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C:\Users\vivia\OneDrive\Documentos\YVCE\IDPYBA\Nuevo aseo y cafetería 2025\Aseo y cafetería AMP V\Simulador V5_ajuste sedes\"/>
    </mc:Choice>
  </mc:AlternateContent>
  <xr:revisionPtr revIDLastSave="0" documentId="13_ncr:1_{544EAD38-BA41-4825-B9FC-FFC6D8122DA7}" xr6:coauthVersionLast="47" xr6:coauthVersionMax="47" xr10:uidLastSave="{00000000-0000-0000-0000-000000000000}"/>
  <bookViews>
    <workbookView xWindow="28680" yWindow="-120" windowWidth="29040" windowHeight="15720" firstSheet="3" activeTab="3" xr2:uid="{50D20A7C-89FD-4506-BCCE-B4E844921B38}"/>
  </bookViews>
  <sheets>
    <sheet name="Resumen-CSV" sheetId="1" r:id="rId1"/>
    <sheet name="Dist Personal-Sedes" sheetId="5" r:id="rId2"/>
    <sheet name="Dist Bien x Sede" sheetId="4" r:id="rId3"/>
    <sheet name="Dist Presup" sheetId="6" r:id="rId4"/>
    <sheet name="Personal" sheetId="8" r:id="rId5"/>
    <sheet name="M" sheetId="9" state="hidden" r:id="rId6"/>
    <sheet name="Hoja1" sheetId="10"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'Dist Bien x Sede'!$A$2:$G$95</definedName>
    <definedName name="_xlnm._FilterDatabase" localSheetId="3" hidden="1">'Dist Presup'!$A$1:$P$1</definedName>
    <definedName name="_xlnm._FilterDatabase" localSheetId="0" hidden="1">'Resumen-CSV'!$B$7:$O$117</definedName>
    <definedName name="PersonalTC">[1]Listas!$H$2:$H$11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6" l="1"/>
  <c r="K4" i="6"/>
  <c r="K3" i="6"/>
  <c r="K2" i="6"/>
  <c r="K5" i="6" l="1"/>
  <c r="J5" i="6"/>
  <c r="J2" i="6"/>
  <c r="H5" i="6"/>
  <c r="E5" i="6"/>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M4" i="4"/>
  <c r="M3"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 r="K4" i="4"/>
  <c r="K3" i="4"/>
  <c r="H3" i="1" l="1"/>
  <c r="E10" i="6"/>
  <c r="I2" i="6"/>
  <c r="M7" i="5"/>
  <c r="M6" i="5"/>
  <c r="H3" i="5" l="1"/>
  <c r="C31" i="6" l="1"/>
  <c r="C30" i="6"/>
  <c r="C9" i="5" l="1"/>
  <c r="O7" i="4"/>
  <c r="O8" i="4"/>
  <c r="O9" i="4"/>
  <c r="O10" i="4"/>
  <c r="O11" i="4"/>
  <c r="O12" i="4"/>
  <c r="O13" i="4"/>
  <c r="O14" i="4"/>
  <c r="O19" i="4"/>
  <c r="O20" i="4"/>
  <c r="O21" i="4"/>
  <c r="O22" i="4"/>
  <c r="O23" i="4"/>
  <c r="O24" i="4"/>
  <c r="O25" i="4"/>
  <c r="O26" i="4"/>
  <c r="O31" i="4"/>
  <c r="O32" i="4"/>
  <c r="O33" i="4"/>
  <c r="O34" i="4"/>
  <c r="O35" i="4"/>
  <c r="O36" i="4"/>
  <c r="O37" i="4"/>
  <c r="O43" i="4"/>
  <c r="O44" i="4"/>
  <c r="O45" i="4"/>
  <c r="O46" i="4"/>
  <c r="O47" i="4"/>
  <c r="O48" i="4"/>
  <c r="O49" i="4"/>
  <c r="O50" i="4"/>
  <c r="O55" i="4"/>
  <c r="O56" i="4"/>
  <c r="O57" i="4"/>
  <c r="O58" i="4"/>
  <c r="O59" i="4"/>
  <c r="O60" i="4"/>
  <c r="O61" i="4"/>
  <c r="O62" i="4"/>
  <c r="O67" i="4"/>
  <c r="O68" i="4"/>
  <c r="O69" i="4"/>
  <c r="O70" i="4"/>
  <c r="O71" i="4"/>
  <c r="O72" i="4"/>
  <c r="O73" i="4"/>
  <c r="O79" i="4"/>
  <c r="O80" i="4"/>
  <c r="O81" i="4"/>
  <c r="O82" i="4"/>
  <c r="O83" i="4"/>
  <c r="O84" i="4"/>
  <c r="O85" i="4"/>
  <c r="O86" i="4"/>
  <c r="O3" i="4"/>
  <c r="I4" i="4"/>
  <c r="I5" i="4"/>
  <c r="I6" i="4"/>
  <c r="C6" i="4" s="1"/>
  <c r="I7" i="4"/>
  <c r="C7" i="4" s="1"/>
  <c r="I8" i="4"/>
  <c r="C8" i="4" s="1"/>
  <c r="I9" i="4"/>
  <c r="I10" i="4"/>
  <c r="I11" i="4"/>
  <c r="C11" i="4" s="1"/>
  <c r="I12" i="4"/>
  <c r="C12" i="4" s="1"/>
  <c r="I13" i="4"/>
  <c r="C13" i="4" s="1"/>
  <c r="I14" i="4"/>
  <c r="C14" i="4" s="1"/>
  <c r="I15" i="4"/>
  <c r="C15" i="4" s="1"/>
  <c r="I16" i="4"/>
  <c r="C16" i="4" s="1"/>
  <c r="I17" i="4"/>
  <c r="C17" i="4" s="1"/>
  <c r="I18" i="4"/>
  <c r="C18" i="4" s="1"/>
  <c r="I19" i="4"/>
  <c r="C19" i="4" s="1"/>
  <c r="I20" i="4"/>
  <c r="C20" i="4" s="1"/>
  <c r="I21" i="4"/>
  <c r="C21" i="4" s="1"/>
  <c r="I22" i="4"/>
  <c r="C22" i="4" s="1"/>
  <c r="I23" i="4"/>
  <c r="C23" i="4" s="1"/>
  <c r="I24" i="4"/>
  <c r="C24" i="4" s="1"/>
  <c r="I25" i="4"/>
  <c r="C25" i="4" s="1"/>
  <c r="I26" i="4"/>
  <c r="C26" i="4" s="1"/>
  <c r="I27" i="4"/>
  <c r="C27" i="4" s="1"/>
  <c r="I28" i="4"/>
  <c r="C28" i="4" s="1"/>
  <c r="I29" i="4"/>
  <c r="C29" i="4" s="1"/>
  <c r="I30" i="4"/>
  <c r="C30" i="4" s="1"/>
  <c r="I31" i="4"/>
  <c r="C31" i="4" s="1"/>
  <c r="I32" i="4"/>
  <c r="C32" i="4" s="1"/>
  <c r="I33" i="4"/>
  <c r="C33" i="4" s="1"/>
  <c r="I34" i="4"/>
  <c r="C34" i="4" s="1"/>
  <c r="I35" i="4"/>
  <c r="C35" i="4" s="1"/>
  <c r="I36" i="4"/>
  <c r="C36" i="4" s="1"/>
  <c r="I37" i="4"/>
  <c r="C37" i="4" s="1"/>
  <c r="I38" i="4"/>
  <c r="C38" i="4" s="1"/>
  <c r="I39" i="4"/>
  <c r="C39" i="4" s="1"/>
  <c r="I40" i="4"/>
  <c r="C40" i="4" s="1"/>
  <c r="I41" i="4"/>
  <c r="C41" i="4" s="1"/>
  <c r="I42" i="4"/>
  <c r="C42" i="4" s="1"/>
  <c r="I43" i="4"/>
  <c r="C43" i="4" s="1"/>
  <c r="I44" i="4"/>
  <c r="C44" i="4" s="1"/>
  <c r="I45" i="4"/>
  <c r="C45" i="4" s="1"/>
  <c r="I46" i="4"/>
  <c r="C46" i="4" s="1"/>
  <c r="I47" i="4"/>
  <c r="C47" i="4" s="1"/>
  <c r="I48" i="4"/>
  <c r="C48" i="4" s="1"/>
  <c r="I49" i="4"/>
  <c r="C49" i="4" s="1"/>
  <c r="I50" i="4"/>
  <c r="C50" i="4" s="1"/>
  <c r="I51" i="4"/>
  <c r="C51" i="4" s="1"/>
  <c r="I52" i="4"/>
  <c r="C52" i="4" s="1"/>
  <c r="I53" i="4"/>
  <c r="C53" i="4" s="1"/>
  <c r="I54" i="4"/>
  <c r="C54" i="4" s="1"/>
  <c r="I55" i="4"/>
  <c r="C55" i="4" s="1"/>
  <c r="I56" i="4"/>
  <c r="C56" i="4" s="1"/>
  <c r="I57" i="4"/>
  <c r="C57" i="4" s="1"/>
  <c r="I58" i="4"/>
  <c r="C58" i="4" s="1"/>
  <c r="I59" i="4"/>
  <c r="C59" i="4" s="1"/>
  <c r="I60" i="4"/>
  <c r="C60" i="4" s="1"/>
  <c r="I61" i="4"/>
  <c r="C61" i="4" s="1"/>
  <c r="I62" i="4"/>
  <c r="C62" i="4" s="1"/>
  <c r="I63" i="4"/>
  <c r="C63" i="4" s="1"/>
  <c r="I64" i="4"/>
  <c r="C64" i="4" s="1"/>
  <c r="I65" i="4"/>
  <c r="C65" i="4" s="1"/>
  <c r="I66" i="4"/>
  <c r="C66" i="4" s="1"/>
  <c r="I67" i="4"/>
  <c r="C67" i="4" s="1"/>
  <c r="I68" i="4"/>
  <c r="C68" i="4" s="1"/>
  <c r="I69" i="4"/>
  <c r="C69" i="4" s="1"/>
  <c r="I70" i="4"/>
  <c r="C70" i="4" s="1"/>
  <c r="I71" i="4"/>
  <c r="C71" i="4" s="1"/>
  <c r="I72" i="4"/>
  <c r="C72" i="4" s="1"/>
  <c r="I73" i="4"/>
  <c r="C73" i="4" s="1"/>
  <c r="I74" i="4"/>
  <c r="C74" i="4" s="1"/>
  <c r="I75" i="4"/>
  <c r="C75" i="4" s="1"/>
  <c r="I76" i="4"/>
  <c r="C76" i="4" s="1"/>
  <c r="I77" i="4"/>
  <c r="C77" i="4" s="1"/>
  <c r="I78" i="4"/>
  <c r="C78" i="4" s="1"/>
  <c r="I79" i="4"/>
  <c r="C79" i="4" s="1"/>
  <c r="I80" i="4"/>
  <c r="C80" i="4" s="1"/>
  <c r="I81" i="4"/>
  <c r="C81" i="4" s="1"/>
  <c r="I82" i="4"/>
  <c r="C82" i="4" s="1"/>
  <c r="I83" i="4"/>
  <c r="C83" i="4" s="1"/>
  <c r="I84" i="4"/>
  <c r="C84" i="4" s="1"/>
  <c r="I85" i="4"/>
  <c r="C85" i="4" s="1"/>
  <c r="I86" i="4"/>
  <c r="C86" i="4" s="1"/>
  <c r="I87" i="4"/>
  <c r="C87" i="4" s="1"/>
  <c r="I88" i="4"/>
  <c r="C88" i="4" s="1"/>
  <c r="I89" i="4"/>
  <c r="C89" i="4" s="1"/>
  <c r="I90" i="4"/>
  <c r="C90" i="4" s="1"/>
  <c r="C4" i="4"/>
  <c r="C5" i="4"/>
  <c r="C9" i="4"/>
  <c r="C10"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3" i="4"/>
  <c r="O78" i="4" l="1"/>
  <c r="O66" i="4"/>
  <c r="O42" i="4"/>
  <c r="O6" i="4"/>
  <c r="O89" i="4"/>
  <c r="O65" i="4"/>
  <c r="O41" i="4"/>
  <c r="O17" i="4"/>
  <c r="O76" i="4"/>
  <c r="O52" i="4"/>
  <c r="O28" i="4"/>
  <c r="O16" i="4"/>
  <c r="O75" i="4"/>
  <c r="O51" i="4"/>
  <c r="O27" i="4"/>
  <c r="O90" i="4"/>
  <c r="O54" i="4"/>
  <c r="O30" i="4"/>
  <c r="O18" i="4"/>
  <c r="O77" i="4"/>
  <c r="O53" i="4"/>
  <c r="O29" i="4"/>
  <c r="O5" i="4"/>
  <c r="O88" i="4"/>
  <c r="O64" i="4"/>
  <c r="O40" i="4"/>
  <c r="O4" i="4"/>
  <c r="O87" i="4"/>
  <c r="O63" i="4"/>
  <c r="O39" i="4"/>
  <c r="O15" i="4"/>
  <c r="O74" i="4"/>
  <c r="O38" i="4"/>
  <c r="F273" i="9"/>
  <c r="F74" i="4" l="1"/>
  <c r="G73" i="4"/>
  <c r="F73" i="4"/>
  <c r="G74" i="4" l="1"/>
  <c r="F24" i="4" l="1"/>
  <c r="F11" i="4"/>
  <c r="G24" i="4" l="1"/>
  <c r="G11" i="4"/>
  <c r="H283" i="9"/>
  <c r="F282" i="9"/>
  <c r="F281" i="9"/>
  <c r="F280" i="9"/>
  <c r="F279" i="9"/>
  <c r="F278" i="9"/>
  <c r="F277" i="9"/>
  <c r="F276" i="9"/>
  <c r="F275" i="9"/>
  <c r="F274" i="9"/>
  <c r="F272" i="9"/>
  <c r="F271" i="9"/>
  <c r="F270" i="9"/>
  <c r="F269" i="9"/>
  <c r="F268" i="9"/>
  <c r="F267" i="9"/>
  <c r="F266" i="9"/>
  <c r="F265" i="9"/>
  <c r="F264" i="9"/>
  <c r="F263" i="9"/>
  <c r="F262" i="9"/>
  <c r="F261" i="9"/>
  <c r="F260" i="9"/>
  <c r="F259" i="9"/>
  <c r="F258" i="9"/>
  <c r="F257" i="9"/>
  <c r="F256" i="9"/>
  <c r="F255" i="9"/>
  <c r="F254" i="9"/>
  <c r="F252" i="9"/>
  <c r="F251" i="9"/>
  <c r="F250" i="9"/>
  <c r="F249" i="9"/>
  <c r="F248" i="9"/>
  <c r="F247" i="9"/>
  <c r="F246" i="9"/>
  <c r="F245" i="9"/>
  <c r="F244"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I9" i="8"/>
  <c r="G9" i="8"/>
  <c r="J3" i="5"/>
  <c r="H9" i="8" l="1"/>
  <c r="G10" i="8" l="1"/>
  <c r="H2" i="6" l="1"/>
  <c r="H4" i="6"/>
  <c r="J4" i="6" s="1"/>
  <c r="H3" i="6"/>
  <c r="J3" i="6" s="1"/>
  <c r="F76" i="4"/>
  <c r="I3" i="4"/>
  <c r="C3" i="4" s="1"/>
  <c r="F4" i="4"/>
  <c r="F5" i="4"/>
  <c r="F6" i="4"/>
  <c r="F7" i="4"/>
  <c r="F8" i="4"/>
  <c r="F9" i="4"/>
  <c r="F10" i="4"/>
  <c r="F12" i="4"/>
  <c r="F13" i="4"/>
  <c r="F14" i="4"/>
  <c r="F15" i="4"/>
  <c r="F16" i="4"/>
  <c r="F17" i="4"/>
  <c r="F18" i="4"/>
  <c r="F19" i="4"/>
  <c r="F20" i="4"/>
  <c r="F21" i="4"/>
  <c r="F22" i="4"/>
  <c r="F23"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5" i="4"/>
  <c r="F77" i="4"/>
  <c r="F78" i="4"/>
  <c r="F79" i="4"/>
  <c r="F80" i="4"/>
  <c r="F81" i="4"/>
  <c r="F82" i="4"/>
  <c r="F83" i="4"/>
  <c r="F84" i="4"/>
  <c r="F85" i="4"/>
  <c r="F86" i="4"/>
  <c r="F87" i="4"/>
  <c r="F88" i="4"/>
  <c r="F89" i="4"/>
  <c r="F90" i="4"/>
  <c r="G76" i="4" l="1"/>
  <c r="G84" i="4" l="1"/>
  <c r="G57" i="4"/>
  <c r="G9" i="4"/>
  <c r="G67" i="4"/>
  <c r="G66" i="4"/>
  <c r="G18" i="4"/>
  <c r="G17" i="4"/>
  <c r="G5" i="4"/>
  <c r="G46" i="4"/>
  <c r="G21" i="4"/>
  <c r="G20" i="4"/>
  <c r="G43" i="4"/>
  <c r="G7" i="4"/>
  <c r="G64" i="4"/>
  <c r="G41" i="4"/>
  <c r="G78" i="4"/>
  <c r="G4" i="4"/>
  <c r="G34" i="4"/>
  <c r="G33" i="4"/>
  <c r="G8" i="4"/>
  <c r="G81" i="4"/>
  <c r="G54" i="4"/>
  <c r="G31" i="4"/>
  <c r="G52" i="4"/>
  <c r="G29" i="4"/>
  <c r="G69" i="4"/>
  <c r="G68" i="4"/>
  <c r="G44" i="4"/>
  <c r="G19" i="4"/>
  <c r="G42" i="4"/>
  <c r="G6" i="4"/>
  <c r="G51" i="4"/>
  <c r="G16" i="4"/>
  <c r="G75" i="4"/>
  <c r="G15" i="4"/>
  <c r="G89" i="4"/>
  <c r="G87" i="4"/>
  <c r="G72" i="4"/>
  <c r="G60" i="4"/>
  <c r="G49" i="4"/>
  <c r="G37" i="4"/>
  <c r="G26" i="4"/>
  <c r="G14" i="4"/>
  <c r="G22" i="4"/>
  <c r="G83" i="4"/>
  <c r="G45" i="4"/>
  <c r="G82" i="4"/>
  <c r="G32" i="4"/>
  <c r="G65" i="4"/>
  <c r="G79" i="4"/>
  <c r="G30" i="4"/>
  <c r="G63" i="4"/>
  <c r="G77" i="4"/>
  <c r="G39" i="4"/>
  <c r="G90" i="4"/>
  <c r="G61" i="4"/>
  <c r="G27" i="4"/>
  <c r="G86" i="4"/>
  <c r="G71" i="4"/>
  <c r="G59" i="4"/>
  <c r="G48" i="4"/>
  <c r="G36" i="4"/>
  <c r="G25" i="4"/>
  <c r="G13" i="4"/>
  <c r="G10" i="4"/>
  <c r="G56" i="4"/>
  <c r="G55" i="4"/>
  <c r="G80" i="4"/>
  <c r="G53" i="4"/>
  <c r="G40" i="4"/>
  <c r="G62" i="4"/>
  <c r="G28" i="4"/>
  <c r="G50" i="4"/>
  <c r="G38" i="4"/>
  <c r="G88" i="4"/>
  <c r="G85" i="4"/>
  <c r="G70" i="4"/>
  <c r="G58" i="4"/>
  <c r="G47" i="4"/>
  <c r="G35" i="4"/>
  <c r="G23" i="4"/>
  <c r="G12" i="4"/>
  <c r="O9" i="5" l="1"/>
  <c r="K9" i="5"/>
  <c r="O92" i="4" l="1"/>
  <c r="L4" i="6" s="1"/>
  <c r="M4" i="6" s="1"/>
  <c r="F3" i="4"/>
  <c r="N4" i="6" l="1"/>
  <c r="O4" i="6"/>
  <c r="G3" i="4"/>
  <c r="M92" i="4"/>
  <c r="F91" i="4"/>
  <c r="M2" i="6" l="1"/>
  <c r="P4" i="6"/>
  <c r="G91" i="4"/>
  <c r="O2" i="6" l="1"/>
  <c r="N2" i="6"/>
  <c r="P2" i="6"/>
  <c r="H8" i="5"/>
  <c r="P8" i="5"/>
  <c r="P9" i="5" s="1"/>
  <c r="H5" i="5"/>
  <c r="M5" i="5"/>
  <c r="J5" i="5" s="1"/>
  <c r="L3" i="5"/>
  <c r="L9" i="5" s="1"/>
  <c r="H4" i="5"/>
  <c r="M4" i="5"/>
  <c r="N4" i="5" s="1"/>
  <c r="H7" i="5"/>
  <c r="N7" i="5"/>
  <c r="H6" i="5"/>
  <c r="N6" i="5"/>
  <c r="H9" i="5" l="1"/>
  <c r="H11" i="5" s="1"/>
  <c r="J4" i="5"/>
  <c r="J7" i="5"/>
  <c r="M9" i="5"/>
  <c r="I9" i="5" s="1"/>
  <c r="J6" i="5"/>
  <c r="N5" i="5"/>
  <c r="N9" i="5"/>
  <c r="J9" i="5"/>
  <c r="C10" i="6" l="1"/>
  <c r="F10" i="6" l="1"/>
  <c r="C36" i="6"/>
  <c r="K92" i="4"/>
  <c r="K93" i="4" s="1"/>
  <c r="L3" i="6" l="1"/>
  <c r="L5" i="6" s="1"/>
  <c r="M3" i="6" l="1"/>
  <c r="L7" i="6"/>
  <c r="M5" i="6" l="1"/>
  <c r="N3" i="6"/>
  <c r="N5" i="6" s="1"/>
  <c r="O3" i="6"/>
  <c r="O5" i="6" s="1"/>
  <c r="P3" i="6" l="1"/>
  <c r="P5" i="6" s="1"/>
  <c r="C11" i="6"/>
  <c r="C12" i="6" l="1"/>
  <c r="F11" i="6"/>
  <c r="C34" i="6"/>
  <c r="C37" i="6" s="1"/>
</calcChain>
</file>

<file path=xl/sharedStrings.xml><?xml version="1.0" encoding="utf-8"?>
<sst xmlns="http://schemas.openxmlformats.org/spreadsheetml/2006/main" count="3282" uniqueCount="1110">
  <si>
    <t>RESUMEN DE COTIZACIÓN</t>
  </si>
  <si>
    <t>Versión: 5 ---- 23/07/2025</t>
  </si>
  <si>
    <t xml:space="preserve">Zona de Cobertura: </t>
  </si>
  <si>
    <t>Segmento</t>
  </si>
  <si>
    <t>Paquete de Servicios</t>
  </si>
  <si>
    <t>Valores</t>
  </si>
  <si>
    <t>Item</t>
  </si>
  <si>
    <t>Categoría</t>
  </si>
  <si>
    <t>Servicio</t>
  </si>
  <si>
    <t>Característica 1</t>
  </si>
  <si>
    <t>Disponibilidad</t>
  </si>
  <si>
    <t>Cantidad</t>
  </si>
  <si>
    <t>Unidad</t>
  </si>
  <si>
    <t>Vigencia / Unidad</t>
  </si>
  <si>
    <t>Valor unitario</t>
  </si>
  <si>
    <t>Nuevo precio cláusula 10</t>
  </si>
  <si>
    <t>Valor Mensual / Valor X Unidad</t>
  </si>
  <si>
    <t>Recargo por Trabajo nocturno, extra, dominical y festivo</t>
  </si>
  <si>
    <t>Recargo por dotación especial</t>
  </si>
  <si>
    <t>Valor Total</t>
  </si>
  <si>
    <t>NomCoupa</t>
  </si>
  <si>
    <t>Servicio de Personal</t>
  </si>
  <si>
    <t>Operario de aseo y cafetería</t>
  </si>
  <si>
    <t>Tiempo Completo</t>
  </si>
  <si>
    <t>Mes</t>
  </si>
  <si>
    <t>Operario de aseo y cafetería Tiempo Completo - 3</t>
  </si>
  <si>
    <t>Operario de mantenimiento</t>
  </si>
  <si>
    <t>Operario de mantenimiento Tiempo Completo - 1</t>
  </si>
  <si>
    <t>Operario auxiliar</t>
  </si>
  <si>
    <t>Operario auxiliar Tiempo Completo - 18</t>
  </si>
  <si>
    <t>Hora extra diurna dominical y/o festivo - Perfil 6</t>
  </si>
  <si>
    <t>Hora extra diurna dominical y/o festivo - Perfil 6 Tiempo Completo - 180</t>
  </si>
  <si>
    <t>Coordinador de tiempo completo</t>
  </si>
  <si>
    <t>Coordinador de tiempo completo Tiempo Completo - 1</t>
  </si>
  <si>
    <t>Hora extra diurna dominical y/o festivo - Perfil 7</t>
  </si>
  <si>
    <t>Hora extra diurna dominical y/o festivo - Perfil 7 Tiempo Completo - 20</t>
  </si>
  <si>
    <t>Operario de aseo y cafetería Tiempo Completo - 1</t>
  </si>
  <si>
    <t>Bienes de Aseo y Cafetería</t>
  </si>
  <si>
    <t>Jabón para loza 1 (Compra)</t>
  </si>
  <si>
    <t>Und</t>
  </si>
  <si>
    <t>Jabón para loza 1 (Compra)  - 17</t>
  </si>
  <si>
    <t>Jabón para loza 4 (Compra)</t>
  </si>
  <si>
    <t>Jabón para loza 4 (Compra)  - 15</t>
  </si>
  <si>
    <t>Jabón en barra (Compra)</t>
  </si>
  <si>
    <t>Jabón en barra (Compra)  - 4</t>
  </si>
  <si>
    <t>Jabón de dispensador para manos 3 (Compra)</t>
  </si>
  <si>
    <t>Jabón de dispensador para manos 3 (Compra)  - 12</t>
  </si>
  <si>
    <t>Limpiador multiusos 1 (Compra)</t>
  </si>
  <si>
    <t>Limpiador multiusos 1 (Compra)  - 24</t>
  </si>
  <si>
    <t>Detergente biodegradable multiusos en polvo (Compra)</t>
  </si>
  <si>
    <t>Detergente biodegradable multiusos en polvo (Compra)  - 41</t>
  </si>
  <si>
    <t>Desinfectante de alto nivel de desinfección para uso hospitalario (Compra)</t>
  </si>
  <si>
    <t>Desinfectante de alto nivel de desinfección para uso hospitalario (Compra)  - 15</t>
  </si>
  <si>
    <t>Líquido para limpiar vidrios 1 (Compra)</t>
  </si>
  <si>
    <t>Líquido para limpiar vidrios 1 (Compra)  - 2</t>
  </si>
  <si>
    <t>Blanqueador o hipoclorito 1 (Compra)</t>
  </si>
  <si>
    <t>Blanqueador o hipoclorito 1 (Compra)  - 46</t>
  </si>
  <si>
    <t>Alcohol industrial 1 (Compra)</t>
  </si>
  <si>
    <t>Alcohol industrial 1 (Compra)  - 5</t>
  </si>
  <si>
    <t>Creolina 2 (Compra)</t>
  </si>
  <si>
    <t>Creolina 2 (Compra)  - 10</t>
  </si>
  <si>
    <t>Cera polimérica (Compra)</t>
  </si>
  <si>
    <t>Cera polimérica (Compra)  - 1</t>
  </si>
  <si>
    <t>Sellante para pisos (Compra)</t>
  </si>
  <si>
    <t>Sellante para pisos (Compra)  - 1</t>
  </si>
  <si>
    <t>Removedor de cera (Compra)</t>
  </si>
  <si>
    <t>Removedor de cera (Compra)  - 6</t>
  </si>
  <si>
    <t>Ambientador 1 (Compra)</t>
  </si>
  <si>
    <t>Ambientador 1 (Compra)  - 5</t>
  </si>
  <si>
    <t>Ambientador 2 (Compra)</t>
  </si>
  <si>
    <t>Ambientador 2 (Compra)  - 12</t>
  </si>
  <si>
    <t>Insecticida 1 (Compra)</t>
  </si>
  <si>
    <t>Insecticida 1 (Compra)  - 3</t>
  </si>
  <si>
    <t>Insecticida 2 (Compra)</t>
  </si>
  <si>
    <t>Insecticida 2 (Compra)  - 3</t>
  </si>
  <si>
    <t>Limpiones 2 (Compra)</t>
  </si>
  <si>
    <t>Limpiones 2 (Compra)  - 19</t>
  </si>
  <si>
    <t>Bayetilla 2 (Compra)</t>
  </si>
  <si>
    <t>Bayetilla 2 (Compra)  - 5</t>
  </si>
  <si>
    <t>Paño absorbente multiusos 1 (Compra)</t>
  </si>
  <si>
    <t>Paño absorbente multiusos 1 (Compra)  - 6</t>
  </si>
  <si>
    <t>Esponjilla 1 (Compra)</t>
  </si>
  <si>
    <t>Esponjilla 1 (Compra)  - 19</t>
  </si>
  <si>
    <t>Esponjilla 3 (Compra)</t>
  </si>
  <si>
    <t>Esponjilla 3 (Compra)  - 63</t>
  </si>
  <si>
    <t>Esponjilla 5 (Compra)</t>
  </si>
  <si>
    <t>Esponjilla 5 (Compra)  - 15</t>
  </si>
  <si>
    <t>Escoba 3 (Compra)</t>
  </si>
  <si>
    <t>Escoba 3 (Compra)  - 24</t>
  </si>
  <si>
    <t>Escoba 4 (Compra)</t>
  </si>
  <si>
    <t>Escoba 4 (Compra)  - 20</t>
  </si>
  <si>
    <t>Mango metálico escoba 1 (Compra)</t>
  </si>
  <si>
    <t>Mango metálico escoba 1 (Compra)  - 10</t>
  </si>
  <si>
    <t>Trapero 3 (Compra)</t>
  </si>
  <si>
    <t>Trapero 3 (Compra)  - 45</t>
  </si>
  <si>
    <t>Cepillo para sanitario (churrusco) (Compra)</t>
  </si>
  <si>
    <t>Cepillo para sanitario (churrusco) (Compra)  - 5</t>
  </si>
  <si>
    <t>Pads 3 (Compra)</t>
  </si>
  <si>
    <t>Pads 3 (Compra)  - 1</t>
  </si>
  <si>
    <t>Pads 4 (Compra)</t>
  </si>
  <si>
    <t>Pads 4 (Compra)  - 1</t>
  </si>
  <si>
    <t>Bolsas plásticas 1 (Compra)</t>
  </si>
  <si>
    <t>Bolsas plásticas 1 (Compra)  - 37</t>
  </si>
  <si>
    <t>Bolsas plásticas 3 (Compra)</t>
  </si>
  <si>
    <t>Bolsas plásticas 3 (Compra)  - 37</t>
  </si>
  <si>
    <t>Bolsas plásticas 4 (Compra)</t>
  </si>
  <si>
    <t>Bolsas plásticas 4 (Compra)  - 30</t>
  </si>
  <si>
    <t>Bolsas plásticas 8 (Compra)</t>
  </si>
  <si>
    <t>Bolsas plásticas 8 (Compra)  - 29</t>
  </si>
  <si>
    <t>Bolsas plásticas 9 (Compra)</t>
  </si>
  <si>
    <t>Bolsas plásticas 9 (Compra)  - 50</t>
  </si>
  <si>
    <t>Bolsas plásticas 10 (Compra)</t>
  </si>
  <si>
    <t>Bolsas plásticas 10 (Compra)  - 15</t>
  </si>
  <si>
    <t>Bolsas plásticas 11 (Compra)</t>
  </si>
  <si>
    <t>Bolsas plásticas 11 (Compra)  - 15</t>
  </si>
  <si>
    <t>Bolsas plásticas 15 (Compra)</t>
  </si>
  <si>
    <t>Bolsas plásticas 15 (Compra)  - 37</t>
  </si>
  <si>
    <t>Bolsas plásticas 16 (Compra)</t>
  </si>
  <si>
    <t>Bolsas plásticas 16 (Compra)  - 37</t>
  </si>
  <si>
    <t>Bolsas plásticas 17 (Compra)</t>
  </si>
  <si>
    <t>Bolsas plásticas 17 (Compra)  - 37</t>
  </si>
  <si>
    <t>Bolsas plásticas 18 (Compra)</t>
  </si>
  <si>
    <t>Bolsas plásticas 18 (Compra)  - 15</t>
  </si>
  <si>
    <t>Bolsas plásticas 21 (Compra)</t>
  </si>
  <si>
    <t>Bolsas plásticas 21 (Compra)  - 15</t>
  </si>
  <si>
    <t>Bolsas plásticas 22 (Compra)</t>
  </si>
  <si>
    <t>Bolsas plásticas 22 (Compra)  - 15</t>
  </si>
  <si>
    <t>Bolsas plásticas 23 (Compra)</t>
  </si>
  <si>
    <t>Bolsas plásticas 23 (Compra)  - 15</t>
  </si>
  <si>
    <t>Bolsas plásticas 24 (Compra)</t>
  </si>
  <si>
    <t>Bolsas plásticas 24 (Compra)  - 50</t>
  </si>
  <si>
    <t>Guantes 1 (Compra)</t>
  </si>
  <si>
    <t>Guantes 1 (Compra)  - 4</t>
  </si>
  <si>
    <t>Guantes 3 (Compra)</t>
  </si>
  <si>
    <t>Guantes 3 (Compra)  - 5</t>
  </si>
  <si>
    <t>Guantes 5 (Compra)</t>
  </si>
  <si>
    <t>Guantes 5 (Compra)  - 25</t>
  </si>
  <si>
    <t>Tapabocas Desechable (Compra)</t>
  </si>
  <si>
    <t>Tapabocas Desechable (Compra)  - 5</t>
  </si>
  <si>
    <t>Papel higiénico 4 (Compra)</t>
  </si>
  <si>
    <t>Papel higiénico 4 (Compra)  - 67</t>
  </si>
  <si>
    <t>Toallas para manos 1 (Compra)</t>
  </si>
  <si>
    <t>Toallas para manos 1 (Compra)  - 20</t>
  </si>
  <si>
    <t>Toallas para manos 3 (Compra)</t>
  </si>
  <si>
    <t>Toallas para manos 3 (Compra)  - 21</t>
  </si>
  <si>
    <t>Toallas para manos 5 (Compra)</t>
  </si>
  <si>
    <t>Toallas para manos 5 (Compra)  - 5</t>
  </si>
  <si>
    <t>Vasos biodegradables 1 (Compra)</t>
  </si>
  <si>
    <t>Vasos biodegradables 1 (Compra)  - 26</t>
  </si>
  <si>
    <t>Vasos biodegradables 3 (Compra)</t>
  </si>
  <si>
    <t>Vasos biodegradables 3 (Compra)  - 8</t>
  </si>
  <si>
    <t>Mezclador 1 (Compra)</t>
  </si>
  <si>
    <t>Mezclador 1 (Compra)  - 5</t>
  </si>
  <si>
    <t>Servilleta papel (Compra)</t>
  </si>
  <si>
    <t>Servilleta papel (Compra)  - 9</t>
  </si>
  <si>
    <t>Filtro para greca 1 (Compra)</t>
  </si>
  <si>
    <t>Filtro para greca 1 (Compra)  - 1</t>
  </si>
  <si>
    <t>Filtro para greca 3 (Compra)</t>
  </si>
  <si>
    <t>Filtro para greca 3 (Compra)  - 4</t>
  </si>
  <si>
    <t>Termo para café 2 (Compra)</t>
  </si>
  <si>
    <t>Termo para café 2 (Compra)  - 2</t>
  </si>
  <si>
    <t>Café 1 (Compra)</t>
  </si>
  <si>
    <t>Café 1 (Compra)  - 64</t>
  </si>
  <si>
    <t>Azúcar 2 (Compra)</t>
  </si>
  <si>
    <t>Azúcar 2 (Compra)  - 55</t>
  </si>
  <si>
    <t>Aromática de fruta 2 (Compra)</t>
  </si>
  <si>
    <t>Aromática de fruta 2 (Compra)  - 50</t>
  </si>
  <si>
    <t>Aromática de panela (Compra)</t>
  </si>
  <si>
    <t>Aromática de panela (Compra)  - 75</t>
  </si>
  <si>
    <t>Agua potable 4 (Compra)</t>
  </si>
  <si>
    <t>Agua potable 4 (Compra)  - 51</t>
  </si>
  <si>
    <t>Recogedor de basura 1 (Compra)</t>
  </si>
  <si>
    <t>Recogedor de basura 1 (Compra)  - 8</t>
  </si>
  <si>
    <t>Atomizadores (Compra)</t>
  </si>
  <si>
    <t>Atomizadores (Compra)  - 23</t>
  </si>
  <si>
    <t>Vasos  1 (Compra)</t>
  </si>
  <si>
    <t>Vasos  1 (Compra)  - 2</t>
  </si>
  <si>
    <t>Terno para café (Compra)</t>
  </si>
  <si>
    <t>Terno para café (Compra)  - 3</t>
  </si>
  <si>
    <t>Jarra  (Compra)</t>
  </si>
  <si>
    <t>Jarra  (Compra)  - 1</t>
  </si>
  <si>
    <t>Organizador  porta escobas  (Compra)</t>
  </si>
  <si>
    <t>Organizador  porta escobas  (Compra)  - 1</t>
  </si>
  <si>
    <t>Balde (Compra)</t>
  </si>
  <si>
    <t>Balde (Compra)  - 9</t>
  </si>
  <si>
    <t>Carro exprimidor de trapero 3 (Arrendamiento)</t>
  </si>
  <si>
    <t>Carro exprimidor de trapero 3 (Arrendamiento)  - 5</t>
  </si>
  <si>
    <t>Carro de bebidas (Arrendamiento)</t>
  </si>
  <si>
    <t>Carro de bebidas (Arrendamiento)  - 2</t>
  </si>
  <si>
    <t>Escalera 2 (Arrendamiento)</t>
  </si>
  <si>
    <t>Escalera 2 (Arrendamiento)  - 2</t>
  </si>
  <si>
    <t>Escalera 3 (Arrendamiento)</t>
  </si>
  <si>
    <t>Escalera 3 (Arrendamiento)  - 1</t>
  </si>
  <si>
    <t>Escalera 4 (Arrendamiento)</t>
  </si>
  <si>
    <t>Escalera 4 (Arrendamiento)  - 1</t>
  </si>
  <si>
    <t>Escalera de tipo industrial (Arrendamiento)</t>
  </si>
  <si>
    <t>Escalera de tipo industrial (Arrendamiento)  - 1</t>
  </si>
  <si>
    <t>Mangueras 1 (Arrendamiento)</t>
  </si>
  <si>
    <t>Mangueras 1 (Arrendamiento)  - 15</t>
  </si>
  <si>
    <t>Dispensador de toallas de manos 1 (Compra)</t>
  </si>
  <si>
    <t>Dispensador de toallas de manos 1 (Compra)  - 5</t>
  </si>
  <si>
    <t>Greca para tintos 1 (Arrendamiento)</t>
  </si>
  <si>
    <t>Greca para tintos 1 (Arrendamiento)  - 1</t>
  </si>
  <si>
    <t>Greca para tintos 3 (Arrendamiento)</t>
  </si>
  <si>
    <t>Greca para tintos 3 (Arrendamiento)  - 2</t>
  </si>
  <si>
    <t>Horno microondas de tipo industrial (Arrendamiento)</t>
  </si>
  <si>
    <t>Horno microondas de tipo industrial (Arrendamiento)  - 6</t>
  </si>
  <si>
    <t>Aspiradora 2 (Arrendamiento)</t>
  </si>
  <si>
    <t>Aspiradora 2 (Arrendamiento)  - 2</t>
  </si>
  <si>
    <t>Lavabrilladora de pisos 2 (Arrendamiento)</t>
  </si>
  <si>
    <t>Lavabrilladora de pisos 2 (Arrendamiento)  - 1</t>
  </si>
  <si>
    <t>Hidrolavadora Industrial (Arrendamiento)</t>
  </si>
  <si>
    <t>Hidrolavadora Industrial (Arrendamiento)  - 2</t>
  </si>
  <si>
    <t>Sopladora de hojas (Arrendamiento)</t>
  </si>
  <si>
    <t>Sopladora de hojas (Arrendamiento)  - 1</t>
  </si>
  <si>
    <t>1. Si requiere agregue o elimine filas</t>
  </si>
  <si>
    <t xml:space="preserve">  - </t>
  </si>
  <si>
    <t>Subtotal</t>
  </si>
  <si>
    <r>
      <rPr>
        <b/>
        <sz val="18"/>
        <color theme="1"/>
        <rFont val="Arial"/>
        <family val="2"/>
      </rPr>
      <t xml:space="preserve">NOTA: para realizar la solicitud de cotización la Entidad Compradora debe cargar en la plantilla de cotización: </t>
    </r>
    <r>
      <rPr>
        <sz val="18"/>
        <color theme="1"/>
        <rFont val="Arial"/>
        <family val="2"/>
      </rPr>
      <t xml:space="preserve">
</t>
    </r>
    <r>
      <rPr>
        <b/>
        <sz val="18"/>
        <color theme="1"/>
        <rFont val="Arial"/>
        <family val="2"/>
      </rPr>
      <t xml:space="preserve">1. Este archivo del Excel </t>
    </r>
    <r>
      <rPr>
        <sz val="18"/>
        <color theme="1"/>
        <rFont val="Arial"/>
        <family val="2"/>
      </rPr>
      <t xml:space="preserve">con todo el detalle de las especificaciones del servicio. Este archivo se carga como un anexo en la sección "Anexos" de la plantilla. 
</t>
    </r>
    <r>
      <rPr>
        <b/>
        <sz val="18"/>
        <color theme="1"/>
        <rFont val="Arial"/>
        <family val="2"/>
      </rPr>
      <t>2. Los ítems que requiere</t>
    </r>
    <r>
      <rPr>
        <sz val="18"/>
        <color theme="1"/>
        <rFont val="Arial"/>
        <family val="2"/>
      </rPr>
      <t xml:space="preserve"> y que se generan en la plantilla creando el archivo CSV al seleccionar el botón "Generar Solicitud" de esta pestaña. Los ítems deben cargarse en la plantilla en la sección "Artículos y lotes" seleccionando "agregar nuevo" y luego "agregar desde CSV". </t>
    </r>
  </si>
  <si>
    <t>% AIU</t>
  </si>
  <si>
    <t>IVA</t>
  </si>
  <si>
    <t>Total</t>
  </si>
  <si>
    <t>Perfil del operario que requiere la sede</t>
  </si>
  <si>
    <t xml:space="preserve">Total requerido </t>
  </si>
  <si>
    <t>Días de trabajo</t>
  </si>
  <si>
    <t>Horario</t>
  </si>
  <si>
    <t>Observaciones</t>
  </si>
  <si>
    <t>Nuevo precio cláusula 8</t>
  </si>
  <si>
    <t>valor total</t>
  </si>
  <si>
    <t>Sede 1</t>
  </si>
  <si>
    <t>Sede 2</t>
  </si>
  <si>
    <t>Sede 3</t>
  </si>
  <si>
    <t xml:space="preserve">Lunes a Sábado </t>
  </si>
  <si>
    <t>6:00 am a 5:00 pm (incluida 1 hora de almuerzo)</t>
  </si>
  <si>
    <t>Turnos rotativos mensuales así:
Turno 1: 1 operario con horario de Lunes a Jueves de 7:00 am - 5:00 pm y Viernes de 7:00 am a 4:00 pm (Descansa los sábados del mes)
Turno 2: 2 operarios con horario de Lunes a Jueves de 6:00 am. a 3:00 pm y Viernes de 6:00 am a 4:00 pm y sábado cada quince (15) días en horario de 6 am a 12 m.,previa concertación con la supervisión del contrato de acuerdo con las necesidades del Instituto y SIN EXCEDER LAS 44 HORAS SEMANALES. ARL Riesgo I</t>
  </si>
  <si>
    <t>7:00 am a 4:00 pm (incluida 1 hora de almuerzo)</t>
  </si>
  <si>
    <t>Lunes a viernes de 7:00 am - 4:00 pm y  sábados de 7:00 am - 11:00 am, SIN EXCEDER LAS 44 HORAS SEMANALES. ARL Riesgo III</t>
  </si>
  <si>
    <t xml:space="preserve">Domingo a Domingo </t>
  </si>
  <si>
    <t xml:space="preserve">De lunes a viernes de 7:00 am a 4:00 pm., y se dividira el grupo en 2 para prestar el servicio los fines de semana (9 operarios por grupo), los grupos se rotaran cada fin de semana para prestar el servicio los domingos y festivos en horario de 7 a 11 a.m. 
Deberá garantizarse un día de compensatorio entre semana posterior a la semana en que el operarios laboró de domingo a domingo, previa concertación con la coordinadora, de acuerdo con las necesidades de la sede/SE APROBARAN HORAS EXTRA.El personal debe ser afiliado a riesgo ARL nivel III, </t>
  </si>
  <si>
    <t>De lunes a viernes de 7:00 am a 4:00 pm. y sábados de 7 a 11,  trabajará los domigos 7 am a 11 a.m.de acuerdo con las necesidades de la sede. El coordinador deberá rotar por todas las demás sedes en diferentes horarios, para lo cual la empresa garantizará el pago de su transporte, dominicales y festivos a que haya lugar, así como los medios necesarios para acceder a las sedes, deberá garantizarse día de descanso entre semana cada quince días, garantizandose su remplazo para el día de descanso./SE APROBARAN HORAS EXTRA.El personal debe ser afiliado a riego ARL nivel III</t>
  </si>
  <si>
    <t>6:00 am a 4:00 pm (incluida 1 hora de almuerzo)</t>
  </si>
  <si>
    <t>Lunes a Jueves de 6:00 am. a 3:00 pm y Viernes de 6:00 am a 4:00 pm y sábado cada quince (15) días en horario de 6 am a 12 m.,previa concertación con la supervisión del contrato de acuerdo con las necesidades del Instituto y SIN EXCEDER LAS 44 HORAS SEMANALES. ARL Riesgo I</t>
  </si>
  <si>
    <t xml:space="preserve">4 meses </t>
  </si>
  <si>
    <t>No.</t>
  </si>
  <si>
    <t>Bien</t>
  </si>
  <si>
    <t>Cantidad Mensual</t>
  </si>
  <si>
    <t>Precio unitario</t>
  </si>
  <si>
    <t>Total precio clausula 8</t>
  </si>
  <si>
    <t>PRECIO SEDE 1</t>
  </si>
  <si>
    <t>PRECIO SEDE 2</t>
  </si>
  <si>
    <t xml:space="preserve">  </t>
  </si>
  <si>
    <t xml:space="preserve">TOTAL </t>
  </si>
  <si>
    <t>RECURSOS</t>
  </si>
  <si>
    <t>META-PROYECTO</t>
  </si>
  <si>
    <t>RUBRO</t>
  </si>
  <si>
    <t>Cantidad Personal</t>
  </si>
  <si>
    <t>Meses</t>
  </si>
  <si>
    <t>Valor Unitario Personal</t>
  </si>
  <si>
    <t>Valor Servicio Personal  mensual</t>
  </si>
  <si>
    <t xml:space="preserve">Horas extras </t>
  </si>
  <si>
    <t>Valor Servicio Personal  4 meses</t>
  </si>
  <si>
    <t>Valor Bienes mensual</t>
  </si>
  <si>
    <t>Valor Bienes 4 meses</t>
  </si>
  <si>
    <t>Subtotal personal + bienes</t>
  </si>
  <si>
    <t>AIU</t>
  </si>
  <si>
    <t>TOTAL</t>
  </si>
  <si>
    <t xml:space="preserve">Sede 1 </t>
  </si>
  <si>
    <t xml:space="preserve">INVERSIÓN </t>
  </si>
  <si>
    <t xml:space="preserve">Proyecto de inversión Fauna </t>
  </si>
  <si>
    <t xml:space="preserve">FUNCIONAMIENTO </t>
  </si>
  <si>
    <t>N/A</t>
  </si>
  <si>
    <t xml:space="preserve">Recursos requeridos </t>
  </si>
  <si>
    <t xml:space="preserve">valor CDP </t>
  </si>
  <si>
    <t>PROYECTO DE INVERSIÓN FAUNA</t>
  </si>
  <si>
    <t>FUNCIONAMIENTO</t>
  </si>
  <si>
    <t>TOTAL EVENTO DE COTIZACIÓN</t>
  </si>
  <si>
    <t>HORAS EXTRAS PERSONAL UCA</t>
  </si>
  <si>
    <r>
      <t>18 Operarios: Grupo divido en 2 (9 operarios por grupo), los grupos se rotaran por fin de semana para prestar el servicio los domingos y festivos en horario de 7 a 11 a.m (</t>
    </r>
    <r>
      <rPr>
        <b/>
        <sz val="8"/>
        <color theme="1"/>
        <rFont val="Aptos Narrow"/>
        <family val="2"/>
        <scheme val="minor"/>
      </rPr>
      <t>180 horas mensuales)</t>
    </r>
    <r>
      <rPr>
        <sz val="8"/>
        <color theme="1"/>
        <rFont val="Aptos Narrow"/>
        <family val="2"/>
        <scheme val="minor"/>
      </rPr>
      <t xml:space="preserve">
1 supervisora:  Trabajará domingos de 7 a 11 (</t>
    </r>
    <r>
      <rPr>
        <b/>
        <sz val="8"/>
        <color theme="1"/>
        <rFont val="Aptos Narrow"/>
        <family val="2"/>
        <scheme val="minor"/>
      </rPr>
      <t>20 horas mensuales</t>
    </r>
    <r>
      <rPr>
        <sz val="8"/>
        <color theme="1"/>
        <rFont val="Aptos Narrow"/>
        <family val="2"/>
        <scheme val="minor"/>
      </rPr>
      <t>)</t>
    </r>
  </si>
  <si>
    <t>Agosto (operarios) dominicales y festivos 4 horas</t>
  </si>
  <si>
    <t>Agosto supervisora dominical 4 horas</t>
  </si>
  <si>
    <t>Septiembre (operarios) dominicales y festivos 4 horas</t>
  </si>
  <si>
    <t>Septiembre supervisora dominical 4 horas</t>
  </si>
  <si>
    <t>Octubre (operarios) dominicales y festivos 4 horas</t>
  </si>
  <si>
    <t>Octubre supervisora dominical 4 horas</t>
  </si>
  <si>
    <t>Noviembre (operarios) dominicales y festivos 4 horas</t>
  </si>
  <si>
    <t>Noviembre supervisora dominical 4 horas</t>
  </si>
  <si>
    <t>Diciembre (operarios) dominicales y festivos 4 horas</t>
  </si>
  <si>
    <t>Diciembre supervisora dominical 4 horas</t>
  </si>
  <si>
    <t>Enero (operarios) dominicales y festivos 4 horas</t>
  </si>
  <si>
    <t>Enero supervisora dominical 4 horas</t>
  </si>
  <si>
    <t xml:space="preserve">Total horas Extras dominicales y festivos operarios </t>
  </si>
  <si>
    <t>Total hora extra dominical supervisora</t>
  </si>
  <si>
    <t>CDP 616</t>
  </si>
  <si>
    <t>CDP 632</t>
  </si>
  <si>
    <t>CDP 631</t>
  </si>
  <si>
    <t>Sede 1 
Unidad de Cuidado Animal - UCA</t>
  </si>
  <si>
    <t>Sede 2
IDPYBA (Sede Administrativa)</t>
  </si>
  <si>
    <t>Sede 3
Archivo</t>
  </si>
  <si>
    <t xml:space="preserve">Operario de mantenimiento </t>
  </si>
  <si>
    <r>
      <t>18 Operarios: Grupo divido en 2 (9 operarios por grupo), los grupos se rotaran por fin de semana para prestar el servicio los domingos y festivos en horario de 7 a 11 a.m (</t>
    </r>
    <r>
      <rPr>
        <b/>
        <sz val="8"/>
        <color theme="1"/>
        <rFont val="Aptos Narrow"/>
        <family val="2"/>
        <scheme val="minor"/>
      </rPr>
      <t>180 horas mensuales aproximadamente)</t>
    </r>
    <r>
      <rPr>
        <sz val="8"/>
        <color theme="1"/>
        <rFont val="Aptos Narrow"/>
        <family val="2"/>
        <scheme val="minor"/>
      </rPr>
      <t xml:space="preserve">
1 supervisora:  Trabajará domingos de 7 a 11 a.m.  (</t>
    </r>
    <r>
      <rPr>
        <b/>
        <sz val="8"/>
        <color theme="1"/>
        <rFont val="Aptos Narrow"/>
        <family val="2"/>
        <scheme val="minor"/>
      </rPr>
      <t>20 horas mensuales aproximadamente</t>
    </r>
    <r>
      <rPr>
        <sz val="8"/>
        <color theme="1"/>
        <rFont val="Aptos Narrow"/>
        <family val="2"/>
        <scheme val="minor"/>
      </rPr>
      <t>)</t>
    </r>
  </si>
  <si>
    <t>Detalle Sede</t>
  </si>
  <si>
    <t xml:space="preserve">Especificación </t>
  </si>
  <si>
    <t xml:space="preserve">Presentación </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</si>
  <si>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Debe contener concentraciones de fósforo iguales o inferiores a 0.65% de fósforo (Resolución 0689 de 2016)</t>
  </si>
  <si>
    <t>Líquido, en recipiente plástico con capacidad mínima de 3.785 ml</t>
  </si>
  <si>
    <t>- Con agente(s) tensoactivo(s) con efecto limpiador y desengrasante. 
- Disponible en múltiples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Con etiqueta de amigable con el ambiente
- Debe contener concentraciones de fósforo iguales o inferiores a 0.65% de fósforo (Resolución 0689 de 2016)</t>
  </si>
  <si>
    <t>Crema, en recipiente plástico de mínimo 1000 g</t>
  </si>
  <si>
    <t>-Composición de ácidos grasos de mínimo 50%.
- Debe contener concentraciones de fósforo iguales o inferiores a 0.65% de fósforo (Resolución 0689 de 2016)</t>
  </si>
  <si>
    <t>Barra, unidad con peso mínimo de 250 g en
envoltura individual</t>
  </si>
  <si>
    <t>Jabón en barra azul (Compra)</t>
  </si>
  <si>
    <t>- Todo tipo de uso
- Biodegradable
- No debe contener PVC o Poliestireno expandido u otros plásticos de un solo uso tanto en el envase como en el embalaje.
- Debe contener concentraciones de fósforo iguales o inferiores a 0.65% de fósforo (Resolución 0689 de 2016)</t>
  </si>
  <si>
    <t>Jabón abrasivo (Compra)</t>
  </si>
  <si>
    <t>-Con agente(s) tensoactivo(s) pincipal(es) con efecto limpiador, pulidor y desengrasante
- Con agente activo mínimo del 5%
- Debe contener concentraciones de fósforo iguales o inferiores a 0.65% de fósforo (Resolución 0689 de 2016)</t>
  </si>
  <si>
    <t>En polvo, en tarro de mínimo 500 g</t>
  </si>
  <si>
    <t>Jabón de tocador 1 (Compra)</t>
  </si>
  <si>
    <t xml:space="preserve"> - Elaborado con grasas vegetales
 - Con agente humectante
 - pH modificar entre PH 5,5 a 7
 - Disponible en mínimo (2) dos fragancias
 - Debe estar  correctamente etiquetados bajo los parámetros indicando: nombre comercial del producto, pictogramas de los compuestos peligrosos e instrucciones de uso
- Debe contener concentraciones de fósforo iguales o inferiores a 0.65% de fósforo (Resolución 0689 de 2016)</t>
  </si>
  <si>
    <t>Barra, unidad con peso mínimo de 125 g en envoltura individual</t>
  </si>
  <si>
    <t>Jabón de tocador 2 (Compra)</t>
  </si>
  <si>
    <t>- Jabón de tocador para manos en espuma
- Líquido para manos en bolsa para dispensador spray y con boquilla especial de dispensador
- Tapa tipo válvula, para dispensador, antibacterial y antiséptico 
- Con agente limpiador en una concentración mínima del 6%
- Con agente humectante en una concentración mínima del 3%
- Disponible en múltiples fragancias
- Producto biodegradable basado en ingredientes orgánicos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
- Debe contener concentraciones de fósforo iguales o inferiores a 0.65% de fósforo (Resolución 0689 de 2016)</t>
  </si>
  <si>
    <t>Líquido, en bolsa  con capacidad mínima de 800 ml</t>
  </si>
  <si>
    <t>Jabón de dispensador para manos 1 (Compra)</t>
  </si>
  <si>
    <t>- Con agente limpiador en una concentración mínima del 6%
- Con agente humectante en una concentración mínima del 3%
- pH entre 5,5 a 7
- Disponible en mínimo (2) dos fragancias
- Debe contener concentraciones de fósforo iguales o inferiores a 0.65% de fósforo (Resolución 0689 de 2016)</t>
  </si>
  <si>
    <t>Líquido, en recipiente plástico con dispensador y capacidad mínima de 500 ml</t>
  </si>
  <si>
    <t>Jabón de dispensador para manos 2 (Compra)</t>
  </si>
  <si>
    <t>- Con agente limpiador en una concentración mínima del 6%.
- Con agente antibacterial en una concentración mínima del 0,2%
- Con agente humectante en una concentración mínima del 3%
- pH entre 5,5 a 7
- Disponible en mínimo (2) dos fragancias
- Debe contener concentraciones de fósforo iguales o inferiores a 0.65% de fósforo (Resolución 0689 de 2016)</t>
  </si>
  <si>
    <t>Gel antibacterial para manos (Compra)</t>
  </si>
  <si>
    <t>- Con agente antibacterial en una concentración mínima del 0,2%
- Con agente humectante
- pH entre 5, 5 a 7
- Con fragancia</t>
  </si>
  <si>
    <t>Gel, en recipiente plástico con capacidad mínima de 3.785 ml</t>
  </si>
  <si>
    <t>Dispensador de gel antibacterial para manos (Compra)</t>
  </si>
  <si>
    <t>- Material: Plástico
- Tipo de instalación: De pared
- Incluye Chazos y tornillos
- Con visor para determinar el nivel del líquido
- Con ventanilla en la parte superior para añadir el gel 
- Funcionamiento: Manual</t>
  </si>
  <si>
    <t>Recipiente con capacidad mínima de 500 ml (Unidad)</t>
  </si>
  <si>
    <t>- Con agente(s) tensoactivo(s) principal(es) con efecto limpiador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</si>
  <si>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</si>
  <si>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Limpiador multiusos 2 (Compra)</t>
  </si>
  <si>
    <t>- Con agente(s) tensoactivo(s) principal(es) con efecto limpiador y desengrasante en una concentración mínima del 8%
- Disponible en mínimo (2) dos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</si>
  <si>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 de pistola.</t>
  </si>
  <si>
    <t>Limpiador multiusos 3 (Compra)</t>
  </si>
  <si>
    <t>Líquido, en recipiente plástico de repuesto  con capacidad mínima de 500 ml</t>
  </si>
  <si>
    <t>Limpiador desinfectante para pisos (Compra)</t>
  </si>
  <si>
    <t>- Apariencia: Líquido transparente
- Color y olor: De acuerdo a la fragancia
- Producto biodegradable que no afectas la capa de ozono
- Solubilidad: Total en agua
- PH: 7.5 - 8.5
- Composición: Tensoactivos, espesante, coadyuvante, colorante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 No debe contener PVC, poliestireno expandido u otros plásticos de un solo uso tanto en el envase como en el embalaje.</t>
  </si>
  <si>
    <t>Líquido, en garrafa  con capacidad mínima de 3.785 ml</t>
  </si>
  <si>
    <t>Líquido desengrasante (Compra)</t>
  </si>
  <si>
    <t xml:space="preserve"> - Con agente(s) tensoactivo(s) principal(es) con efecto limpiador y desengrasante en una concentración mínima del 10%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Debe contener concentraciones de fósforo iguales o inferiores a 0.65% de fósforo (Resolución 0689 de 2016)</t>
  </si>
  <si>
    <t>Crema desengrasante (Compra)</t>
  </si>
  <si>
    <t xml:space="preserve">- Disponible en múltiples fragancias 
- Limpia y desengrasa todos los metales, plásticos, gomas, vidrio, cerámica y madera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o biodegradable
- No debe contener PVC o Poliestireno expandido u otros plásticos de un solo uso tanto en el envase como en el embalaje. </t>
  </si>
  <si>
    <t>Crema, en recipiente reciclable o biodegadable con capacidad mínima de 500 g</t>
  </si>
  <si>
    <t>Detergente multiusos en polvo (Compra)</t>
  </si>
  <si>
    <t xml:space="preserve"> - Con agente tensoactivo de mínimo 60% de biodegradabilidad
  -Con efecto limpiador de mínimo 9%.
 -  El  envase del producto deberá estar correctamente etiquetado bajo los parámetros: nombre comercial del producto, pictogramas de los compuestos peligrosos e instrucciones de uso
- Debe contener concentraciones de fósforo iguales o inferiores a 0.65% de fósforo (Resolución 0689 de 2016)
</t>
  </si>
  <si>
    <t>Polvo, en bolsa plástica o recipiente plástico
con un peso de 1.000 g</t>
  </si>
  <si>
    <t>Limpiador desinfectante para uso general 1 (Compra)</t>
  </si>
  <si>
    <t>- Con agente(s) tensoactivo(s) con efecto antibacterial en una concentración mínima del 0,2%
- Con agente(s) tensoactivo(s) con efecto limpiador y desengrasante en una concentración mínima del 1,5%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</si>
  <si>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Limpiador desinfectante para uso general 2 (Compra)</t>
  </si>
  <si>
    <t>Líquido, en recipiente plástico con capacidad mínima de 500 ml, con atomizador de pistola.</t>
  </si>
  <si>
    <t>Limpiador desinfectante para uso general 3 (Compra)</t>
  </si>
  <si>
    <t>Líquido, en recipiente plástico con capacidad mínima de 500 ml</t>
  </si>
  <si>
    <t xml:space="preserve"> - Con agentes bactericidas, fungicidas, tubercolicidas, esporicidas y virucidas.
 - Sin fragacia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</si>
  <si>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</si>
  <si>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Pastilla desinfectante para sanitario (Compra)</t>
  </si>
  <si>
    <t>- Con agentes bactericidas, fungicidas y virucidas.</t>
  </si>
  <si>
    <t>Unidad con peso mínimo de 45 g</t>
  </si>
  <si>
    <t>- Con agente(s) principal(es) con efecto limpiador y desengrasante en una concentración mínima del 4%
- Disponible mínimo en dos (2) fragancias
 - El envase debe estar  correctamente etiquetados bajo los parámetros establecidos en el sistema globalmente armonizado indicando: nombre comercial del producto, pictogramas de los compuestos peligrosos e instrucciones de uso</t>
  </si>
  <si>
    <t>Líquido para limpiar vidrios 2 (Compra)</t>
  </si>
  <si>
    <t>- Con agente(s) principal(es) con efecto limpiador y desengrasante en una concentración mínima del 4%
- Disponible mínimo en dos (2)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</si>
  <si>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para limpiar vidrios 3 (Compra)</t>
  </si>
  <si>
    <t>Líquido, en recipiente plástico de repuesto con capacidad mínima
de 500 ml</t>
  </si>
  <si>
    <t>- Solución con una concentración mínima del 5%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</si>
  <si>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Blanqueador o hipoclorito 2 (Compra)</t>
  </si>
  <si>
    <t>Líquido, en recipiente plástico con capacidad
mínima de 1.000 ml</t>
  </si>
  <si>
    <t>Blanqueador o hipoclorito 3 (Compra)</t>
  </si>
  <si>
    <t>- Granulado con una concentración mínima del 90%
 - El  envase del producto deberá estar correctamente etiquetado, indicando: nombre comercial del producto, pictogramas de los compuestos peligrosos e instrucciones de uso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</si>
  <si>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ganulado, en bolsa plástica de mínimo
1.000 g</t>
  </si>
  <si>
    <t xml:space="preserve"> - Solución acuosa de alcohol etílico desnaturalizado con una concentración mínima de 70%
 - Desnaturalizado</t>
  </si>
  <si>
    <t>Alcohol industrial 2 (Compra)</t>
  </si>
  <si>
    <t>- Solución acuosa de alcohol etílico desnaturalizado con una concentración mínima de 70%
- Desnaturalizado</t>
  </si>
  <si>
    <t>Líquido, en recipiente plástico con capacidad mínima de 1000ml</t>
  </si>
  <si>
    <t>Creolina 1 (Compra)</t>
  </si>
  <si>
    <t>- Solución con una concentración mínima de fenoles de 4%</t>
  </si>
  <si>
    <t>Líquido, en recipiente
plástico con capacidad mínima de 500 ml</t>
  </si>
  <si>
    <t>Líquido para limpiar equipos de oficina 1 (Compra)</t>
  </si>
  <si>
    <t xml:space="preserve"> - Con agente(s) principal(es) con efecto limpiador, desengrasante y desinfectante en una concentración mínima del 4%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</si>
  <si>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500 ml con
atomizador</t>
  </si>
  <si>
    <t>Líquido para limpiar equipos de oficina 2 (Compra)</t>
  </si>
  <si>
    <t>Líquido, en recipiente plástico con capacidad
mínima de 500 ml</t>
  </si>
  <si>
    <t>Champú para alfombras y tapizados 1 (Compra)</t>
  </si>
  <si>
    <t>- Con agente(s) principal(es) con efecto limpiador en una concentración mínima del 8%
 - El envase debe estar  correctamente etiquetado: nombre comercial del producto, pictogramas de los compuestos peligrosos e instrucciones de uso</t>
  </si>
  <si>
    <t>Champú para alfombras y tapizados 2 (Compra)</t>
  </si>
  <si>
    <t>- Con agente(s) principal(es) con efecto limpiador en una concentración mínima del 8%
- Con agente espumante para la generación de espuma seca
 - El envase debe estar  correctamente etiquetados: nombre comercial del producto, pictogramas de los compuestos peligrosos e instrucciones de uso</t>
  </si>
  <si>
    <t>Lustrador de muebles (Compra)</t>
  </si>
  <si>
    <t xml:space="preserve"> - Con agentes limpiadores y abrillantadores en una concentración mínima del 5%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</si>
  <si>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200 ml</t>
  </si>
  <si>
    <t>Líquido cubre rasguños para madera (Compra)</t>
  </si>
  <si>
    <t>- Con agentes limpiadores y abrillantadores en una concentración mínima del 5%
- De color oscuro para coayudar a cubrir rasguños en maderas oscuras</t>
  </si>
  <si>
    <t>En recipiente plástico
con capacidad mínima de 200 ml</t>
  </si>
  <si>
    <t>Crema para cuero (Compra)</t>
  </si>
  <si>
    <t xml:space="preserve"> - Con agentes limpiadores y abrillantadores en una concentración mínima del 5% </t>
  </si>
  <si>
    <t>Crema, en recipiente plástico con capacidad
mínima de 200 ml</t>
  </si>
  <si>
    <t>- Polimérica autobrillante.
- Con polímeros acrílicos, nivelantes y plastificantes.
- Neutra (para pisos de todos los colores)
- Contenido mínimo de sólidos del 10%</t>
  </si>
  <si>
    <t>Cera emulsionada Neutra (Compra)</t>
  </si>
  <si>
    <t>- Emulsionada
- Neutra (para pisos de todos los colores)
- Contenido mínimo de sólidos del 5%</t>
  </si>
  <si>
    <t>Cera emulsionada roja (Compra)</t>
  </si>
  <si>
    <t>- Emulsionada
- Roja
- Contenido mínimo de sólidos del 5%
- Antideslizante</t>
  </si>
  <si>
    <t>Cera solvente (Compra)</t>
  </si>
  <si>
    <t>- Solvente
- Contenido mínimo de sólidos del 10%</t>
  </si>
  <si>
    <t>- Polimérico autobrillante.
- Con polímeros acrílicos, nivelantes y plastificantes.
- Contenido mínimo de sólidos del 20%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</si>
  <si>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Mantenedor de pisos (Compra)</t>
  </si>
  <si>
    <t>- Polimérico autobrillante.
- Con polímeros acrílicos, nivelantes y plastificantes.
- Contenido mínimo de sólidos del 8%</t>
  </si>
  <si>
    <t>Líquido, en recipiente
plástico con capacidad mínima de 3.785 ml</t>
  </si>
  <si>
    <t>- Con agente activo alcalino en una concentración mínima del 9%
- pH entre 11 y 14</t>
  </si>
  <si>
    <t>Abrillantador para piso laminado (Compra)</t>
  </si>
  <si>
    <t>- Con agente(s) con efecto limpiador y brillador.</t>
  </si>
  <si>
    <t>Jabón neutro para pisos 1 (Compra)</t>
  </si>
  <si>
    <t xml:space="preserve"> - Jabón multiusos
 - PH Neutro, 
 - No corrosivo ni tóxico
- Debe contener concentraciones de fósforo iguales o inferiores a 0.65% de fósforo (Resolución 0689 de 2016)</t>
  </si>
  <si>
    <t>Jabón neutro para pisos 2 (Compra)</t>
  </si>
  <si>
    <t>- Jabón neutro biodegradable multiusos
- PH Neutro
- No es corrosivo ni tóxico
- Color: Azul claro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 Elaborado en material reciclable, no debe contener PVC, Poliestireno expandido u otros plásticos de un solo uso tanto en el envase como en el embalaje.
- Debe contener concentraciones de fósforo iguales o inferiores a 0.65% de fósforo (Resolución 0689 de 2016)</t>
  </si>
  <si>
    <t>Líquido, en cuñete con capacidad de 20 L</t>
  </si>
  <si>
    <t>Varsol  ecológico 1 (Compra)</t>
  </si>
  <si>
    <t>- Solución con agentes desinfectantes, desmanchadores y desengrasantes  en concentración mínima del 15%.
- Biodegradable mínimo en un 95%</t>
  </si>
  <si>
    <t>Líquido, en recipiente plástico con capacidad mínima de 1000 ml</t>
  </si>
  <si>
    <t>Varsol ecológico 2 (Compra)</t>
  </si>
  <si>
    <t>Desmanchador multiusos (Compra)</t>
  </si>
  <si>
    <t>- Con agente(s) tensoactivo(s) con efecto limpiador y desengrasante
- Para superficies de todo tipo.</t>
  </si>
  <si>
    <t>Crema, en bolsa plástica de mínimo 500 g</t>
  </si>
  <si>
    <t>Brillametal en crema (Compra)</t>
  </si>
  <si>
    <t>- Con agentes con efecto limpiador, pulidor y brillador.
- Para todo tipo de metales
 - El  envase del producto deberá estar correctamente etiquetado, indicando: nombre comercial del producto, pictogramas de los compuestos peligrosos e instrucciones de uso</t>
  </si>
  <si>
    <t>En crema de mínimo 70 g</t>
  </si>
  <si>
    <t>Brillametal líquido (Compra)</t>
  </si>
  <si>
    <t>- Con agentes con efecto limpiador, pulidor y brillador.
- Para todo tipo de metales</t>
  </si>
  <si>
    <t>Líquido , en recipiente plástico con capacidad mínima de 200 ml</t>
  </si>
  <si>
    <t>Betún (Compra)</t>
  </si>
  <si>
    <t>- Contenido mínimo de sólidos del 30%
- Color negro
- No debe contener ningún material que sea cancerígeno ( Clasificación 1 y 2a por la IARC), Mutagénico, Tóxico, Contaminante peligroso del aire o que sea agotador de la capa de ozono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</si>
  <si>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Tarro de mínimo 100 g</t>
  </si>
  <si>
    <t>- Solución con alcohol etílico y solventes.
- Con fragancia en una concentración del 1,5%
- En múltiples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</si>
  <si>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Solución con alcohol etílico y solventes.
- Con fragancia en una concentración del 1,5%
- En múltiples fragancias
- libre de CFC
 - Envase correctamente etiquetado bajo los parámetros establecidos indicando: nombre comercial del producto, pictogramas de los compuestos peligrosos e instrucciones de uso.
- Elaborado en material reciclable</t>
  </si>
  <si>
    <t>Líquido, en aerosol seguro para la capa de ozono con capacidad mínima de 400 ml</t>
  </si>
  <si>
    <t>- Para eliminar insectos rastreros.
-  Con acción residual hasta por 4 semanas o de larga duración
- Sin fuertes olores químicos
- Libre de CFC
 - El  envase del producto deberá estar correctamente etiquetado, indicando: nombre comercial del producto, pictogramas de los compuestos peligrosos e instrucciones de uso</t>
  </si>
  <si>
    <t>Líquido, en aerosol seguro para la capa de ozono con capacidad
mínima de 350 ml</t>
  </si>
  <si>
    <t>- Para eliminar insectos voladores
-  Con acción residual hasta por 4 semanas o de larga duración
- Sin fuertes olores químicos
- Libre de CFC
 - El  envase del producto deberá estar correctamente etiquetado, indicando: nombre comercial del producto, pictogramas de los compuestos peligrosos e instrucciones de uso</t>
  </si>
  <si>
    <t>Limpiones 1 (Compra)</t>
  </si>
  <si>
    <t>- En tela de toalla fileteada
- Color blanco sin estampado
- Tamaño mínimo de 45cm de largo por 45cm de ancho.</t>
  </si>
  <si>
    <t>- En tela de toalla fileteada
- Color blanco sin estampado
-Tamaño mínimo de 100 cm de largo por 70 cm de ancho</t>
  </si>
  <si>
    <t>Limpiones 3 (Compra)</t>
  </si>
  <si>
    <t>- En tela fileteada
- Color blanco sin estampado
- Tamaño mínimo de 45 cm de largo por 45 cm de ancho</t>
  </si>
  <si>
    <t>Limpiones 4 (Compra)</t>
  </si>
  <si>
    <t>- En tela fileteada
- Color blanco sin estampado
-Tamaño mínimo de 100 cm de largo por 70 cm de ancho</t>
  </si>
  <si>
    <t>Limpiones 5 (Compra)</t>
  </si>
  <si>
    <t>- En tela tipo galleta fileteada
- Color blanco o beige sin estampado
-Tamaño mínimo de 100 cm de largo por 70 cm de ancho</t>
  </si>
  <si>
    <t>Bayetilla 1 (Compra)</t>
  </si>
  <si>
    <t xml:space="preserve"> - En tela fileteada
 -  100% algodón y fibra natural 
- Color blanco sin estampado
-Tamaño mínimo de 100 cm de largo por 70 cm de ancho</t>
  </si>
  <si>
    <t xml:space="preserve"> - En tela fileteada
 - 100% algodón y fibra natural 
 - Color rojo sin estampado
 -Tamaño mínimo de 100 cm de largo por 70 cm de ancho</t>
  </si>
  <si>
    <t>Toalla en tela blanca para pisos por metro (repuesto de haraganes) (Compra)</t>
  </si>
  <si>
    <t xml:space="preserve"> - Elaborado  en microfibras
 - Color blanco
 - Tamaño mínimo de 100 cm de largo por 70 cm de ancho</t>
  </si>
  <si>
    <t>- Retira el polvo sin dejar residuos ni pelusas
- Antibacterial reutilizable
- Tela con microporos
- Tamaño mínimo de 60 cm de largo por 33 cm de ancho</t>
  </si>
  <si>
    <t>Paquete X 6 unidades</t>
  </si>
  <si>
    <t>Paño absorbente multiusos 2 (Compra)</t>
  </si>
  <si>
    <t>- Retira el polvo sin dejar residuos ni pelusas
- Antibacterial reutilizable
- Tela con microporos
- Tamaño mínimo de 25 cm de largo por 45 cm de ancho</t>
  </si>
  <si>
    <t>Rollo X 40 unidades</t>
  </si>
  <si>
    <t>Estopa (Compra)</t>
  </si>
  <si>
    <t>- Hecha 100% de hilos de algodón blanco peinado.
-Suave al tacto, para lustrar
- No debe contener PVC o Poliestireno expandido u otros plásticos de un solo uso tanto en el envase como en el embalaje.</t>
  </si>
  <si>
    <t>Bolsa de mínimo 400 g</t>
  </si>
  <si>
    <t>- Espuma enmallada
- Tamaño mínimo de 7 cm de largo por 10 cm de ancho</t>
  </si>
  <si>
    <t>Esponjilla 2 (Compra)</t>
  </si>
  <si>
    <t>- Doble uso (material de esponjilla blanda y abrasiva)
- Tamaño mínimo de 7 cm de largo por 10 cm de ancho
- No debe contener PVC o Poliestireno expandido u otros plásticos de un solo uso tanto en el envase como en el embalaje</t>
  </si>
  <si>
    <t>- Abrasiva
- Tamaño mínimo de 9 cm de largo por 12 cm de</t>
  </si>
  <si>
    <t>Esponjilla 4 (Compra)</t>
  </si>
  <si>
    <t>- Elaborada con fibra de acero inoxidable para dar brillo
- Tamaño mínimo de 5 cm de largo por 5 cm de ancho</t>
  </si>
  <si>
    <t>- Elaborada con alambre de acero inoxidable
- Tamaño mínimo de 7 cm de largo por 10 cm de ancho</t>
  </si>
  <si>
    <t>Esponjilla 6 (Compra)</t>
  </si>
  <si>
    <t>- Espuma enmallada
- Tamaño mínimo de 7 cm de largo por 10 cm de ancho
- No debe contener PVC o Poliestireno expandido u otros plásticos de un solo uso tanto en el envase como en el embalaje.</t>
  </si>
  <si>
    <t>Esponjilla 7 (Compra)</t>
  </si>
  <si>
    <t>- Abrasiva
- Tamaño mínimo de 9 cm de largo por 12 cm de ancho
- No debe contener PVC o Poliestireno expandido u otros plásticos de un solo uso tanto en el envase como en el embalaje.</t>
  </si>
  <si>
    <t>Escoba 1 (Compra)</t>
  </si>
  <si>
    <t xml:space="preserve">- Cerdas suaves elaboradas con PET calibre entre 0,3 y 0,4 mm.
- Área de barrido mínima de 25 cm de largo por 8 cm de ancho por 10 cm de alto
- Material de base en plástico con acople tipo rosca
</t>
  </si>
  <si>
    <t>Escoba 2 (Compra)</t>
  </si>
  <si>
    <t xml:space="preserve">- Cerdas duras elaboradas con PET calibre entre 0,4 y 0,6 mm.
- Área de barrido mínima de 25 cm de largo por 8 cm de ancho por 10 cm de alto
- Material de base en plástico con acople tipo rosca
</t>
  </si>
  <si>
    <t xml:space="preserve">- Cerdas suaves elaboradas con PET calibre entre 0,3 y 0,4 mm.
- Área de barrido mínima de 35 cm de largo por 8 cm de ancho por 10 cm de alto
- Material de base en plástico con acople tipo rosca
</t>
  </si>
  <si>
    <t xml:space="preserve">- Cerdas duras elaboradas con PET calibre entre 0,4 y 0,6 mm.
- Área de barrido mínima de 35 cm de largo por 8 cm de ancho por 10 cm de alto
- Material de base en plástico con acople tipo rosca
</t>
  </si>
  <si>
    <t>Escoba 5 (Compra)</t>
  </si>
  <si>
    <t xml:space="preserve">- Cerdas suaves elaboradas con PET calibre entre 0,3 y 0,4 mm.
- Área de barrido mínima de 35 cm de largo por 8 cm de ancho por 10 cm de alto
- Mango de madera proveniente de explotación forestal sostenible certificada ( FSC, PEFC o equivalentes) y/o Mango y Fibra de plástico (reciclado o nuevo) de polipropileno (PP) o polietileno (PE) y/o cabo metálico que no contenga material plastificado
- No debe contener PVC u otros plásticos con cloro. 
- Cabo de madera 140cm elaborada con fibra natural, con soporte para colgar, con capucha plástica protectora que evita que se desprendan las fibras o se deformen
</t>
  </si>
  <si>
    <t xml:space="preserve">- Extensión mínima de 140 cm
 -Acople plástico o rosca para palos de escoba
 </t>
  </si>
  <si>
    <t>Mango madera escoba 1 (Compra)</t>
  </si>
  <si>
    <t>Cepillos 1 (Compra)</t>
  </si>
  <si>
    <t>- Tipo plancha, con mango de plástico
- Cuerpo elaborado en plástico
- Cerdas duras en fibra plástica
- Tamaño mínimo de 15 cm de largo por 5cm de ancho por 6 cm de alto.</t>
  </si>
  <si>
    <t>Cepillos 2 (Compra)</t>
  </si>
  <si>
    <t>- Para pisos
- Cuerpo elaborado en plástico
- Cerdas duras en fibra plástica
- Tamaño mínimo de 23 cm de largo por 6 cm de ancho por 7 cm de alto.
- Mango metálico con una extensión mínima de
140 cm</t>
  </si>
  <si>
    <t>Cepillos 3 (Compra)</t>
  </si>
  <si>
    <t>- Para pisos
- Cuerpo elaborado en plástico
- Cerdas duras en fibra plástica
- Tamaño mínimo de 35 cm de largo por 6 cm de ancho por 7 cm de alto.
- Mango metálico con una extensión mínima de
140 cm</t>
  </si>
  <si>
    <t>Trapero 1 (Compra)</t>
  </si>
  <si>
    <t xml:space="preserve"> - Elaborado con hilaza de algodón natural
 - Mecha con peso mínimo 250 gr y extensión mínima de 32 cm de  largo
 - Material de base en plástico con acople tipo rosca
</t>
  </si>
  <si>
    <t>Trapero 2 (Compra)</t>
  </si>
  <si>
    <t xml:space="preserve">- Elaborado con hilaza de algodón natural
- Mecha con peso mínimo de 350 gr y extensión mínima de 32 cm de largo
- Material de base en plástico con acople tipo rosca
</t>
  </si>
  <si>
    <t>- Elaborado con hilaza de algodón natural
- Mecha con peso mínimo de 435 gr y extensión mínima de 32 cm de largo
- Material de base en plástico con acople tipo rosca</t>
  </si>
  <si>
    <t>Trapero 4 (Compra)</t>
  </si>
  <si>
    <t>- Trapero en hilo encabado o con cabo en madera 
- Mecha con peso mínimo de 400 gr y extensión mínima de 1.40 cm de largo
- Mango de madera proveniente de explotación forestal sostenible certificada ( FSC, PEFC o equivalentes) y/o cabo metálico que no contenga material plastificado
- Fibras en tela , algodón o pabilo de fibra de Rayón. 
- No debe contener PVC o Poliestireno expandido u otros plásticos de un solo uso tanto en el envase como en el embalaje.</t>
  </si>
  <si>
    <t>Mango metálico trapero (Compra)</t>
  </si>
  <si>
    <t xml:space="preserve">- Extensión mínima de 140 cm
- Acople plástico o rosca para palos de escoba
 </t>
  </si>
  <si>
    <t>Mango madera trapero (Compra)</t>
  </si>
  <si>
    <t>- Cerdas duras elaboradas en fibras plásticas
- Extensión mínima de las cerdas es de 2,5 cm
- Base y mango elaborados en plástico
- Mango con longitud mínima de 33 cm</t>
  </si>
  <si>
    <t>Pads 1 (Compra)</t>
  </si>
  <si>
    <t>- Para brillo
- Diámetro mínimo de 16 pulgadas
- Rojo o blanco</t>
  </si>
  <si>
    <t>Pads 2 (Compra)</t>
  </si>
  <si>
    <t>- Para remoción
- Diámetro mínimo de 16 pulgadas
- Café o negro</t>
  </si>
  <si>
    <t>- Para brillo
- Diámetro mínimo de 20 pulgadas
- Rojo o blanco</t>
  </si>
  <si>
    <t>- Para remoción
- Diámetro mínimo de 20 pulgadas
- Café o negro</t>
  </si>
  <si>
    <t>Pads 5 (Compra)</t>
  </si>
  <si>
    <t>- Pad de fibras para máquinas de baja densidad para lavado suave de mantención, remueve marcas, suciedad y derrames. 
- Diámetro: 17" 
- Color: blanco. 
- No debe contener PVC o Poliestireno expandido u otros plásticos de un solo uso tanto en el envase como en el embalaje.</t>
  </si>
  <si>
    <t>Boneth 1 (Compra)</t>
  </si>
  <si>
    <t>- Diámetro mínimo de 16 pulgadas
- Elaborado en hilaza de algodón</t>
  </si>
  <si>
    <t>Boneth 2 (Compra)</t>
  </si>
  <si>
    <t>- Diámetro mínimo de 20 pulgadas
- Elaborado en hilaza de algodón</t>
  </si>
  <si>
    <t>- Elaborada en polietileno de baja densidad
- De color negro
- Calibre de mínimo 1
- Tamaño de 40 cm de ancho por 55 cm de largo</t>
  </si>
  <si>
    <t>Paquete de mínimo 6</t>
  </si>
  <si>
    <t>Bolsas plásticas 2 (Compra)</t>
  </si>
  <si>
    <t>- Elaborada en polietileno de baja densidad
- De color verde
- Calibre de mínimo 1
- Tamaño de 40 cm de ancho por 55 cm de largo</t>
  </si>
  <si>
    <t>- Elaborada en polietileno de baja densidad
- De color blanco
- Calibre de mínimo 1
- Tamaño de 40 cm de ancho por 55 cm de largo</t>
  </si>
  <si>
    <t>- Elaborada en polietileno de baja densidad
- De color rojo
- Calibre de mínimo 1
- Tamaño de 40 cm de ancho por 55 cm de largo
 - Con impresión de aviso de riesgo biológico</t>
  </si>
  <si>
    <t>Bolsas plásticas 5 (Compra)</t>
  </si>
  <si>
    <t>- Elaborada en polietileno de baja densidad
- De color azul
- Calibre de mínimo 1
- Tamaño de 40 cm de ancho por 55 cm de largo</t>
  </si>
  <si>
    <t>Bolsas plásticas 7 (Compra)</t>
  </si>
  <si>
    <t>- Elaborada en polietileno de baja densidad
- De color amarillo
- Calibre de mínimo 1
- Tamaño de 40 cm de ancho por 55 cm de largo</t>
  </si>
  <si>
    <t>- Elaborada en polietileno de baja densidad
- De color negro
-Calibre de mínimo 2
- Tamaño de 60 cm de ancho por 70 cm de largo</t>
  </si>
  <si>
    <t>- Elaborada en polietileno de baja densidad
- De color verde
- Calibre de mínimo 2
- Tamaño de 60 cm de ancho por 70 cm de largo</t>
  </si>
  <si>
    <t>- Elaborada en polietileno de baja densidad
- De color blanco
- Calibre de mínimo 2
- Tamaño de 60 cm de ancho por 70 cm de largo</t>
  </si>
  <si>
    <t>- Elaborada en polietileno de baja densidad
- De color rojo
- Calibre de mínimo 2
- Tamaño de 60 cm de ancho por 70 cm de largo
- Con impresión de aviso de riesgo biológico</t>
  </si>
  <si>
    <t>Bolsas plásticas 12 (Compra)</t>
  </si>
  <si>
    <t xml:space="preserve">- Elaborada en polietileno de baja densidad
- De color azul
- Calibre de mínimo 2
- Tamaño de 60 cm de ancho por 70 cm de largo
</t>
  </si>
  <si>
    <t>Bolsas plásticas 14 (Compra)</t>
  </si>
  <si>
    <t xml:space="preserve">- Elaborada en polietileno de baja densidad
- De color amarillo
- Calibre de mínimo 2
- Tamaño de 60 cm de ancho por 70 cm de largo
</t>
  </si>
  <si>
    <t>- Elaborada en polietileno de baja densidad
- De color negro
- Calibre de mínimo 2
- Tamaño de 70 cm de ancho por 90 cm de largo</t>
  </si>
  <si>
    <t>- Elaborada en polietileno de baja densidad
- De color verde
- Calibre de mínimo 2
- Tamaño de 70 cm de ancho por 90 cm de largo</t>
  </si>
  <si>
    <t>- Elaborada en polietileno de baja densidad
- De color blanco
- Calibre de mínimo 2
- Tamaño de 70 cm de ancho por 90 cm de largo</t>
  </si>
  <si>
    <t>- Elaborada en polietileno de baja densidad
- De color rojo
- Calibre de mínimo 2
- Tamaño de 70 cm de ancho por 90 cm de largo
- Con impresión de aviso de riesgo biológico</t>
  </si>
  <si>
    <t>Bolsas plásticas 19 (Compra)</t>
  </si>
  <si>
    <t xml:space="preserve">- Elaborada en polietileno de baja densidad
- De color azul
- Calibre de mínimo 2
- Tamaño de 70 cm de ancho por 90 cm de largo
</t>
  </si>
  <si>
    <t>Bolsas plásticas 20 (Compra)</t>
  </si>
  <si>
    <t xml:space="preserve">- Elaborada en polietileno de baja densidad
- De color amarillo
- Calibre de mínimo 2
- Tamaño de 70 cm de ancho por 90 cm de largo
</t>
  </si>
  <si>
    <t>- Elaborada en polietileno de baja densidad
- De color negro
- Calibre de mínimo 3
- Tamaño de 80 cm de ancho por 110 cm de largo</t>
  </si>
  <si>
    <t>- Elaborada en polietileno de baja densidad
- De color verde
- Calibre de mínimo 3
- Tamaño de 80 cm de ancho por 110 cm de largo</t>
  </si>
  <si>
    <t>- Elaborada en polietileno de baja densidad
- De color blanco
-Calibre de mínimo 3
- Tamaño de 80 cm de ancho por 110 cm de largo</t>
  </si>
  <si>
    <t>- Elaborada en polietileno de baja densidad
- De color rojo
-Calibre de mínimo 3
- Tamaño de 80 cm de ancho por 110 cm de largo
- Con impresión de aviso de riesgo biológico</t>
  </si>
  <si>
    <t>Bolsas plásticas 25 (Compra)</t>
  </si>
  <si>
    <t xml:space="preserve">- Elaborada en polietileno de baja densidad
- De color azul
-Calibre de mínimo 3
- Tamaño de 80 cm de ancho por 110 cm de largo
</t>
  </si>
  <si>
    <t>Bolsas plásticas 26 (Compra)</t>
  </si>
  <si>
    <t xml:space="preserve">- Elaborada en polietileno de baja densidad
- De color amarilla
-Calibre de mínimo 3
- Tamaño de 80 cm de ancho por 110 cm de largo
</t>
  </si>
  <si>
    <t>- Tipo doméstico
- Elaborados en látex
- Calibre mínimo de 18
- Tallas 7 a 9 o S a XL
- Color amarillo</t>
  </si>
  <si>
    <t>Par</t>
  </si>
  <si>
    <t>Guantes 2 (Compra)</t>
  </si>
  <si>
    <t>- Tipo doméstico
- Elaborados en látex
- Calibre mínimo de 18
- Tallas 7 a 9 o S a XL
- Color negro</t>
  </si>
  <si>
    <t>- Tipo doméstico
- Elaborados en látex
- Calibre mínimo de 25
- Tallas 7 a 9 o S a XL
- Color negro</t>
  </si>
  <si>
    <t>Guantes 4 (Compra)</t>
  </si>
  <si>
    <t>- Tipo doméstico
- Elaborados en látex
- Calibre mínimo de 25
- Tallas 7 a 9 o S a XL
- Color rojo</t>
  </si>
  <si>
    <t>- Tipo industrial
- Elaborados en látex
- Calibre mínimo de 35
- Tallas 7 a 9 o S a XL
- Color negro</t>
  </si>
  <si>
    <t>Guantes 6 (Compra)</t>
  </si>
  <si>
    <t>- Elaborados en látex desechable (tipo cirugía)
- Empovaldos
- Tallas XS a XXL</t>
  </si>
  <si>
    <t>Caja de mínimo 100 unidades</t>
  </si>
  <si>
    <t>Guantes 7 (Compra)</t>
  </si>
  <si>
    <t>- Elaborados en carnaza
- Tallas 7 a 9 o S a XL</t>
  </si>
  <si>
    <t>Guantes 8 (Compra)</t>
  </si>
  <si>
    <t>- Tipo mosquetero
- Calibre mínimo de 40
- Tallas 7 a 9 o S a XL
- Color negro</t>
  </si>
  <si>
    <t>Guantes 9 (Compra)</t>
  </si>
  <si>
    <t>- Elaborados en hilaza
- Tallas 7 a 9 o S a XL</t>
  </si>
  <si>
    <t>Tapabocas 1 (Compra)</t>
  </si>
  <si>
    <t>- Elaborado en tela no tejida
- Desechable
- Con tiras elásticas</t>
  </si>
  <si>
    <t>Caja de mínimo 50 unidades</t>
  </si>
  <si>
    <t>Tapabocas 2 (Compra)</t>
  </si>
  <si>
    <t>- Elaborado en tela no tejida de Polipropileno y Poliéster
- Desechable
- Con tiras elásticas
- Con soporte nasal</t>
  </si>
  <si>
    <t>Papel higiénico 1 (Compra)</t>
  </si>
  <si>
    <t xml:space="preserve"> - Rollo con longitud mínima de 20 metros
 - Doble hoja blanca
 - Sin fragancia</t>
  </si>
  <si>
    <t>Rollo</t>
  </si>
  <si>
    <t>Papel higiénico 2 (Compra)</t>
  </si>
  <si>
    <t>- Rollo con longitud mínima de 250 metros
- Doble hoja de color natural
- Sin fragancia</t>
  </si>
  <si>
    <t>Papel higiénico 3 (Compra)</t>
  </si>
  <si>
    <t>- Rollo con longitud mínima de 250 metros
- Doble hoja blanca
- Sin fragancia</t>
  </si>
  <si>
    <t>- Rollo con longitud mínima de 400 metros
- Hoja sencilla de color natural
- Sinfragancia</t>
  </si>
  <si>
    <t>Papel higiénico 5 (Compra)</t>
  </si>
  <si>
    <t xml:space="preserve"> - Rollo con longitud mínima de 400 metros
 - Hoja sencilla de color blanco
 - Sin fragancia</t>
  </si>
  <si>
    <t>- Rollo con longitud mínima de 100 metros
- Doble hoja con un tamaño mínimo 15 cm de ancho
- Disponibles en color blanco</t>
  </si>
  <si>
    <t>Toallas para manos 2 (Compra)</t>
  </si>
  <si>
    <t>- Rollo con longitud mínima de 100 metros
- Doble hoja con un tamaño mínimo 15 cm de ancho
- Disponibles en color natural</t>
  </si>
  <si>
    <t xml:space="preserve"> - Rollo con longitud mínima de 150 metros
 - Doble hoja con un tamaño mínimo 15 cm de ancho
 - Disponibles en color blanco
 - Sin olor o fragancia</t>
  </si>
  <si>
    <t>Toallas para manos 4 (Compra)</t>
  </si>
  <si>
    <t xml:space="preserve"> - Rollo con longitud mínima de 150 metros
 - Doble hoja con un tamaño mínimo 15 cm de ancho
 - Disponibles en color natural
 - Sin fragancia</t>
  </si>
  <si>
    <t>- Toallas interdobladas, paquete con mínimo 150 unidades
- Doble hoja con un tamaño mínimo de 20 cm de largo por 15 cm de ancho
 - Hoja color natural</t>
  </si>
  <si>
    <t>Toallas para manos 6 (Compra)</t>
  </si>
  <si>
    <t>- Toallas interdobladas, paquete con mínimo 150 unidades
- Doble hoja con un tamaño mínimo de 20 cm de largo por 15 cm de ancho
 - Hoja color blanco</t>
  </si>
  <si>
    <t>Toallas para manos 7 (Compra)</t>
  </si>
  <si>
    <t>- Toallas con precorte
- Rollo con longitud mínima de 100 metros
- Doble hoja con tamaño mínimo de 15 cms de ancho
- Color Blanco
- Sin fragancia</t>
  </si>
  <si>
    <t>Toallas para manos 8 (Compra)</t>
  </si>
  <si>
    <t>- Toallas con precorte
- Rollo con longitud mínima de 100 metros
- Doble hoja con tamaño mínimo de 15 cms de ancho
- Color Natural
- Sin fragancia</t>
  </si>
  <si>
    <t>Pañuelos (Compra)</t>
  </si>
  <si>
    <t>- Doble hoja
- Color blanco</t>
  </si>
  <si>
    <t xml:space="preserve"> - Elaborado en cartón 97% biodegradable
- Capacidad mínima de 4 oz</t>
  </si>
  <si>
    <t>Paquete de mínimo 50 unidades</t>
  </si>
  <si>
    <t>Vasos biodegradables 2 (Compra)</t>
  </si>
  <si>
    <t xml:space="preserve"> - Elaborado en cartón 97% biodegradable
 - Capacidad mínima de 6 oz</t>
  </si>
  <si>
    <t>Paquete de mínimo 50</t>
  </si>
  <si>
    <t xml:space="preserve"> - Elaborado en cartón 97% biodegradable
- Capacidad mínima de 9 oz</t>
  </si>
  <si>
    <t>Paquete de mínimo 40 unidades</t>
  </si>
  <si>
    <t>Vasos biodegradables 4 (Compra)</t>
  </si>
  <si>
    <t>- Capacidad mínima de 9 onzas 
- Sin tapa 
- Liso
- Biodegradable y compostable.
- Elaborado en polyboard (cartón)  y/ocon la fibra de caña de azúcar o almidón de maíz</t>
  </si>
  <si>
    <t>- Mezcladores  elaborados en madera y/o apartir de recursos renovables como la caña de azucar y/o almidón de maíz
- Longitud mínima de 11 cm</t>
  </si>
  <si>
    <t>Paquete de mínimo 500</t>
  </si>
  <si>
    <t>- Tipo cafetería
 - Dobe hoja
- Color blanco
- Dimensiones mínimas de 21,5 cm de largo y 14 cm de ancho
- 100% Biodegradable 
- Elaborado a base de papel reciclado no clorado
- No debe contener PVC o Poliestireno expandido u otros plásticos de un solo uso tanto en el envase como en el embalaje.</t>
  </si>
  <si>
    <t>Paquete de mínimo 100 unidades</t>
  </si>
  <si>
    <t>- Elaborada en tela
- Para greca
- Capacidad de media libra
- No debe contener PVC o Poliestireno expandido u otros plásticos de un solo uso tanto en el envase como en el embalaje</t>
  </si>
  <si>
    <t>Filtro para greca 2 (Compra)</t>
  </si>
  <si>
    <t>- Elaborada en tela
- Para greca
- Capacidad de una 1 libra
- No debe contener PVC o Poliestireno expandido u otros plásticos de un solo uso tanto en el envase como en el embalaje.</t>
  </si>
  <si>
    <t>- Elaborada en tela
- Para greca
- Capacidad de dos 2 libras
- No debe contener PVC o Poliestireno expandido u otros plásticos de un solo uso tanto en el envase como en el embalaje.</t>
  </si>
  <si>
    <t>Churrusco para tubos de greca (Compra)</t>
  </si>
  <si>
    <t>- Cepillo para lavado y fregado de grecas.  
- No debe contener PVC, Poliestireno expandido u otros plásticos de un solo uso tanto en el envase como en el embalaje.
- Base y mango elaborados en alambre</t>
  </si>
  <si>
    <t>Papel Aluminio 1 (Compra)</t>
  </si>
  <si>
    <t>- Longitud mínima del rollo de 40 metros
- Ancho mínimo del rollo de 27 cm</t>
  </si>
  <si>
    <t>Caja de carton con un 1 rollo de mínimo 40 metros de largo y 27
cm de ancho</t>
  </si>
  <si>
    <t>Papel Aluminio 2 (Compra)</t>
  </si>
  <si>
    <t>- Longitud mínima del rollo de 100 metros
- Ancho mínimo del rollo de 27 cm</t>
  </si>
  <si>
    <t>Caja de carton con un 1 rollo de mínimo 100 metros de largo y 27
cm de ancho</t>
  </si>
  <si>
    <t>Película transparente para alimentos (Compra)</t>
  </si>
  <si>
    <t>- Longitud mínima del rollo de 50 metros
- Ancho mínimo del rollo de 27 cm</t>
  </si>
  <si>
    <t>Caja de carton con un 1 rollo</t>
  </si>
  <si>
    <t>Termo para café 1 (Compra)</t>
  </si>
  <si>
    <t>- Elaborado en plástico
- Capacidad mínima de 1 litro</t>
  </si>
  <si>
    <t xml:space="preserve"> - Térmico, con bomba tipo dispensador. Portatil.  
 - Bomba manual para dispensar la bebida.  
 - Acero inoxidable y plastico. 
 - Agarradera plastica, tapa con empaque, bomba manual. 
 - Capacidad mínima de 3 litros</t>
  </si>
  <si>
    <t>- 100% café tostado y molido.   
- Tostión media.                                          
- Puntaje en taza mayor o igual a 80 puntos catación SCA y/o Denominación de Origen (Anexo 6)
- Empacada en bolsa de polipropileno aluminizada resistente a la humedad y al oxígeno.  
- Debe cumplir con las Resoluciones 333 de 2011 y 2674 de 2013 hasta la entrada en vigencia de la Resolución 810 de 2021 y aquellas que la modifiquen, adicionen o deroguen.</t>
  </si>
  <si>
    <t>Libra</t>
  </si>
  <si>
    <t>Café 2 (Compra)</t>
  </si>
  <si>
    <t>- Tostión media
- Descafeinado
- Empacado en bolsa de polipropileno aluminizada resistente a la humedad y al oxigeno
- Debe cumplir con las Resoluciones 333 de 2011 y 2674 de 2013 y aquellas que la modifiquen, adicionen o deroguen.</t>
  </si>
  <si>
    <t>Café 3 (Compra)</t>
  </si>
  <si>
    <t xml:space="preserve">- Instantáneo, para máquinas automáticas
- Tostión media
- Empacada en bolsa de polipropileno aluminizada resistente a la humedad y al oxígeno.  
- Debe cumplir con las Resoluciones 333 de 2011 y 2674 de 2013 hasta la entrada en vigencia de la Resolución 810 de 2021 y aquellas que la modifiquen, adicionen o deroguen.                          </t>
  </si>
  <si>
    <t>Bolsa de mínimo 500 g</t>
  </si>
  <si>
    <t>Café Social (Compra)</t>
  </si>
  <si>
    <t xml:space="preserve">- Diferentes tostiones
- Puntaje en taza mayor o igual a a 82 puntos catación SCA y/o orgánico y/o artesanal y/o con Denominación de Origen
- Empacada en bolsa de polipropileno aluminizada resistente a la humedad y al oxígeno.  
- Debe cumplir con las Resoluciones 333 de 2011 y 2674 de 2013 hasta la entrada en vigencia de la Resolución 810 de 2021 y aquellas que la modifiquen, adicionen o deroguen
</t>
  </si>
  <si>
    <t>Crema para café (Compra)</t>
  </si>
  <si>
    <t>- No láctea
- Debe cumplir con Resolución 333 de 2011 sobre rotulado y etiquetado nutricional y las normas que la modifiquen</t>
  </si>
  <si>
    <t>Bolsas de mínimo 100 sobres de mínimo 4 g</t>
  </si>
  <si>
    <t>Azúcar 1 (Compra)</t>
  </si>
  <si>
    <t>- Blanca
- Empaque elaborado en materiales atóxicos
- Debe cumplir con Resolución 333 de 2011 sobre rotulado y etiquetado nutricional y las normas que la modifiquen</t>
  </si>
  <si>
    <t>Bolsa de mínimo 200 sobres o tubipacks de 5 g</t>
  </si>
  <si>
    <t>Bolsa de mínimo 200 sobres o tubipacks de 3,5 g</t>
  </si>
  <si>
    <t>Azúcar 3 (Compra)</t>
  </si>
  <si>
    <t>Azúcar 4 (Compra)</t>
  </si>
  <si>
    <t>- Morena
- Empaque elaborado en materiales atóxicos
- Debe cumplir con Resolución 333 de 2011 sobre rotulado y etiquetado nutricional y las normas que la modifiquen</t>
  </si>
  <si>
    <t>Endulzante (Compra)</t>
  </si>
  <si>
    <t>- Sin calorías
- Empaque elaborado en materiales atóxicos
- Debe cumplir con Resolución 333 de 2011 sobre rotulado y etiquetado nutricional y las normas que la modifiquen</t>
  </si>
  <si>
    <t>Caja de mínimo 100 sobres</t>
  </si>
  <si>
    <t>Panela (Compra)</t>
  </si>
  <si>
    <t>- Panela instantánes pulverizada, deshidratada
- Debe cumplir con la NTC 1311 sobreo productos agrícolas
- Empaque elaborado en materiales atóxicos
- Debe cumplir con la Resolucion 779 de 2006
- Debe cumplir con Resolución 333 de 2011 sobre rotulado y etiquetado nutricional y las normas que la modifiquen</t>
  </si>
  <si>
    <t>Bolsa de mínimo 100 sobres de mínimo 5 g</t>
  </si>
  <si>
    <t>Sal 1 (Compra)</t>
  </si>
  <si>
    <t>- Refinada, con un 99,9% de pureza
- Con adiciones de yodo y flúor
- Debe cumplir con Resolución 333 de 2011 sobre rotulado y etiquetado nutricional y las normas que la modifiquen</t>
  </si>
  <si>
    <t>Libra (500 g)</t>
  </si>
  <si>
    <t>Sal 2 (Compra)</t>
  </si>
  <si>
    <t>1 kg (1.000 g)</t>
  </si>
  <si>
    <t>Sal 3 (Compra)</t>
  </si>
  <si>
    <t>Salero de mínimo 130 g</t>
  </si>
  <si>
    <t>Aromática (Compra)</t>
  </si>
  <si>
    <t>- Para infusión
- Cajas disponbiles en mínimo tres (3) sabores
- 100% naturales</t>
  </si>
  <si>
    <t>Cajas de mínimo 20 en sobres.</t>
  </si>
  <si>
    <t>- Para infusión
- Cajas disponbiles en sabor limón, yerbabuena, canela y naranja
- Panela 100% natural y ecológica
- Embalaje en cartón corrugado  
- Debe cumplir con la NTC 1311 sobre productos agrícolas 
- Empaque elaborado en materiales atóxicos 
- Debe cumplir con la Resolucion 779 de 2006 
- Debe cumplir con Resolución 333 de 2011 sobre rotulado y etiquetado nutricional y las normas que la modifiquen. 
- Uso: Panela instantánea soluble al agua 
- Azúcares reductores expresados en glucosa, mínimo 5,74%; azúcares no reductores expresados en sacarosa, máximo 90%; proteínas, mínimo 0,2%; cenizas, mínimo 1%; humedad, máximo 5%; plomo expresado como As en mg/kg, máximo 0,1;
- No debe contener PVC o Poliestireno expandido u otros plásticos de un solo uso tanto en el envase como en el embalaje.</t>
  </si>
  <si>
    <t>Bebida de frutas (Compra)</t>
  </si>
  <si>
    <t>- En jarabe
- Cajas disponbiles en mínimo tres (3) sabores</t>
  </si>
  <si>
    <t>Caja de mínimo 20 sobres</t>
  </si>
  <si>
    <t>Bebida de panela (Compra)</t>
  </si>
  <si>
    <t>- Bebida instantánea granulada
- Cajas disponbiles en mínimo tres (3) sabores</t>
  </si>
  <si>
    <t>Caja de mínimo 25 sobres</t>
  </si>
  <si>
    <t>Té (Compra)</t>
  </si>
  <si>
    <t>Caja x 20 mínimo sobres</t>
  </si>
  <si>
    <t>Infusión frutal (Compra)</t>
  </si>
  <si>
    <t xml:space="preserve"> - Para infusión
 - 100% naturales
 - Sabores surtidos</t>
  </si>
  <si>
    <t>Agua potable 1 (Compra)</t>
  </si>
  <si>
    <t>- Agua potable purificada sin gas</t>
  </si>
  <si>
    <t>Botella plástica de
mínimo 250 ml</t>
  </si>
  <si>
    <t>Agua potable 2 (Compra)</t>
  </si>
  <si>
    <t xml:space="preserve"> - Agua potable purificada sin gas</t>
  </si>
  <si>
    <t>Botella plástica de
mínimo 500 ml</t>
  </si>
  <si>
    <t>Agua potable 3 (Compra)</t>
  </si>
  <si>
    <t xml:space="preserve"> - Agua potable purificada
-  Con gas</t>
  </si>
  <si>
    <t>- Agua potable potable purificada</t>
  </si>
  <si>
    <t>Botellón de mínimo 18.9 L</t>
  </si>
  <si>
    <t>Válvula dispensadora para botellón de agua (Compra)</t>
  </si>
  <si>
    <t>-Válvula en material plástico con boquilla ajustable a los diferentes tipos de botellones</t>
  </si>
  <si>
    <t>Servilleta de tela (Compra)</t>
  </si>
  <si>
    <t>- Elaborada en tela
- Color blanco
- Dimensiones mínimas de 40 cm de largo y 40 cm de ancho.</t>
  </si>
  <si>
    <t>Cepillo para paredes y techos (Compra)</t>
  </si>
  <si>
    <t xml:space="preserve"> - Cuerpo elaborado en plástico
 - Cerdas duras en fibra plástica
 - Largo mínimo de 140 cm</t>
  </si>
  <si>
    <t>Brillador 1 (Compra)</t>
  </si>
  <si>
    <t>- Mopa elaborada en algodón
- Área de barrido mínima de 100 cm de largo por 16cm de ancho
- Armazón y mango metálico</t>
  </si>
  <si>
    <t>Brillador 2 (Compra)</t>
  </si>
  <si>
    <t>- Mopa elaborada en algodón
- Área de barrido mínima de 60 cm de largo por 16cm de ancho
- Armazón y mango metálico</t>
  </si>
  <si>
    <t>Repuestos brillador 1 (Compra)</t>
  </si>
  <si>
    <t>- Mopa elaborada en algodón
- Área de barrido mínima de 100 cm de largo por 16 cm de ancho</t>
  </si>
  <si>
    <t>Repuestos brillador 2 (Compra)</t>
  </si>
  <si>
    <t>- Mopa elaborada en algodón
- Área de barrido mínima de 60 cm de largo por 16 cm de ancho</t>
  </si>
  <si>
    <t>Destapador para sanitario (chupa) (Compra)</t>
  </si>
  <si>
    <t>- Tipo campana
- Chupa elaborada en caucho
- Diámetro mínimo de 12 cm
- Mango elaborado en madera
- Mango con longitud mínima de 33 cm</t>
  </si>
  <si>
    <t>Plumero o limpia polvo (Compra)</t>
  </si>
  <si>
    <t>- Fibras sintéticas
- Mango de plástico
- Largo total mínimo de 65 cm
- Electrostático</t>
  </si>
  <si>
    <t>Rastrillo 1 (Compra)</t>
  </si>
  <si>
    <t>- Barra dentada plástica con mínimo 18 dientes
- Mango metálico  plastificado con longitud mínima de 120 cm</t>
  </si>
  <si>
    <t>Rastrillo 2 (Compra)</t>
  </si>
  <si>
    <t>- Barra dentada metálica con mínimo 18 dientes
- Mango metálico plastificado con longitud mínima de 120 cm</t>
  </si>
  <si>
    <t>- Elaborado en plástico
- Con banda de goma y dientas barrescobas
- Mango con longitud mínima de 70 cm</t>
  </si>
  <si>
    <t>Recogedor de basura 2 (Compra)</t>
  </si>
  <si>
    <t xml:space="preserve"> - Elaborado en plástico
 - Plegable, con tapa que abre y cierra</t>
  </si>
  <si>
    <t>- Elaborado en plástico
- Reutilizable
- Capacidad mínima de 500 cc
- con pistola</t>
  </si>
  <si>
    <t>Caneca para almacenar ropa sucia  (Arrendamiento)</t>
  </si>
  <si>
    <t>- Elaborado en plástico
- Dimensiones mínimas de 50 cm de alto por 30 cm de ancho
- Incluye tapa
- En colores variados</t>
  </si>
  <si>
    <t>Caneca para almacenar ropa sucia  (Compra)</t>
  </si>
  <si>
    <t>Vasos  1 (Arrendamiento)</t>
  </si>
  <si>
    <t>- Elaborado en vidrio
- Cilíndrico
- Capacidad mínima de 9 oz</t>
  </si>
  <si>
    <t>Vasos  2 (Arrendamiento)</t>
  </si>
  <si>
    <t>- Elaborado en vidrio
- Cilíndrico
- Capacidad mínima de 12 oz</t>
  </si>
  <si>
    <t>Vasos  2 (Compra)</t>
  </si>
  <si>
    <t>Cuchara  (Compra)</t>
  </si>
  <si>
    <t>- Elaboradas en acero inoxidable
- Longitud total mínima de 17 cm</t>
  </si>
  <si>
    <t>Tenedor  (Compra)</t>
  </si>
  <si>
    <t>- Elaborados en acero inoxidable
- lisos
- Longitud total mínima de 17 cm</t>
  </si>
  <si>
    <t>Cuchillo  (Compra)</t>
  </si>
  <si>
    <t>- Elaborados en acero inoxidable
- lisos
- Longitud total mínima de 20 cm</t>
  </si>
  <si>
    <t>Cuchara pequeña  (Compra)</t>
  </si>
  <si>
    <t>- Elaborados en acero inoxidable
- lisos
- Longitud total mínima de 12 cm</t>
  </si>
  <si>
    <t>Platos  1 (Arrendamiento)</t>
  </si>
  <si>
    <t>- Elaborados en porcelana blanca
- Llanos
- Color blanco sin diseño
- Diámetro mínimo de 26 cm
- Apto para uso en horno microondas</t>
  </si>
  <si>
    <t>Platos  1 (Compra)</t>
  </si>
  <si>
    <t>Platos  2 (Arrendamiento)</t>
  </si>
  <si>
    <t>- Elaborados en porcelana blanca
- Llanos
- Color blanco sin diseño
- Diámetro mínimo de 22 cm
- Apto para uso en horno microondas</t>
  </si>
  <si>
    <t>Platos  2 (Compra)</t>
  </si>
  <si>
    <t>Platos  3 (Arrendamiento)</t>
  </si>
  <si>
    <t>- Elaborados en porcelana blanca
- Llanos
- Color blanco sin diseño
- Diámetro mínimo de 16 cm
- Apto para uso en horno microondas</t>
  </si>
  <si>
    <t>Platos  3 (Compra)</t>
  </si>
  <si>
    <t>Platos  4 (Arrendamiento)</t>
  </si>
  <si>
    <t>- Elaborados en porcelana blanca
- Hondo
- Color blanco sin diseño
- Diámetro mínimo de 17 cm
- Apto para uso en horno microondas</t>
  </si>
  <si>
    <t>Platos  4 (Compra)</t>
  </si>
  <si>
    <t>Platos  5 (Arrendamiento)</t>
  </si>
  <si>
    <t>- Elaborados en porcelana blanca
- Hondo
- Color blanco  sin diseño
- Diámetro mínimo de 22 cm
- Apto para uso en horno microondas</t>
  </si>
  <si>
    <t>Platos  5 (Compra)</t>
  </si>
  <si>
    <t>Pocillos  (Arrendamiento)</t>
  </si>
  <si>
    <t>- Elaborado en porcelana blanca para café
- Sin diseño
- De mínimo 150 cc
- No se debe rayar con el uso de cubiertos
- Debe ser apta para uso en microondas</t>
  </si>
  <si>
    <t>Pocillos  (Compra)</t>
  </si>
  <si>
    <t>Juego de cubiertos  (Compra)</t>
  </si>
  <si>
    <t>- Elaborados en acero inoxidable
- Incluye cuchillo (longitud mínima de 20 cm), tenedor (longitud mínima de 17 cm), cuchara (longitud mínima de 17 cm), cuchara pequeña para postre (longitud mínima de 12 cm) y tenedor pequeño (longitud mínima de 12 cm).</t>
  </si>
  <si>
    <t>Juego de 6 puestos</t>
  </si>
  <si>
    <t>Terno para café (Arrendamiento)</t>
  </si>
  <si>
    <t>-Pocillo y plato de porcelana blanca para café.
- Sin diseño
- Plato de mínimo 12 cm de diámetro y pocillo de mínimo 150 cc
- No se debe rayar con el uso de los cubiertos y
debe ser apta para uso en horno microondas.</t>
  </si>
  <si>
    <t>Juego</t>
  </si>
  <si>
    <t>Vajilla  1 (Arrendamiento)</t>
  </si>
  <si>
    <t>- Elaborada en porcelana
- Sin diseño
- Compuesta de 8 puestos y cuatro piezas por puesto:
- Plato para cena (diámetro mínimo de 26 cm)
- Plato hondo (diámetro mínimo de 20 cm)
- Plato auxiliar (diámetro mínimo de 16 cm)
- Taza (capacidad mínima es de 280 cc)
- Apta para uso en horno microondas.</t>
  </si>
  <si>
    <t>Vajilla  1 (Compra)</t>
  </si>
  <si>
    <t>Vajilla  2 (Arrendamiento)</t>
  </si>
  <si>
    <t>- Elaborada en porcelana
- Sin diseño
- Compuesta de 4 puestos y cuatro piezas por puesto:
- Plato para cena (diámetro mínimo de 26 cm)
- Plato hondo (diámetro mínimo de 20 cm)
- Plato auxiliar (diámetro mínimo de 16 cm)
- Taza (capacidad mínima es de 280 cc)
- Apta para uso en horno microondas.</t>
  </si>
  <si>
    <t>Vajilla  2 (Compra)</t>
  </si>
  <si>
    <t>Cuchillo de cocina  (Compra)</t>
  </si>
  <si>
    <t>- Hoja elaborada en acero inoxidable de mínimo 20 cm de largo y 2 cm de ancho.
- Mango liso elaborado en polipropileno negro</t>
  </si>
  <si>
    <t>Tijeras de cocina  (Compra)</t>
  </si>
  <si>
    <t>- Hojas elaborada en acero inoxidable de mínimo 20 cm de largo
- Mango de plástico liso</t>
  </si>
  <si>
    <t>Jarra  (Arrendamiento)</t>
  </si>
  <si>
    <t>- Elaborada en vidrio
- Sin diseño
- Capacidad mínima de 1,5 litros</t>
  </si>
  <si>
    <t>Combustible para Cortadora de césped, sopladora de hojas y guadañas (Compra)</t>
  </si>
  <si>
    <t xml:space="preserve"> - Gasolina </t>
  </si>
  <si>
    <t>Galón</t>
  </si>
  <si>
    <t>- Con capacidad para organizar mínimo 4 escobas de manera simultánea</t>
  </si>
  <si>
    <t>Espátula  (Compra)</t>
  </si>
  <si>
    <t>- Metálica con mango de plástico
- Con hoja de mínimo 2 pulgadas de largo</t>
  </si>
  <si>
    <t>Haraganes 1  (Compra)</t>
  </si>
  <si>
    <t>- Para limpiar vidrios
- Con banda de goma con longitud mínima de 25 cm.
- Mango con longitud mínima de 60 cm</t>
  </si>
  <si>
    <t>Haraganes 2  (Compra)</t>
  </si>
  <si>
    <t>- Para limpiar vidrios
- Con banda de goma con longitud mínima de 50 cm.
- Mango metálico extensible con longitud mínima
de 60 cm y máxima de 150 cm</t>
  </si>
  <si>
    <t>Haraganes 3  (Compra)</t>
  </si>
  <si>
    <t>- Para escurrir pisos
- Con banda de goma con longitud mínima de 35 cm</t>
  </si>
  <si>
    <t>Haraganes 4  (Compra)</t>
  </si>
  <si>
    <t>- Para escurrir pisos
-Con banda de goma con longitud mínima de 50 cm.</t>
  </si>
  <si>
    <t>Balde (Arrendamiento)</t>
  </si>
  <si>
    <t xml:space="preserve">- Capacidad mínima de 10 litros
- Con manija móvil
- Con "pico" antiderrames
- Disponibles en diferentes colores
- Elaborado en material reciclable
- Marcado de acuerdo con la norma ISO 11469 y ISO 1043. </t>
  </si>
  <si>
    <t>Carro exprimidor de trapero 2 (Arrendamiento)</t>
  </si>
  <si>
    <t>- Elaborado en plástico
- Capacidad mínima de 35 litros
- Con cuatro ruedas y manija de escurridor</t>
  </si>
  <si>
    <t>Carros para limpieza (Arrendamiento)</t>
  </si>
  <si>
    <t>- Tamaño mínimo de 70 cm de largo por 50 cm de ancho por 95 cm de alto
- Mínimo dos bandejas de servicio
- Con mínimo una bolsa de limpieza
- Con plataforma para balde escurridor
- Con cuatro ruedas antirayones
- Ruedas delanteras con ángulo de giro de 360 grados</t>
  </si>
  <si>
    <t>- Elaborado en plástico
- Mínimo dos estantes para distribución de bebidas
- Tamaño mínimo de 80 cm de largo por 47 cm de ancho por 90 cm de alto</t>
  </si>
  <si>
    <t xml:space="preserve"> - Cuerpo Metálico
- Altura mínima de  mínimo dos pasos.</t>
  </si>
  <si>
    <t xml:space="preserve"> - Cuerpo Metálico
- Altura mínima de mínimo cuatro pasos.</t>
  </si>
  <si>
    <t xml:space="preserve"> - Cuerpo Metálico
- Altura mínima de mínimo seis pasos. </t>
  </si>
  <si>
    <t>Cuerpo en aluminio, tipo tijera
- Altura mínima de 5 escalones
- Con capacidad de resistencia a una carga concentrada en cualquier punto del escalón de 127 kg
- Con tapones de caucho antideslizantes</t>
  </si>
  <si>
    <t xml:space="preserve"> - Longitud mínima de 20 metros
 - Elaborada en PVC
 - Con terminales roscadas en ambos extremos
 - Incluye accesorios: acoples y pistola </t>
  </si>
  <si>
    <t>Mangueras 3 (Arrendamiento)</t>
  </si>
  <si>
    <t>- Longitud mínima de 50 metros
- Elaborada en PVC
- Con terminales roscadas en ambos extremos
- Incluye accesorios: acoples y pistola</t>
  </si>
  <si>
    <t>Contenedor de basura 1 (Compra)</t>
  </si>
  <si>
    <t>- Elaborado en plástico
- Tapa con pedal
- Capacidad mínima de 10 litros
- Color negro
- Impresión de la palabra "Plásticos" en la cara delantera del contenedor</t>
  </si>
  <si>
    <t>Contenedor de basura 4 (Compra)</t>
  </si>
  <si>
    <t>- Elaborado en plástico
- Tapa con pedal
- Capacidad mínima de 10 litros
- Color rojo
- Impresión de las palabras "Riesgo biológico" o "Residuos peligrosos" en la cara delantera del contenedor</t>
  </si>
  <si>
    <t>Contenedor de basura 8 (Compra)</t>
  </si>
  <si>
    <t>- Elaborado en plástico
- Tapa con pedal
- Capacidad mínima de 20 litros
- Color rojo
- Impresión de las palabras "Riesgo biológico" o "Residuos peligrosos" en la cara delantera del
contenedor</t>
  </si>
  <si>
    <t>Contenedor de basura 9 (Compra)</t>
  </si>
  <si>
    <t>- Elaborado en plástico
- Con tapa en vaivén
- Capacidad mínima de 50 litros
- Color negro
- Impresión de la palabra "Plásticos" en la cara delantera del contenedor</t>
  </si>
  <si>
    <t>Contenedor de basura 12 (Compra)</t>
  </si>
  <si>
    <t>- Elaborado en plástico
- Con tapa en vaivén
- Capacidad mínima de 50 litros
- Color rojo
- Impresión de las palabras "Riesgo biológico" o "Residuos peligrosos" en la cara delantera del contenedor</t>
  </si>
  <si>
    <t>Contenedor de basura 29 (Compra)</t>
  </si>
  <si>
    <t>- Elaborado en plástico
- Con tapa
- Capacidad mínima de 1.000 litros
- Color blanco
- Con ruedas traseras macizas y manijas</t>
  </si>
  <si>
    <t>Punto Ecológico 2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</si>
  <si>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35 litros para cada contenedor
- Contenedores elaborados en plástico
- Debe cumplir con lo estipualdo en el artíuclo 4° de la Resolución 2184 del 26 de diciembre de 2019</t>
  </si>
  <si>
    <t>Papelera 2 (Compra)</t>
  </si>
  <si>
    <t>- Cuerpo plástico
- Con mecanismo de pedal para abrir y cerrar tapa
- Con capacidad mínima de 10 litros
- Diseño para baño</t>
  </si>
  <si>
    <t>Papelera residuos peligrosos 1 (Compra)</t>
  </si>
  <si>
    <t>- Cuerpo plástico
- Con mecanismo de pedal para abrir y cerrar tapa
- Con capacidad mínima de 10 litros
- Diseño para baño
- Color rojo
- Con las palabras "Riesgo biológico" en la cara frontal</t>
  </si>
  <si>
    <t>Dispensador para papel higiénico 1 (Compra)</t>
  </si>
  <si>
    <t>- Elaborado en plástico ABS blanco
- Para rollo de 250 metros y 400 metros
- Con visor para ver el estado del rollo
- Con cerradura y llave
- Incluye los elementos necesarios para realizar la instalación en pared
-Incluye el costo de instalación.</t>
  </si>
  <si>
    <t>- Elaborado en plástico ABS
- Para toallas de papel en rollo de 150 metros y 250 metros
- Con mecanismo accionador de palanca, perilla giratoria o para halar con la mano.
- Con cuchilla serrada para cortar la toalla de manos
- Con cerradura y llave
- Incluye los elementos necesarios para realizar la instalación en pared
 - Incluye el costo de instalación</t>
  </si>
  <si>
    <t>Dispensador de jabón líquido 1 (Compra)</t>
  </si>
  <si>
    <t>- Elaborado en plástico ABS blanco
- Con válvula manual anticorrosiva.
- Uso habilitado para cualquier jabón líquido con capacidad mínima de 500 cc
- Incluye los elementos necesarios para realizar la instalación en pared
-Incluye el costo de instalación</t>
  </si>
  <si>
    <t>- Eléctrica de 110 v
- Cuerpo elaborada en lámina de acero inoxidable de calibre 24 como mínimo
- Resistencias elaboradas en cobre
- Terminales elaboradas en cobre remplazables con soldadura
- Mínimo dos servicios
- Con su respectivo filtro y aro
 - Con capacidad para 30 tintos</t>
  </si>
  <si>
    <t>- Eléctrica de 110 v
- Cuerpo elaborada en lámina de acero inoxidable de calibre 24 como mínimo, grado alimento
- Resistencias elaboradas en cobre
- Terminales elaboradas en cobre remplazables sin soldadura
- Mínimo dos servicios
 -Con su respectivo filtro y aro
 - Con capacidad para 120 tintos</t>
  </si>
  <si>
    <t>- Potencia mínima de 1000 w
- Tamaño mínimo de 30 cm de ancho por 30 cm de alto por 40 cm de profundidad.
- Descongelamiento automático
- Con programas automáticos</t>
  </si>
  <si>
    <t>Extensión eléctrica 2 (Compra)</t>
  </si>
  <si>
    <t>- De mínimo 30 metros de longitud
- Recubierta en plástico PVC
- Con clavijas
- Tipo industrial
- Calibre 12</t>
  </si>
  <si>
    <t>- De uso industrial para aspirado en seco y húmedo
- Motor con potencia entre 1200 w y 1400 w
- Capacidad entre 45 y 55 litros
- Cable de potencia con longitud mínima de 5m
- Accesorios mínimos: manguera puntera, 2 tubos para extensión, cepillos para tapizados</t>
  </si>
  <si>
    <t>- De uso industrial
- Motores con potencia mínima de 1,5 hp y velocidad mínima de 175 rpm.
- Con manijas dobles
- Con interruptor de apagado de seguridad
- Diámetro mínimo de 20"
- Cable de potencia con longitud mínima de 8m
- Accesorios mínimos portapad, cepillo suave y duro</t>
  </si>
  <si>
    <t xml:space="preserve"> - Motor eléctrico y potencia de mínimo 2.2 Kw - 1.450 RPM y entre 2.5 HP y 3.5 HP.
 - Presión de salida de agua entre 900 psi y 1900 psi.
 - Con ruedas</t>
  </si>
  <si>
    <t xml:space="preserve"> - Potenciado por motor a gasolina o eléctrico inalámbrico
 - Caudal mínimo de 380 cfm / 645m3/h
 - Autonomía mínima de 30 minutos
 - Intensidad máxima de sonido de 100dB
 - Incluye combustible para su funcionamiento (Máximo 3 galones)</t>
  </si>
  <si>
    <t>Precio Piso</t>
  </si>
  <si>
    <t>Jardineria mt2</t>
  </si>
  <si>
    <t>Servicio especializado de jardinería en metros cuadrados.</t>
  </si>
  <si>
    <t>Metros cuadrados</t>
  </si>
  <si>
    <t>Si</t>
  </si>
  <si>
    <t>Café Social 1 (Compra)</t>
  </si>
  <si>
    <t>- Diferentes tostiones
- Orgánico y/o artesanal
- Empacada en bolsa de polipropileno aluminizada resistente a la humedad y al oxígeno.  
- Debe cumplir con las Resoluciones 333 de 2011 y 2674 de 2013 hasta la entrada en vigencia de la Resolución 810 de 2021 y aquellas que la modifiquen, adicionen o deroguen</t>
  </si>
  <si>
    <t>Café Social 2 (Compra)</t>
  </si>
  <si>
    <t>- 100% café tostado y molido.
- Puntaje de taza mayor a 80 según la clasificación SCA y/o Denominación de Origen
- Empacada en bolsa de polipropileno aluminizada resistente a la humedad y al oxígeno.  
- Debe cumplir con las Resoluciones 333 de 2011 y 2674 de 2013 hasta la entrada en vigencia de la Resolución 810 de 2021 y aquellas que la modifiquen, adicionen o deroguen</t>
  </si>
  <si>
    <t>Jabón para loza 2 (Compra)</t>
  </si>
  <si>
    <t>Líquido, en recipiente plástico de mínimo 500 ml</t>
  </si>
  <si>
    <t>Jabón para loza 3 (Compra)</t>
  </si>
  <si>
    <t xml:space="preserve"> - Con agente(s) tensoactivo(s) principal(es) con efecto limpiador y desengrasante en una concentración mínima del 15%.
 - Disponible en mínimo (2) dos fragancias
- El envase debe estar correctamente etiquetados bajo los parámetros establecidos en el sistema globalmente armonizado (Decreto 1496 de 2018) indicando: nombre comercial del producto, pictogramas de los compuestos peligrosos si aplica e instrucciones de uso.
- Debe contener concentraciones de fósforo iguales o inferiores a 0.65% de fósforo (Resolución 0689 de 2016)</t>
  </si>
  <si>
    <t>Crema, en recipiente plástico de mínimo 850 g</t>
  </si>
  <si>
    <t>No</t>
  </si>
  <si>
    <t>- Solución con alcohol etílico y solventes.
- Con fragancia en una concentración del 1,5%
- En múltiples fragancias (Mínimo 5 tipos de fragancias)
-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</si>
  <si>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aerosol seguro para la capa de ozono con capacidad mínima de 360 ml</t>
  </si>
  <si>
    <t>- Retira el polvo sin dejar residuos ni pelusas
- Antibacterial reutilizable
- Tela con microporos
- Tamaño mínimo de 58 cm de largo por 33 cm de ancho</t>
  </si>
  <si>
    <t>Paño absorbente multiusos 3 (Compra)</t>
  </si>
  <si>
    <t>- Retira el polvo sin dejar residuos ni pelusas
- Antibacterial reutilizable
- Tela con microporos
- Tamaño mínimo de 20 cm de largo por 45 cm de ancho</t>
  </si>
  <si>
    <t>Paño absorbente multiusos 4 (Compra)</t>
  </si>
  <si>
    <t>- Trapero con cabo en madera 
- Mecha con peso mínimo de 400 gr y extensión mínima de 1.40 cm de largo
- Mango de madera proveniente de explotación forestal sostenible certificada ( FSC, PEFC o equivalentes) y/o cabo metálico que no contenga material plastificado
- Fibras en tela , algodón o pabilo de fibra de Rayón. 
- No debe contener PVC o Poliestireno expandido u otros plásticos de un solo uso tanto en el envase como en el embalaje.</t>
  </si>
  <si>
    <t>- Cerdas duras elaboradas en fibras plásticas
- Extensión mínima de las cerdas es de 2,5 cm
- Base y mango elaborados en plástico
- Mango con longitud mínima de 33 cm (incluida la medida del cepillo)</t>
  </si>
  <si>
    <t>Tapabocas Industrial (Compra)</t>
  </si>
  <si>
    <t>- Material no tejido suave con filtro
- Color blanco y negro
- Uso civil o medico
- Clip nasal ajustable</t>
  </si>
  <si>
    <t>Paca X 4 rollos</t>
  </si>
  <si>
    <t>Papel higiénico 6 (Compra)</t>
  </si>
  <si>
    <t>Papel higiénico 7 (Compra)</t>
  </si>
  <si>
    <t>Papel higiénico 8 (Compra)</t>
  </si>
  <si>
    <t>Papel higiénico 9 (Compra)</t>
  </si>
  <si>
    <t>- Tipo cafetería
 - Dobe hoja
- Color blanco
- Dimensiones mínimas de 20 cm de largo y 12 cm de ancho
- 100% Biodegradable 
- Elaborado a base de papel reciclado no clorado
- No debe contener PVC o Poliestireno expandido u otros plásticos de un solo uso tanto en el envase como en el embalaje.</t>
  </si>
  <si>
    <t>- 100% café tostado y molido.   
- Tostión media.                                          
- Denominación de Origen (Anexo 6)
- Empacada en bolsa de polipropileno aluminizada resistente a la humedad y al oxígeno.  
- Debe cumplir con las Resoluciones 333 de 2011 y 2674 de 2013 hasta la entrada en vigencia de la Resolución 810 de 2021 y aquellas que la modifiquen, adicionen o deroguen.
- Para cambio de marca, se requiere certificar la cadena de distribución.</t>
  </si>
  <si>
    <t>Panela pulverizada 1 (Compra)</t>
  </si>
  <si>
    <t>- Panela instantánea, deshidratada
- Debe cumplir con la Resolución 779 de 2006
- Debe cumplir con Resolución 2492 de 2022 sobre rotulado y etiquetado nutricional y las normas que la modifiquen
- Mínimo 12 meses de vida útil desde la fecha de fabricación</t>
  </si>
  <si>
    <t>Bolsa de mínimo 500g</t>
  </si>
  <si>
    <t>Panela pulverizada 2 (Compra)</t>
  </si>
  <si>
    <t>Bolsa de mínimo 10 Kg</t>
  </si>
  <si>
    <t>Panela pulverizada 3 (Compra)</t>
  </si>
  <si>
    <t>Bolsa de mínimo 25 Kg</t>
  </si>
  <si>
    <t>Panela pulverizada 4 (Compra)</t>
  </si>
  <si>
    <t>- Contiene sachets de mínimo 6g
- Panela instantánea, deshidratada
- Debe cumplir con la Resolución 779 de 2006
- Debe cumplir con Resolución 2492 de 2022 sobre rotulado y etiquetado nutricional y las normas que la modifiquen
- Mínimo 12 meses de vida útil desde la fecha de fabricación</t>
  </si>
  <si>
    <t>Bolsa de mínimo 10 unidades</t>
  </si>
  <si>
    <t>Panela pulverizada 5 (Compra)</t>
  </si>
  <si>
    <t>Bolsa de mínimo 15 unidades</t>
  </si>
  <si>
    <t>Panela pulverizada 6 (Compra)</t>
  </si>
  <si>
    <t>Bolsa de mínimo 100 unidades</t>
  </si>
  <si>
    <t>Panela saborizada 1 (Compra)</t>
  </si>
  <si>
    <t>- Contiene sachets de 6g
- Debe cumplir con la Resolución 779 de 2006
- Debe cumplir con Resolución 2492 de 2022 sobre rotulado y etiquetado nutricional y las normas que la modifiquen
- Mínimo 6 meses de vida útil desde la fecha de fabricación
- Sabores: Naranja, Jengibre, Papayuela, Frutos rojos, Maracuyá, Limoncillo</t>
  </si>
  <si>
    <t>Bolsa de 100 unidades</t>
  </si>
  <si>
    <t>Panela saborizada 2 (Compra)</t>
  </si>
  <si>
    <t>- Contiene cubos de 6g
- Debe cumplir con la Resolución 779 de 2006
- Debe cumplir con Resolución 2492 de 2022 sobre rotulado y etiquetado nutricional y las normas que la modifiquen
- Mínimo 6 meses de vida útil desde la fecha de fabricación
- Sabores: Naranja, Jengibre, Papayuela, Frutos rojos, Maracuyá, Limoncillo</t>
  </si>
  <si>
    <t>Caja de 48</t>
  </si>
  <si>
    <t>Aromática con panela 1 (Compra)</t>
  </si>
  <si>
    <t>- Debe cumplir con Resolución 2492 de 2022 sobre rotulado y etiquetado nutricional y las normas que la modifiquen
- Debe cumplir con la Resolución 779 de 2006
- Mínimo 12  meses de vida útil desde la fecha de fabricación
- Sabores: Naranja, Jengibre, Papayuela, Frutos rojos, Maracuyá, Limoncillo (Entrega mínima de 3 sabores)
- 100% natural</t>
  </si>
  <si>
    <t>Bolsa de 1000g</t>
  </si>
  <si>
    <t>Aromática con panela 2 (Compra)</t>
  </si>
  <si>
    <t>- Contiene sobres de mínimo 6g
- Debe cumplir con Resolución 2492 de 2022 sobre rotulado y etiquetado nutricional y las normas que la modifiquen
- Debe cumplir con la Resolución 779 de 2006
- Mínimo 12  meses de vida útil desde la fecha de fabricación
- Sabores: Naranja, Jengibre, Papayuela, Frutos rojos, Maracuyá, Limoncillo (Entrega mínima de 3 sabores)
- 100% natural</t>
  </si>
  <si>
    <t>Caja de 20 unidades</t>
  </si>
  <si>
    <t>Aromática con panela 3 (Compra)</t>
  </si>
  <si>
    <t>Caja de 100 unidades</t>
  </si>
  <si>
    <t>Aromática de fruta 1 (Compra)</t>
  </si>
  <si>
    <t>- Debe cumplir con Resolución 2492 de 2022 sobre rotulado y etiquetado nutricional y las normas que la modifiquen
- Mínimo 12  meses de vida útil desde la fecha de fabricación
- Sabores: Papayuela, Mora, Maracuya, Uchuva, Uva, Fresa, Piña, Durazno, Naranja, Manzana y Arandano (Entrega mínima de 3 sabores)
- 100% natural</t>
  </si>
  <si>
    <t>Aromática de fruta 3 (Compra)</t>
  </si>
  <si>
    <t>- Contiene sobres de mínimo 1,4g, para diluir
- Debe cumplir con Resolución 2492 de 2022 sobre rotulado y etiquetado nutricional y las normas que la modifiquen
- Mínimo 12  meses de vida útil desde la fecha de fabricación
- Sabores: Papayuela, Mora, Maracuya, Uchuva, Uva, Fresa, Piña, Durazno, Naranja, Manzana y Arandano</t>
  </si>
  <si>
    <t>- Contiene sobres de mínimo 1,4g, para diluir
- Debe cumplir con Resolución 2492 de 2022 sobre rotulado y etiquetado nutricional y las normas que la modifiquen
- Debe cumplir con la Resolución 779 de 2006
- Mínimo 12  meses de vida útil desde la fecha de fabricación
- Sabores: Naranja, Jengibre, Papayuela, Frutos rojos, Maracuyá, Limoncillo</t>
  </si>
  <si>
    <t>Botella plástica de
mínimo 300 ml</t>
  </si>
  <si>
    <t>Botella plástica de
mínimo 600 ml</t>
  </si>
  <si>
    <t>- Mopa elaborada en algodón
- Área de barrido mínima de 90 cm de largo por 16cm de ancho
- Armazón y mango metálico</t>
  </si>
  <si>
    <t>- Mopa elaborada en algodón
- Área de barrido mínima de 90 cm de largo por 16 cm de ancho</t>
  </si>
  <si>
    <t>Combustible  (Compra)</t>
  </si>
  <si>
    <t xml:space="preserve"> - Gasolina 
- Para cortadora de césped, sopladora de hojas y guadañas</t>
  </si>
  <si>
    <t>- Para escurrir pisos
- Con banda de goma con longitud mínima de 35 cm
- Mango con longitud mínima de 120 cm</t>
  </si>
  <si>
    <t>- Para escurrir pisos
-Con banda de goma con longitud mínima de 50 cm.
- Mango metálico extensible con longitud mínima
de 60 cm y máxima de 150 cm</t>
  </si>
  <si>
    <t>Haraganes 5 (Compra)</t>
  </si>
  <si>
    <t>- Para escurrir pisos
-Con banda de goma con longitud mínima de 80 cm.
- Mango metálico extensible con longitud mínima
de 60 cm y máxima de 150 cm</t>
  </si>
  <si>
    <t>Plato Biodegradable 1 (Compra)</t>
  </si>
  <si>
    <t>- Plato pando, circular, sin divisiones 
- Biodegradable  
-Tamaño: 15 cm
- Sin ala
- Elaborado con la fibra de caña de azúcar o almidón de maíz
- No debe contener PVC o Poliestireno expandido u otros plásticos de un solo uso tanto en el envase como en el embalaje.</t>
  </si>
  <si>
    <t>Plato Biodegradable 2 (Compra)</t>
  </si>
  <si>
    <t>- Plato pando, circular, sin divisiones 
- Biodegradable  
-Tamaño: 18 cm
- Sin ala
- Elaborado con la fibra de caña de azúcar o almidón de maíz
- No debe contener PVC o Poliestireno expandido u otros plásticos de un solo uso tanto en el envase como en el embalaje.</t>
  </si>
  <si>
    <t>Pocillos 1 (Arrendamiento)</t>
  </si>
  <si>
    <t>- Elaborado en porcelana blanca para café
- De mínimo 170 cc
- No se debe rayar con el uso de cubiertos
- Debe ser apta para uso en microondas</t>
  </si>
  <si>
    <t>Pocillos 1 (Compra)</t>
  </si>
  <si>
    <t>Terno para café  (Arrendamiento)</t>
  </si>
  <si>
    <t>-Pocillo y plato de porcelana blanca para café.
- Plato de mínimo 13 cm de diámetro y pocillo de mínimo 170 cc
- No se debe rayar con el uso de los cubiertos y
debe ser apta para uso en horno microondas.</t>
  </si>
  <si>
    <t>Terno para café  (Compra)</t>
  </si>
  <si>
    <t>Cafetera 1 (Arrendamiento)</t>
  </si>
  <si>
    <t xml:space="preserve"> - Capacidad mínima de 12 tazas
 - 120 voltios
 - Potencia mínima de 900 w
 - Filtro permanente
 - Material plástico
 - Jarra de vidrio</t>
  </si>
  <si>
    <t>Cafetera 1 (Compra)</t>
  </si>
  <si>
    <t>Vajilla  3 (Arrendamiento)</t>
  </si>
  <si>
    <t>- Elaborada en porcelana
- Compuesta de 8 puestos y cuatro piezas por puesto:
- Plato para cena (diámetro mínimo de 26 cm)
- Plato hondo (diámetro mínimo de 20 cm)
- Plato auxiliar (diámetro mínimo de 17 cm)
- Taza (capacidad mínima es de 280 cc)
- Apta para uso en horno microondas</t>
  </si>
  <si>
    <t>Vajilla  3 (Compra)</t>
  </si>
  <si>
    <t>Vajilla  4 (Arrendamiento)</t>
  </si>
  <si>
    <t>- Elaborada en porcelana
- Compuesta de 4 puestos y cuatro piezas por puesto:
- Plato para cena (diámetro mínimo de 26 cm)
- Plato hondo (diámetro mínimo de 20 cm)
- Plato auxiliar (diámetro mínimo de 17 cm)
- Taza (capacidad mínima es de 280 cc)
- Apta para uso en horno microondas</t>
  </si>
  <si>
    <t>Vajilla  4 (Compra)</t>
  </si>
  <si>
    <t>Portavasos (Arrendamiento)</t>
  </si>
  <si>
    <t>- Elaborado en acero inoxidable
- (Redondo) Diámetro mínimo de 11 o (Cuadrado) mínimo 11 cm de largo y de ancho</t>
  </si>
  <si>
    <t>Portavasos (Compra)</t>
  </si>
  <si>
    <t>Bandeja 1 (Arrendamiento)</t>
  </si>
  <si>
    <t>- Elaborada en acero inoxidable
- Sin diseño
- Dimensiones mínimas de 37 cm de largo por 27 cm de ancho</t>
  </si>
  <si>
    <t>Bandeja 1 (Compra)</t>
  </si>
  <si>
    <t>Bandeja 2 (Arrendamiento)</t>
  </si>
  <si>
    <t>- Elaborada en acero inoxidable
- Sin diseño
- Dimensiones mínimas de 50 cm de largo por 33 cm de ancho</t>
  </si>
  <si>
    <t>Bandeja 2 (Compra)</t>
  </si>
  <si>
    <t>Bandeja 3 (Arrendamiento)</t>
  </si>
  <si>
    <t>- Elaborada en plástico
- Superficie antideslizante
- Diseño sencillo
- Dimensiones mínimas de 37cm de largo por 27 cm de ancho
- Color blanco o beige</t>
  </si>
  <si>
    <t>Bandeja 3 (Compra)</t>
  </si>
  <si>
    <t>Bandeja 4 (Arrendamiento)</t>
  </si>
  <si>
    <t>- Elaborada en plástico
- Superficie antideslizante
- Diseño sencillo
- Dimensiones mínimas de 45 cm de largo por 35 cm de ancho
- Color blanco o beige</t>
  </si>
  <si>
    <t>Bandeja 4 (Compra)</t>
  </si>
  <si>
    <t>Olleta (Arrendamiento)</t>
  </si>
  <si>
    <t>- Elaborada en aluminio
- Capacidad mínima de 2 litros</t>
  </si>
  <si>
    <t>Olleta (Compra)</t>
  </si>
  <si>
    <t>Olla 1 (Arrendamiento)</t>
  </si>
  <si>
    <t>- Elaborada en aluminio
- Con tapa en aluminio
- Capacidad mínima de 3 litros</t>
  </si>
  <si>
    <t>Olla 1 (Compra)</t>
  </si>
  <si>
    <t>Olla 2 (Arrendamiento)</t>
  </si>
  <si>
    <t>- Elaborada en aluminio
- Con tapa en aluminio
- Capacidad mínima de 5 litros</t>
  </si>
  <si>
    <t>Olla 2 (Compra)</t>
  </si>
  <si>
    <t>Escurridor para platos (Arrendamiento)</t>
  </si>
  <si>
    <t>- Elaborado en plástico
- Con rejilla, portacubiertos y bandeja plástica de goteo
- Dimensiones mínimas de 40 cm de largo y 30 cm de ancho</t>
  </si>
  <si>
    <t>Escurridor para platos (Compra)</t>
  </si>
  <si>
    <t>Soporte para Botellón de agua (Compra)</t>
  </si>
  <si>
    <t xml:space="preserve"> - Metálico
- Plegable</t>
  </si>
  <si>
    <t>Carro exprimidor de trapero 1 (Arrendamiento)</t>
  </si>
  <si>
    <t xml:space="preserve"> - Elaborado en plástico
 - Capacidad mínima de 12 litros
 - Con cuatro ruedas y manija de escurridor</t>
  </si>
  <si>
    <t>Carro exprimidor de trapero 1 (Compra)</t>
  </si>
  <si>
    <t xml:space="preserve"> - Elaborado en plástico
 - Capacidad mínima de 24 litros
 - Con cuatro ruedas y manija de escurridor</t>
  </si>
  <si>
    <t>Carro exprimidor de trapero 2 (Compra)</t>
  </si>
  <si>
    <t>Carro exprimidor de trapero 3 (Compra)</t>
  </si>
  <si>
    <t>Carros para limpieza (Compra)</t>
  </si>
  <si>
    <t>Carro de bebidas (Compra)</t>
  </si>
  <si>
    <t>Escalera 1 (Arrendamiento)</t>
  </si>
  <si>
    <t xml:space="preserve"> - Cuerpo plástico
- Altura mínima de mínimo dos pasos.</t>
  </si>
  <si>
    <t>Escalera 1 (Compra)</t>
  </si>
  <si>
    <t>Escalera 2 (Compra)</t>
  </si>
  <si>
    <t>Escalera 3 (Compra)</t>
  </si>
  <si>
    <t>Escalera 4 (Compra)</t>
  </si>
  <si>
    <t>Escalera de tipo industrial (Compra)</t>
  </si>
  <si>
    <t>Mangueras 1 (Compra)</t>
  </si>
  <si>
    <t>Mangueras 2 (Arrendamiento)</t>
  </si>
  <si>
    <t>- Longitud mínima de 30 metros
- Elaborada en PVC
- Con terminales roscadas en ambos extremos
- Incluye accesorios: acoples y pistola</t>
  </si>
  <si>
    <t>Mangueras 2 (Compra)</t>
  </si>
  <si>
    <t>Mangueras 3 (Compra)</t>
  </si>
  <si>
    <t>- Elaborado en plástico
- Tapa con pedal
- Capacidad mínima de 10 litros
- Color negro
- Impresión de la frase "Residuos no aprovechable" en la cara delantera del contenedor</t>
  </si>
  <si>
    <t>Contenedor de basura 2 (Compra)</t>
  </si>
  <si>
    <t>- Elaborado en plástico
- Tapa con pedal
- Capacidad mínima de 10 litros
- Color blanco
- Impresión de la frase "Residuos aprovechables" en la cara delantera del contenedor</t>
  </si>
  <si>
    <t>Contenedor de basura 3 (Compra)</t>
  </si>
  <si>
    <t>- Elaborado en plástico
- Tapa con pedal
- Capacidad mínima de 10 litros
- Color verde
- Impresión de la frase "Residuos orgánicos aprovechables" en la cara delantera del contenedor</t>
  </si>
  <si>
    <t>Contenedor de basura 5 (Compra)</t>
  </si>
  <si>
    <t>- Elaborado en plástico
- Tapa con pedal
- Capacidad mínima de 20 litros
- Color negro
- Impresión de la frase "Residuos no aprovechable" en la cara delantera del contenedor</t>
  </si>
  <si>
    <t>Contenedor de basura 6 (Compra)</t>
  </si>
  <si>
    <t>- Elaborado en plástico
- Tapa con pedal
- Capacidad mínima de 20 litros
- Color blanco
- Impresión de la frase "Residuos aprovechables" en la cara delantera del contenedor</t>
  </si>
  <si>
    <t>Contenedor de basura 7 (Compra)</t>
  </si>
  <si>
    <t>- Elaborado en plástico
- Tapa con pedal
- Capacidad mínima de 20 litros
- Color verde
- Impresión de la frase "Residuos orgánicos aprovechables" en la cara delantera del contenedor</t>
  </si>
  <si>
    <t>- Elaborado en plástico
- Con tapa en vaivén
- Capacidad mínima de 50 litros
- Color negro
- Impresión de la frase "Residuos no aprovechable" en la cara delantera del contenedor</t>
  </si>
  <si>
    <t>Contenedor de basura 10 (Compra)</t>
  </si>
  <si>
    <t>- Elaborado en plástico
- Con tapa en vaivén
- Capacidad mínima de 50 litros
- Color blanco
- Impresión de la frase "Residuos aprovechables" en la cara delantera del contenedor</t>
  </si>
  <si>
    <t>Contenedor de basura 11 (Compra)</t>
  </si>
  <si>
    <t>- Elaborado en plástico
- Con tapa en vaivén
- Capacidad mínima de 50 litros
- Color verde
- Impresión de la frase  "Residuos orgánicos aprovechables" en la cara delantera del contenedor</t>
  </si>
  <si>
    <t>Contenedor de basura 13 (Compra)</t>
  </si>
  <si>
    <t>- Elaborado en plástico
- Con tapa en vaivén
- Capacidad mínima de 120 litros
- Color negro
- Impresión de la frase "Residuos no aprovechable" en la cara delantera del contenedor</t>
  </si>
  <si>
    <t>Contenedor de basura 14 (Compra)</t>
  </si>
  <si>
    <t>- Elaborado en plástico
- Con tapa en vaivén
- Capacidad mínima de 120 litros
- Color blanco
- Impresión de la frase "Residuos aprovechables" en la cara delantera del contenedor</t>
  </si>
  <si>
    <t>Contenedor de basura 15 (Compra)</t>
  </si>
  <si>
    <t>- Elaborado en plástico
- Con tapa en vaivén
- Capacidad mínima de 120 litros
- Color verde
- Impresión de la frase  "Residuos orgánicos aprovechables" en la cara delantera del contenedor</t>
  </si>
  <si>
    <t>Contenedor de basura 16 (Compra)</t>
  </si>
  <si>
    <t>- Elaborado en plástico
- Con tapa en vaivén
- Capacidad mínima de 120 litros
- Color rojo
- Impresión de las palabras "Riesgo biológico" o
"Residuos peligrosos" en la cara delantera del contenedor</t>
  </si>
  <si>
    <t>Contenedor de basura 17 (Compra)</t>
  </si>
  <si>
    <t>- Elaborado en plástico
- Con tapa
- Capacidad mínima de 180 litros
- Color negro
- Con ruedas traseras macizas y manijas</t>
  </si>
  <si>
    <t>Contenedor de basura 18 (Compra)</t>
  </si>
  <si>
    <t>- Elaborado en plástico
- Con tapa
- Capacidad mínima de 180 litros
- Color verde
- Con ruedas traseras macizas y manijas</t>
  </si>
  <si>
    <t>Contenedor de basura 19 (Compra)</t>
  </si>
  <si>
    <t>- Elaborado en plástico
- Con tapa
- Capacidad mínima de 180 litros
- Color blanco
- Con ruedas traseras macizas y manijas</t>
  </si>
  <si>
    <t>Contenedor de basura 20 (Compra)</t>
  </si>
  <si>
    <t>- Elaborado en plástico
- Con tapa
- Capacidad mínima de 240 litros
- Color negro
- Con ruedas traseras macizas y manijas</t>
  </si>
  <si>
    <t>Contenedor de basura 21 (Compra)</t>
  </si>
  <si>
    <t>- Elaborado en plástico
- Con tapa
- Capacidad mínima de 240 litros
- Color verde
- Con ruedas traseras macizas y manijas</t>
  </si>
  <si>
    <t>Contenedor de basura 22 (Compra)</t>
  </si>
  <si>
    <t>- Elaborado en plástico
- Con tapa
- Capacidad mínima de 240 litros
- Color blanco
- Con ruedas traseras macizas y manijas</t>
  </si>
  <si>
    <t>Contenedor de basura 23 (Compra)</t>
  </si>
  <si>
    <t>- Elaborado en plástico
- Con tapa
- Capacidad mínima de 340 litros
- Color negro
- Con ruedas traseras macizas y manijas</t>
  </si>
  <si>
    <t>Contenedor de basura 24 (Compra)</t>
  </si>
  <si>
    <t>- Elaborado en plástico
- Con tapa
- Capacidad mínima de 340 litros
- Color verde
- Con ruedas traseras macizas y manijas</t>
  </si>
  <si>
    <t>Contenedor de basura 25 (Compra)</t>
  </si>
  <si>
    <t>- Elaborado en plástico
- Con tapa
- Capacidad mínima de 340 litros
- Color blanco
- Con ruedas traseras macizas y manijas</t>
  </si>
  <si>
    <t>Contenedor de basura 26 (Compra)</t>
  </si>
  <si>
    <t>- Elaborado en plástico
- Con tapa
- Capacidad mínima de 760 litros
- Color negro
- Con ruedas traseras macizas y manijas</t>
  </si>
  <si>
    <t>Contenedor de basura 27 (Compra)</t>
  </si>
  <si>
    <t>- Elaborado en plástico
- Con tapa
- Capacidad mínima de 760 litros
- Color verde
- Con ruedas traseras macizas y manijas</t>
  </si>
  <si>
    <t>Contenedor de basura 28 (Compra)</t>
  </si>
  <si>
    <t>- Elaborado en plástico
- Con tapa
- Capacidad mínima de 760 litros
- Color blanco
- Con ruedas traseras macizas y manijas</t>
  </si>
  <si>
    <t>Contenedor de basura 30 (Compra)</t>
  </si>
  <si>
    <t>- Elaborado en plástico
- Con tapa
- Capacidad mínima de 1.000 litros
- Color verde
- Con ruedas traseras macizas y manijas</t>
  </si>
  <si>
    <t>Punto Ecológico 1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</si>
  <si>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20 litros para cada contenedor
- Contenedores elaborados en plástico
- Debe cumplir con lo estipualdo en el artíuculo 4° de la Resolución 2184 del 26 de diciembre de 2019</t>
  </si>
  <si>
    <t>Punto Ecológico 3 (Compra)</t>
  </si>
  <si>
    <t>- Base metálica con techo en material metálico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35 litros para cada contenedor
- Contenedores elaborados en plástico
- Debe cumplir con lo estipualdo en el artíuclo 4° de la Resolución 2184 del 26 de diciembre de 2019</t>
  </si>
  <si>
    <t>Punto Ecológico 4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</si>
  <si>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50 litros para cada contenedor
- Contenedores elaborados en plástico
- Debe cumplir con lo estipualdo en el artíuclo 4° de la Resolución 2184 del 26 de diciembre de 2019</t>
  </si>
  <si>
    <t>Punto Ecológico 5 (Compra)</t>
  </si>
  <si>
    <t>- Base metálica con techo en material metálico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50 litros para cada contenedor
- Contenedores elaborados en plástico
- Debe cumplir con lo estipualdo en el artíuclo 4° de la Resolución 2184 del 26 de diciembre de 2019</t>
  </si>
  <si>
    <t>Punto Ecológico 6 (Compra)</t>
  </si>
  <si>
    <t>- Base metálica
- Mínimo tres contenedores así:
- Contenedor color verde con palabras "residuos orgánicos aprovechables: restos de comida, desechos agrícolas" en la cara frontal
- Contenedor color blanco con palabras "residuos aprovechables como plástico, vidrio, metales, multicapa, papel y cartón" en la cara frontal
- Contenedor color negro con las palabaras "residuos no aprovechables: papel higiénico, servilletas, papeles y cartones contaminados con comida, papeles metalizados" en la cara frontal
- Capacidad mínima de 100 litros para cada contenedor
- Contenedores elaborados en plástico
- Debe cumplir con lo estipualdo en el artíuclo 4° de la Resolución 2184 del 26 de diciembre de 2019</t>
  </si>
  <si>
    <t>Papelera 1 (Compra)</t>
  </si>
  <si>
    <t>- Cuerpo metálico enmallado sin tapa
- Con capacidad mínima de 10 litros
- Diseño para oficina</t>
  </si>
  <si>
    <t>Papelera 3 (Compra)</t>
  </si>
  <si>
    <t>- Cuerpo plástico sin tapa
- Con capacidad mínima de 10 litros
- Diseño para baño</t>
  </si>
  <si>
    <t>Papelera 4 (Compra)</t>
  </si>
  <si>
    <t>- Papelera de oficina de plástico reciclado
- Color negro
- Con capacidad de 4,5 litros
- Diámetro: 22 cm aproxi. Largo: 24 cm. 
No debe contener PVC o Poliestireno expandido u otros plásticos de un solo uso tanto en el envase como en el embalaje.</t>
  </si>
  <si>
    <t>Papelera residuos peligrosos 2 (Compra)</t>
  </si>
  <si>
    <t>- Cuerpo plástico
- Con mecanismo de pedal para abrir y cerrar tapa
- Con capacidad mínima de 20 litros
- Diseño para baño
- Color rojo
- Con las palabras "Riesgo biológico" en la cara frontal</t>
  </si>
  <si>
    <t>Señales peatonales de prevención y atención 1 (Compra)</t>
  </si>
  <si>
    <t>- Elaborado en plástico
- Tipo tijera, plegable
- Tamaño mínimo de 25 cm de ancho por 60 cm de alto por 22 cm de largo.
- Impresión en las dos caras con las palabras "Cerrado" o "Área cerrada" o "No pasar".
- Color amarillo</t>
  </si>
  <si>
    <t>Señales peatonales de prevención y atención 1 (Arrendamiento)</t>
  </si>
  <si>
    <t>Señales peatonales de prevención y atención 2 (Compra)</t>
  </si>
  <si>
    <t>- Elaborado en plástico
- Tipo tijera, plegable
- Tamaño mínimo de 25 cm de ancho por 60 cm de alto por 22 cm de largo.
- Impresión en las dos caras con las palabras "Cuidado".
- Color amarillo
- Acordes con la reglamentación establecida por la NTC 1461</t>
  </si>
  <si>
    <t>Señales peatonales de prevención y atención 2 (Arrendamiento)</t>
  </si>
  <si>
    <t>Señales peatonales de prevención y atención 3 (Compra)</t>
  </si>
  <si>
    <t>- Elaborado en plástico
- Tipo tijera, plegable
- Tamaño mínimo de 25 cm de ancho por 60 cm de alto por 22 cm de largo.
- Impresión en las dos caras con las palabras "Piso húmedo o "Piso mojado"".
- Color amarillo
- Acordes con la reglamentación establecida por la NTC 1461</t>
  </si>
  <si>
    <t>Señales peatonales de prevención y atención 3 (Arrendamiento)</t>
  </si>
  <si>
    <t>Dispensador para papel higiénico 2 (Compra)</t>
  </si>
  <si>
    <t>- Elaborado en acero inoxidable
- Para rollo de 250 metros y 400 metros
- Con visor para ver el estado del rollo
- Con cerradura y llave
- Incluye los elementos necesarios para realizar la instalación en pared
-Incluye el costo de instalación.</t>
  </si>
  <si>
    <t>Dispensador de toallas de manos 2 (Compra)</t>
  </si>
  <si>
    <t>- Elaborado en plástico ABS
- Para toallas de papel interdobladas con capacidad mínima de 300 toallas
- Con mecanismo para halar con la mano.
- Con cerradura y llave
- Incluye los elementos necesarios para realizar la instalación en pared
-Incluye el costo de instalación</t>
  </si>
  <si>
    <t>Dispensador de toallas de manos 3 (Compra)</t>
  </si>
  <si>
    <t>- Elaborado en acero inoxidable
- Para toallas de papel interdobladas con capacidad mínima de 300 toallas
- Con mecanismo para halar con la mano.
- Con cerradura y llave
- Incluye los elementos necesarios para realizar la instalación en pared
-Incluye el costo de instalación</t>
  </si>
  <si>
    <t>Dispensador de jabón líquido 2 (Compra)</t>
  </si>
  <si>
    <t>- Elaborado en plástico ABS blanco
- Con sensor para suministro de jabón
- Uso habilitado para cualquier jabón líquido con capacidad mínima de 500 ml
- Incluye los elementos necesarios para realizar la instalación en pared
 -Incluye el costo de instalación'</t>
  </si>
  <si>
    <t>Dispensador de jabón líquido 3 (Compra)</t>
  </si>
  <si>
    <t>- Elaborado en acero inoxidable
- Con válvula manual anticorrosiva.
- Uso habilitado para cualquier jabón líquido con capacidad mínima de 800 ml
- Con cerradura y llave
- Incluye los elementos necesarios para realizar la instalación en pared
 -Incluye el el costo de instalación'</t>
  </si>
  <si>
    <t>Dispensador de jabón líquido 4 (Compra)</t>
  </si>
  <si>
    <t>- Elaborado en acero inoxidable
- Con sensor para suministro de jabón
- Uso habilitado para cualquier jabón líquido con capacidad mínima de 800 ml
- Con cerradura y llave
- Incluye los elementos necesarios para realizar la instalación en pared
 -Incluye el costo de instalación'</t>
  </si>
  <si>
    <t>Dispensador para ambientador (Arrendamiento)</t>
  </si>
  <si>
    <t xml:space="preserve"> - Elaborado en plástico ABS blanco
 - Con dispersión programable de líquido ambientador
 - Capacidad mínima de 250 ml
- Incluye los elementos necesarios para realizar la instalación en pared
-Incluye el costo de instalación</t>
  </si>
  <si>
    <t>Dispensador para ambientador (Compra)</t>
  </si>
  <si>
    <t>Recarga: Dispensador para ambientador (Compra)</t>
  </si>
  <si>
    <t>Recarga mensual del dispensador para ambientador</t>
  </si>
  <si>
    <t>Mensual</t>
  </si>
  <si>
    <t>Dispensador goteo por gravedad y recarga (Arrendamiento)</t>
  </si>
  <si>
    <t>- Elaborado en PVC blanco
- Goteo programable para desodorizar sanitarios y orinales
- Incluye manguera plástica de goteo
- Incluye los elementos necesarios para realizar la instalación en pared</t>
  </si>
  <si>
    <t>Dispensador goteo por gravedad (Compra)</t>
  </si>
  <si>
    <t>Recarga: Dispensador goteo por gravedad (Compra)</t>
  </si>
  <si>
    <t>Recarga mensual del dispensador goteo para gravedad con líquido con agentes tensoactivos.</t>
  </si>
  <si>
    <t>Dispensador de agua (Arrendamiento)</t>
  </si>
  <si>
    <t xml:space="preserve">- Dispensador de agua fría y caliente
- Sistema de filtración multinivel
- Uso de gas refrigerante seguro para la capa de ozono
</t>
  </si>
  <si>
    <t>Dispensador de agua (Compra)</t>
  </si>
  <si>
    <t>Dispensador de agua con botellón (Arrendamiento)</t>
  </si>
  <si>
    <t xml:space="preserve">- Dispensador de agua fría y caliente
- Uso de gas refrigerante seguro para la capa de ozono
</t>
  </si>
  <si>
    <t>Dispensador de agua con botellón (Compra)</t>
  </si>
  <si>
    <t>Greca para tintos 2 (Arrendamiento)</t>
  </si>
  <si>
    <t>- Eléctrica de 110 v
- Cuerpo elaborada en lámina de acero inoxidable de calibre 24 como mínimo, grado alimento
- Resistencias elaboradas en cobre
- Terminales elaboradas en cobre remplazables sin soldadura
- Mínimo 2 servicios
 -Con su respectivo filtro y aro
- Con capacidad para 60 tintos</t>
  </si>
  <si>
    <t>Máquina de filtrado para café (Compra)</t>
  </si>
  <si>
    <t>- Cafetera de método filtrado de café por goteo con conexión directamente a la red de agua o con opción de usarse completamente portátil sin requerir conexión directa a la red de agua
- Grifo para dispensar agua caliente
- Capacidad para termos de 1.9 a 3L, capacidad de 14 litros hora
- Incluye termo con capacidad de mantener la bebida caliente, conservando la calidad de la taza de café durante mínimo 3 horas
- Revestimiento de acero inoxidable con bomba tipo dispensador 
- Capacidad de 2,5 0 3,0 litros.</t>
  </si>
  <si>
    <t>Horno microondas (Arrendamiento)</t>
  </si>
  <si>
    <t>- Potencia mínima de 900 w
- Tamaño mínimo de 30 cm de ancho por 25 cm de alto por 35 cm de profundidad.
- Con bandera giratoria de cristal templado
- Con programas automáticos</t>
  </si>
  <si>
    <t>Estufa 1 (Arrendamiento)</t>
  </si>
  <si>
    <t>- De dos puestos
- Lámina esmaltada
- Eléctrica
- Con perilla para graduar mínimo 3 niveles de calor</t>
  </si>
  <si>
    <t>Estufa 1 (Compra)</t>
  </si>
  <si>
    <t>Estufa 2 (Arrendamiento)</t>
  </si>
  <si>
    <t>- De dos puestos
- Lámina esmaltada- A gas
- Con perilla y quemador para graduar la llama
- Con parrilla</t>
  </si>
  <si>
    <t>Estufa 2 (Compra)</t>
  </si>
  <si>
    <t>- De dos puestos
- Lámina esmaltada
- A gas
- Con perilla y quemador para graduar la llama
- Con parrilla</t>
  </si>
  <si>
    <t>Extensión eléctrica 1 (Compra)</t>
  </si>
  <si>
    <t>- De mínimo 25 metros de longitud 
- Tipo industrial
- Recubierta en plástico PVC
- Con clavijas
- Calibre 12</t>
  </si>
  <si>
    <t>Extensión eléctrica 1 (Arrendamiento)</t>
  </si>
  <si>
    <t>Extensión eléctrica 2 (Arrendamiento)</t>
  </si>
  <si>
    <t>Aspiradora 1 (Arrendamiento)</t>
  </si>
  <si>
    <t>- De uso industrial para aspirado en seco y húmedo
- Motor con potencia 1200 w y 1400 w
- Capacidad entre 15 y 20 litros
- Cable de potencia con longitud mínima de 5m
- Accesorios mínimos: manguera puntera, 2 tubos para extensión, cepillos para tapizados</t>
  </si>
  <si>
    <t>Lavabrilladora de pisos 1 (Arrendamiento)</t>
  </si>
  <si>
    <t>- De uso industrial
- Motores con potencia mínima de 1,5 hp y velocidad mínima de 175 rpm.
- Con manijas dobles
- Con interruptor de apagado de seguridad
- Diámetro mínimo de 16"
- Cable de potencia con longitud mínima de 8m
- Accesorios mínimos portapad, cepillo suave y duro</t>
  </si>
  <si>
    <t xml:space="preserve">Unidad </t>
  </si>
  <si>
    <t>Brilladora de alta revolución (Arrendamiento)</t>
  </si>
  <si>
    <t>- De uso industrial
- Motores con potencia mínima de 1,5 hp y velocidad mínima de 1500 rpm.
- Con manijas dobles
- Con interruptor de apagado de seguridad
- Diámetro mínimo de 20"
- Cable de potencia con longitud mínima de 8m
- Accesorios mínimos - portapad</t>
  </si>
  <si>
    <t>Lavadora de alfombras y tapetes 1 (Arrendamiento)</t>
  </si>
  <si>
    <t xml:space="preserve"> - Motor con potencia de mínimo 1100 w y velocidad mínima de 175 revoluciones por minuto.
- Capacidad mínima de 5 litros
- Cable de potencia con longitud mínima de 8m
- Para lavar en seco o a vapor
- Diámetro mínimo de 16"</t>
  </si>
  <si>
    <t>Lavadora de alfombras y tapetes 2 (Arrendamiento)</t>
  </si>
  <si>
    <t xml:space="preserve"> - Motor con potencia de mínimo 1100 w y velocidad mínima de 175 revoluciones por minuto.
- Capacidad mínima de 5 litros
- Cable de potencia con longitud mínima de 8m
- Para lavar en seco o a vapor
- Diámetro mínimo de 20"</t>
  </si>
  <si>
    <t xml:space="preserve"> - Motor eléctrico y potencia de mínimo 1.5 Kw - 1.450 RPM y entre 2.5 HP y 3.5 HP.
 - Presión de salida de agua entre 900 psi y 1900 psi.
 - Con ruedas</t>
  </si>
  <si>
    <t>Sonda para inodoro (Arrendamiento)</t>
  </si>
  <si>
    <t>-Sonda de mínimo 3''
-Cubierta de vinilo para proteger la porcelana.
- Cable de 1/2" (12,7 mm) con núcleo interno recubierto por compresión, resistente al retorcimiento.
-Mangos grandes y de diseño ergonómico.
-Funcional en inodoros ahorradores de agua
-Peso entre 1,9 kg y 2,5 kg</t>
  </si>
  <si>
    <t>Sonda para inodoro (Compra)</t>
  </si>
  <si>
    <t>Girador Manual (Arrendamiento)</t>
  </si>
  <si>
    <t>-Para destapar desagües entre 1/2" a 1 1/2".
-Collar antideslizante que agarra y suelta el cable
-Cable de núcleo hueco de mpinimo 5/16" × 25 pies (7,6 m) con barrena de cabeza de bulbo.
-Tambor rotativo de plástico moldeado
-Diseño de tambor abierto que permite el acceso al cable</t>
  </si>
  <si>
    <t>Girador Manual (Compra)</t>
  </si>
  <si>
    <t>Sonda para fregaderos (Arrendamiento)</t>
  </si>
  <si>
    <t>Sonda Eléctrica para desagües de 3/4” (20 mm) a 2-1/2” (64 mm)
-El equipo propulsor de velocidad variable gira el cable a 0-600 RPM.
-Capacidad del tambor: 50 pies (15 m) de 5⁄16" (8 mm) o 35 pies (11 m) de 3⁄8" (10 mm).
-El núcleo interior revestido de vinilo impide que se oxide por contacto con el resorte.</t>
  </si>
  <si>
    <t>Sonda para fregaderos (Compra)</t>
  </si>
  <si>
    <t>Cortadora de cesped  (Arrendamiento)</t>
  </si>
  <si>
    <t>-Cuenta con una cuchilla de 32 a 38 cm.
-Chasis de acero con recolector o salida lateral.
-Ruedas de 135 mm
-Con  potencia entre 5 hp a 25 hp
-Ancho de corte de 18 a 183 cm.
-Peso entre 10 kg y 13,5 kg
-Tiene manilla de seguridad
-Incluye combustible para su funcionamiento (Máximo 3 galones)</t>
  </si>
  <si>
    <t>Cortadora de cesped  (Compra)</t>
  </si>
  <si>
    <t>-Cuenta con una cuchilla de 32 a 38 cm.
-Chasis de acero con recolector o salida lateral.
-Ruedas de 135 mm
-Con  potencia entre 5 hp a 25 hp
-Ancho de corte de 18 a 183 cm.
-Peso entre 10 kg y 13,5 kg
-Tiene manilla de seguridad</t>
  </si>
  <si>
    <t>Guadañas (Arrendamiento)</t>
  </si>
  <si>
    <t xml:space="preserve"> -Guadaña de Eje Rígido
 - Viene cilindrada con apróximadamente 30 a 51,6 cm3.
-Peso promedio entre 6,5 Kg y 7,7 Kg.
-Cuchilla de 80 puntas
-Capacidad del tanque de combustible entre 0,65 Lt y 1 Lt.
-Cuenta con un sistema de arranque manual.
-Cuenta con un sistema de ignición electrónico
 - Incluye el combustible para su funcioamiento (Máximo 3 galones)</t>
  </si>
  <si>
    <t>Motobombas (Arrendamiento)</t>
  </si>
  <si>
    <t>-Motobomba eléctrica
-Fabricada en Hierro
-Cuenta con una potencia de 2 hp a 111 hp
-Velocidades desde 1800 RPM a 3450 RPM.
-Peso promedio de 30 Kg.
-Las medidas de succión por descarga van de 2 x 2 pulgadas a 12 x 12 pulgadas.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</si>
</sst>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_-* #,##0.00_-;\-* #,##0.00_-;_-* &quot;-&quot;??_-;_-@_-"/>
    <numFmt numFmtId="166" formatCode="&quot;$&quot;\ #,##0.00"/>
    <numFmt numFmtId="167" formatCode="_-* #,##0_-;\-* #,##0_-;_-* &quot;-&quot;??_-;_-@_-"/>
    <numFmt numFmtId="168" formatCode="&quot;$&quot;#,##0.00"/>
    <numFmt numFmtId="169" formatCode="_-&quot;$&quot;\ * #,##0_-;\-&quot;$&quot;\ * #,##0_-;_-&quot;$&quot;\ * &quot;-&quot;??_-;_-@_-"/>
  </numFmts>
  <fonts count="60">
    <font>
      <sz val="11"/>
      <color theme="1"/>
      <name val="Aptos Narrow"/>
      <family val="2"/>
      <scheme val="minor"/>
    </font>
    <font>
      <sz val="11"/>
      <color theme="1"/>
      <name val="Aptos Narrow"/>
      <family val="2"/>
      <scheme val="minor"/>
    </font>
    <font>
      <sz val="10"/>
      <color theme="1"/>
      <name val="Arial"/>
      <family val="2"/>
    </font>
    <font>
      <b/>
      <sz val="22"/>
      <color rgb="FF1C4F9E"/>
      <name val="Arial"/>
      <family val="2"/>
    </font>
    <font>
      <b/>
      <sz val="11"/>
      <color theme="0" tint="-0.499984740745262"/>
      <name val="Arial"/>
      <family val="2"/>
    </font>
    <font>
      <b/>
      <sz val="10"/>
      <color theme="0" tint="-0.499984740745262"/>
      <name val="Arial"/>
      <family val="2"/>
    </font>
    <font>
      <sz val="12"/>
      <color theme="0"/>
      <name val="Arial"/>
      <family val="2"/>
    </font>
    <font>
      <sz val="20"/>
      <color theme="1"/>
      <name val="Arial"/>
      <family val="2"/>
    </font>
    <font>
      <b/>
      <sz val="12"/>
      <color theme="1"/>
      <name val="Arial"/>
      <family val="2"/>
    </font>
    <font>
      <b/>
      <sz val="10"/>
      <color theme="0"/>
      <name val="Arial"/>
      <family val="2"/>
    </font>
    <font>
      <sz val="12"/>
      <color theme="1"/>
      <name val="Arial"/>
      <family val="2"/>
    </font>
    <font>
      <sz val="12"/>
      <name val="Arial"/>
      <family val="2"/>
    </font>
    <font>
      <sz val="10"/>
      <name val="Arial"/>
      <family val="2"/>
    </font>
    <font>
      <sz val="10"/>
      <color theme="0"/>
      <name val="Arial"/>
      <family val="2"/>
    </font>
    <font>
      <b/>
      <sz val="11"/>
      <name val="Arial"/>
      <family val="2"/>
    </font>
    <font>
      <b/>
      <sz val="10"/>
      <color theme="1"/>
      <name val="Arial"/>
      <family val="2"/>
    </font>
    <font>
      <b/>
      <sz val="8"/>
      <color theme="0"/>
      <name val="Arial"/>
      <family val="2"/>
    </font>
    <font>
      <sz val="9"/>
      <color theme="1"/>
      <name val="Arial"/>
      <family val="2"/>
    </font>
    <font>
      <sz val="10"/>
      <color rgb="FFC00000"/>
      <name val="Arial"/>
      <family val="2"/>
    </font>
    <font>
      <sz val="11"/>
      <color theme="1"/>
      <name val="Arial Narrow"/>
      <family val="2"/>
    </font>
    <font>
      <sz val="9"/>
      <name val="Arial Narrow"/>
      <family val="2"/>
    </font>
    <font>
      <sz val="9"/>
      <color theme="1"/>
      <name val="Arial Narrow"/>
      <family val="2"/>
    </font>
    <font>
      <b/>
      <sz val="11"/>
      <color theme="1"/>
      <name val="Arial Narrow"/>
      <family val="2"/>
    </font>
    <font>
      <sz val="8"/>
      <color theme="1"/>
      <name val="Arial"/>
      <family val="2"/>
    </font>
    <font>
      <b/>
      <sz val="8"/>
      <color theme="0"/>
      <name val="Arial Narrow"/>
      <family val="2"/>
    </font>
    <font>
      <b/>
      <sz val="8"/>
      <name val="Arial Narrow"/>
      <family val="2"/>
    </font>
    <font>
      <sz val="6"/>
      <color rgb="FF000000"/>
      <name val="Arial Narrow"/>
      <family val="2"/>
    </font>
    <font>
      <sz val="6"/>
      <name val="Arial Narrow"/>
      <family val="2"/>
    </font>
    <font>
      <sz val="10"/>
      <color theme="1"/>
      <name val="Arial Narrow"/>
      <family val="2"/>
    </font>
    <font>
      <sz val="10"/>
      <name val="Arial Narrow"/>
      <family val="2"/>
    </font>
    <font>
      <sz val="10"/>
      <color theme="1" tint="4.9989318521683403E-2"/>
      <name val="Arial Narrow"/>
      <family val="2"/>
    </font>
    <font>
      <b/>
      <sz val="9"/>
      <color rgb="FF000000"/>
      <name val="Arial Narrow"/>
      <family val="2"/>
    </font>
    <font>
      <b/>
      <sz val="9"/>
      <color theme="1"/>
      <name val="Arial Narrow"/>
      <family val="2"/>
    </font>
    <font>
      <sz val="9"/>
      <color theme="1"/>
      <name val="Aptos Narrow"/>
      <family val="2"/>
      <scheme val="minor"/>
    </font>
    <font>
      <sz val="9"/>
      <color rgb="FF000000"/>
      <name val="Arial Narrow"/>
      <family val="2"/>
    </font>
    <font>
      <b/>
      <sz val="10"/>
      <color theme="1"/>
      <name val="Arial Narrow"/>
      <family val="2"/>
    </font>
    <font>
      <b/>
      <sz val="10"/>
      <name val="Arial"/>
      <family val="2"/>
    </font>
    <font>
      <b/>
      <sz val="8"/>
      <color theme="1"/>
      <name val="Arial Narrow"/>
      <family val="2"/>
    </font>
    <font>
      <sz val="8"/>
      <name val="Arial"/>
      <family val="2"/>
    </font>
    <font>
      <sz val="8"/>
      <color theme="1"/>
      <name val="Aptos Narrow"/>
      <family val="2"/>
      <scheme val="minor"/>
    </font>
    <font>
      <sz val="8"/>
      <color rgb="FFFF0000"/>
      <name val="Aptos Narrow"/>
      <family val="2"/>
      <scheme val="minor"/>
    </font>
    <font>
      <sz val="11"/>
      <color theme="1"/>
      <name val="Arial"/>
      <family val="2"/>
    </font>
    <font>
      <b/>
      <sz val="11"/>
      <color theme="1"/>
      <name val="Arial"/>
      <family val="2"/>
    </font>
    <font>
      <b/>
      <sz val="8"/>
      <color theme="1"/>
      <name val="Arial"/>
      <family val="2"/>
    </font>
    <font>
      <sz val="8"/>
      <color rgb="FF000000"/>
      <name val="Arial"/>
      <family val="2"/>
    </font>
    <font>
      <sz val="11"/>
      <color theme="0"/>
      <name val="Arial"/>
      <family val="2"/>
    </font>
    <font>
      <b/>
      <sz val="11"/>
      <color rgb="FF4E4D4D"/>
      <name val="Arial"/>
      <family val="2"/>
    </font>
    <font>
      <b/>
      <sz val="10"/>
      <color rgb="FF4E4D4D"/>
      <name val="Arial"/>
      <family val="2"/>
    </font>
    <font>
      <sz val="11"/>
      <color rgb="FFFF0000"/>
      <name val="Arial"/>
      <family val="2"/>
    </font>
    <font>
      <b/>
      <sz val="8"/>
      <name val="Arial"/>
      <family val="2"/>
    </font>
    <font>
      <sz val="6"/>
      <color rgb="FF000000"/>
      <name val="Arial"/>
      <family val="2"/>
    </font>
    <font>
      <sz val="6"/>
      <name val="Arial"/>
      <family val="2"/>
    </font>
    <font>
      <b/>
      <sz val="12"/>
      <name val="Arial"/>
      <family val="2"/>
    </font>
    <font>
      <b/>
      <sz val="9"/>
      <color theme="1"/>
      <name val="Aptos Narrow"/>
      <family val="2"/>
      <scheme val="minor"/>
    </font>
    <font>
      <sz val="10"/>
      <color rgb="FFFF0000"/>
      <name val="Arial Narrow"/>
      <family val="2"/>
    </font>
    <font>
      <b/>
      <sz val="8"/>
      <color theme="1"/>
      <name val="Aptos Narrow"/>
      <family val="2"/>
      <scheme val="minor"/>
    </font>
    <font>
      <sz val="6"/>
      <color theme="1"/>
      <name val="Aptos Narrow"/>
      <family val="2"/>
      <scheme val="minor"/>
    </font>
    <font>
      <sz val="18"/>
      <color theme="1"/>
      <name val="Arial"/>
      <family val="2"/>
    </font>
    <font>
      <b/>
      <sz val="18"/>
      <color theme="1"/>
      <name val="Arial"/>
      <family val="2"/>
    </font>
    <font>
      <sz val="8"/>
      <name val="Aptos Narrow"/>
      <family val="2"/>
      <scheme val="minor"/>
    </font>
  </fonts>
  <fills count="20">
    <fill>
      <patternFill patternType="none"/>
    </fill>
    <fill>
      <patternFill patternType="gray125"/>
    </fill>
    <fill>
      <patternFill patternType="solid">
        <fgColor rgb="FFDBDBDB"/>
        <bgColor indexed="64"/>
      </patternFill>
    </fill>
    <fill>
      <patternFill patternType="solid">
        <fgColor rgb="FF1C4F9E"/>
        <bgColor indexed="64"/>
      </patternFill>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E6F8FE"/>
        <bgColor indexed="64"/>
      </patternFill>
    </fill>
    <fill>
      <patternFill patternType="solid">
        <fgColor rgb="FF0070C0"/>
        <bgColor indexed="64"/>
      </patternFill>
    </fill>
    <fill>
      <patternFill patternType="solid">
        <fgColor theme="6" tint="0.79998168889431442"/>
        <bgColor indexed="64"/>
      </patternFill>
    </fill>
    <fill>
      <patternFill patternType="solid">
        <fgColor rgb="FFFFFFFF"/>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3FCFF"/>
        <bgColor indexed="64"/>
      </patternFill>
    </fill>
    <fill>
      <patternFill patternType="solid">
        <fgColor theme="2" tint="-9.9978637043366805E-2"/>
        <bgColor indexed="64"/>
      </patternFill>
    </fill>
    <fill>
      <patternFill patternType="solid">
        <fgColor theme="2"/>
        <bgColor indexed="64"/>
      </patternFill>
    </fill>
  </fills>
  <borders count="46">
    <border>
      <left/>
      <right/>
      <top/>
      <bottom/>
      <diagonal/>
    </border>
    <border>
      <left/>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medium">
        <color theme="0" tint="-0.24994659260841701"/>
      </right>
      <top/>
      <bottom/>
      <diagonal/>
    </border>
    <border>
      <left style="medium">
        <color theme="0" tint="-0.2499465926084170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rgb="FFA6A6A6"/>
      </left>
      <right style="thin">
        <color rgb="FFA6A6A6"/>
      </right>
      <top style="thin">
        <color rgb="FFA6A6A6"/>
      </top>
      <bottom style="thin">
        <color rgb="FFA6A6A6"/>
      </bottom>
      <diagonal/>
    </border>
    <border>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theme="0" tint="-0.34998626667073579"/>
      </top>
      <bottom style="thin">
        <color theme="0" tint="-0.34998626667073579"/>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46">
    <xf numFmtId="0" fontId="0" fillId="0" borderId="0" xfId="0"/>
    <xf numFmtId="0" fontId="2" fillId="2" borderId="0" xfId="0" applyFont="1" applyFill="1" applyProtection="1">
      <protection hidden="1"/>
    </xf>
    <xf numFmtId="0" fontId="2" fillId="0" borderId="0" xfId="0" applyFont="1" applyProtection="1">
      <protection hidden="1"/>
    </xf>
    <xf numFmtId="14" fontId="4" fillId="0" borderId="1" xfId="0" applyNumberFormat="1" applyFont="1" applyBorder="1" applyProtection="1">
      <protection hidden="1"/>
    </xf>
    <xf numFmtId="14" fontId="5" fillId="0" borderId="1" xfId="0" applyNumberFormat="1" applyFont="1" applyBorder="1" applyAlignment="1" applyProtection="1">
      <alignment wrapText="1"/>
      <protection hidden="1"/>
    </xf>
    <xf numFmtId="14" fontId="5" fillId="0" borderId="1" xfId="0" applyNumberFormat="1" applyFont="1" applyBorder="1" applyAlignment="1" applyProtection="1">
      <alignment vertical="center" wrapText="1"/>
      <protection hidden="1"/>
    </xf>
    <xf numFmtId="0" fontId="2" fillId="4" borderId="0" xfId="0" applyFont="1" applyFill="1" applyProtection="1">
      <protection hidden="1"/>
    </xf>
    <xf numFmtId="0" fontId="2" fillId="0" borderId="0" xfId="0" applyFont="1" applyAlignment="1" applyProtection="1">
      <alignment horizontal="center" vertical="center" wrapText="1"/>
      <protection hidden="1"/>
    </xf>
    <xf numFmtId="0" fontId="9" fillId="6" borderId="6" xfId="0" applyFont="1" applyFill="1" applyBorder="1" applyAlignment="1" applyProtection="1">
      <alignment horizontal="center" vertical="center" wrapText="1"/>
      <protection hidden="1"/>
    </xf>
    <xf numFmtId="0" fontId="10" fillId="4" borderId="6" xfId="0" applyFont="1" applyFill="1" applyBorder="1" applyAlignment="1" applyProtection="1">
      <alignment horizontal="center" vertical="center" wrapText="1"/>
      <protection hidden="1"/>
    </xf>
    <xf numFmtId="0" fontId="11" fillId="4" borderId="6" xfId="0" applyFont="1" applyFill="1" applyBorder="1" applyAlignment="1" applyProtection="1">
      <alignment horizontal="center" vertical="center"/>
      <protection hidden="1"/>
    </xf>
    <xf numFmtId="164" fontId="11" fillId="0" borderId="6" xfId="2" applyFont="1" applyFill="1" applyBorder="1" applyAlignment="1" applyProtection="1">
      <alignment horizontal="center" vertical="center" wrapText="1"/>
      <protection hidden="1"/>
    </xf>
    <xf numFmtId="165" fontId="11" fillId="0" borderId="6" xfId="1" applyFont="1" applyFill="1" applyBorder="1" applyAlignment="1" applyProtection="1">
      <alignment horizontal="center" vertical="center" wrapText="1"/>
      <protection hidden="1"/>
    </xf>
    <xf numFmtId="164" fontId="11" fillId="4" borderId="6" xfId="2" applyFont="1" applyFill="1" applyBorder="1" applyAlignment="1" applyProtection="1">
      <alignment horizontal="center" vertical="center" wrapText="1"/>
      <protection hidden="1"/>
    </xf>
    <xf numFmtId="164" fontId="11" fillId="4" borderId="6" xfId="2" applyFont="1" applyFill="1" applyBorder="1" applyAlignment="1" applyProtection="1">
      <alignment horizontal="center" vertical="center"/>
      <protection hidden="1"/>
    </xf>
    <xf numFmtId="164" fontId="12" fillId="0" borderId="6" xfId="2" applyFont="1" applyFill="1" applyBorder="1" applyAlignment="1" applyProtection="1">
      <alignment horizontal="center" vertical="center" wrapText="1"/>
      <protection hidden="1"/>
    </xf>
    <xf numFmtId="0" fontId="13" fillId="0" borderId="0" xfId="0" applyFont="1" applyProtection="1">
      <protection hidden="1"/>
    </xf>
    <xf numFmtId="0" fontId="15" fillId="0" borderId="0" xfId="0" applyFont="1" applyProtection="1">
      <protection hidden="1"/>
    </xf>
    <xf numFmtId="0" fontId="19" fillId="0" borderId="0" xfId="0" applyFont="1"/>
    <xf numFmtId="0" fontId="9" fillId="0" borderId="0" xfId="0" applyFont="1" applyAlignment="1" applyProtection="1">
      <alignment vertical="center"/>
      <protection hidden="1"/>
    </xf>
    <xf numFmtId="0" fontId="2" fillId="4" borderId="6" xfId="0" applyFont="1" applyFill="1" applyBorder="1" applyAlignment="1" applyProtection="1">
      <alignment vertical="center"/>
      <protection hidden="1"/>
    </xf>
    <xf numFmtId="0" fontId="15" fillId="4" borderId="13" xfId="0" applyFont="1" applyFill="1" applyBorder="1" applyAlignment="1" applyProtection="1">
      <alignment horizontal="center" vertical="center"/>
      <protection hidden="1"/>
    </xf>
    <xf numFmtId="165" fontId="15" fillId="4" borderId="13" xfId="0" applyNumberFormat="1" applyFont="1" applyFill="1" applyBorder="1" applyAlignment="1" applyProtection="1">
      <alignment horizontal="center" vertical="center"/>
      <protection hidden="1"/>
    </xf>
    <xf numFmtId="165" fontId="18" fillId="0" borderId="0" xfId="1" applyFont="1" applyAlignment="1" applyProtection="1">
      <alignment horizontal="center" vertical="center"/>
      <protection hidden="1"/>
    </xf>
    <xf numFmtId="0" fontId="24" fillId="6" borderId="10" xfId="0" applyFont="1" applyFill="1" applyBorder="1" applyAlignment="1" applyProtection="1">
      <alignment horizontal="center" vertical="center" wrapText="1"/>
      <protection hidden="1"/>
    </xf>
    <xf numFmtId="165" fontId="24" fillId="6" borderId="6" xfId="1" applyFont="1" applyFill="1" applyBorder="1" applyAlignment="1" applyProtection="1">
      <alignment horizontal="center" vertical="center" wrapText="1"/>
      <protection hidden="1"/>
    </xf>
    <xf numFmtId="49" fontId="25" fillId="9" borderId="6" xfId="0" applyNumberFormat="1" applyFont="1" applyFill="1" applyBorder="1" applyAlignment="1" applyProtection="1">
      <alignment horizontal="center" vertical="center" wrapText="1"/>
      <protection hidden="1"/>
    </xf>
    <xf numFmtId="1" fontId="26" fillId="0" borderId="11" xfId="0" applyNumberFormat="1" applyFont="1" applyBorder="1" applyAlignment="1">
      <alignment horizontal="center" vertical="center" shrinkToFit="1"/>
    </xf>
    <xf numFmtId="39" fontId="28" fillId="0" borderId="8" xfId="1" applyNumberFormat="1" applyFont="1" applyBorder="1" applyAlignment="1" applyProtection="1">
      <alignment horizontal="center" vertical="center"/>
      <protection hidden="1"/>
    </xf>
    <xf numFmtId="164" fontId="28" fillId="12" borderId="0" xfId="2" applyFont="1" applyFill="1" applyBorder="1" applyAlignment="1" applyProtection="1">
      <alignment horizontal="center" vertical="center" wrapText="1"/>
      <protection hidden="1"/>
    </xf>
    <xf numFmtId="1" fontId="19" fillId="0" borderId="0" xfId="0" applyNumberFormat="1" applyFont="1" applyAlignment="1" applyProtection="1">
      <alignment horizontal="center" vertical="center"/>
      <protection hidden="1"/>
    </xf>
    <xf numFmtId="0" fontId="19" fillId="0" borderId="0" xfId="0" applyFont="1" applyAlignment="1" applyProtection="1">
      <alignment horizontal="center" vertical="center"/>
      <protection hidden="1"/>
    </xf>
    <xf numFmtId="164" fontId="22" fillId="0" borderId="0" xfId="0" applyNumberFormat="1" applyFont="1" applyAlignment="1" applyProtection="1">
      <alignment horizontal="center" vertical="center"/>
      <protection hidden="1"/>
    </xf>
    <xf numFmtId="165" fontId="19" fillId="0" borderId="0" xfId="1" applyFont="1"/>
    <xf numFmtId="164" fontId="19" fillId="0" borderId="0" xfId="0" applyNumberFormat="1" applyFont="1" applyAlignment="1" applyProtection="1">
      <alignment horizontal="center" vertical="center"/>
      <protection hidden="1"/>
    </xf>
    <xf numFmtId="0" fontId="33" fillId="0" borderId="0" xfId="0" applyFont="1"/>
    <xf numFmtId="0" fontId="21" fillId="0" borderId="0" xfId="0" applyFont="1"/>
    <xf numFmtId="0" fontId="34" fillId="13" borderId="15" xfId="0" applyFont="1" applyFill="1" applyBorder="1" applyAlignment="1">
      <alignment horizontal="center" vertical="center"/>
    </xf>
    <xf numFmtId="166" fontId="21" fillId="0" borderId="15" xfId="0" applyNumberFormat="1" applyFont="1" applyBorder="1"/>
    <xf numFmtId="0" fontId="34" fillId="13" borderId="16" xfId="0" applyFont="1" applyFill="1" applyBorder="1" applyAlignment="1">
      <alignment vertical="center"/>
    </xf>
    <xf numFmtId="0" fontId="34" fillId="13" borderId="17" xfId="0" applyFont="1" applyFill="1" applyBorder="1" applyAlignment="1">
      <alignment vertical="center"/>
    </xf>
    <xf numFmtId="0" fontId="34" fillId="13" borderId="17" xfId="0" applyFont="1" applyFill="1" applyBorder="1" applyAlignment="1">
      <alignment horizontal="center" vertical="center"/>
    </xf>
    <xf numFmtId="166" fontId="21" fillId="0" borderId="17" xfId="0" applyNumberFormat="1" applyFont="1" applyBorder="1"/>
    <xf numFmtId="166" fontId="21" fillId="0" borderId="18" xfId="0" applyNumberFormat="1" applyFont="1" applyBorder="1"/>
    <xf numFmtId="0" fontId="34" fillId="13" borderId="20" xfId="0" applyFont="1" applyFill="1" applyBorder="1" applyAlignment="1">
      <alignment vertical="center"/>
    </xf>
    <xf numFmtId="0" fontId="34" fillId="13" borderId="20" xfId="0" applyFont="1" applyFill="1" applyBorder="1" applyAlignment="1">
      <alignment horizontal="center" vertical="center"/>
    </xf>
    <xf numFmtId="0" fontId="31" fillId="13" borderId="22" xfId="0" applyFont="1" applyFill="1" applyBorder="1" applyAlignment="1">
      <alignment horizontal="center" vertical="center"/>
    </xf>
    <xf numFmtId="0" fontId="31" fillId="13" borderId="23" xfId="0" applyFont="1" applyFill="1" applyBorder="1" applyAlignment="1">
      <alignment horizontal="center" vertical="center"/>
    </xf>
    <xf numFmtId="0" fontId="32" fillId="0" borderId="23" xfId="0" applyFont="1" applyBorder="1" applyAlignment="1">
      <alignment horizontal="center"/>
    </xf>
    <xf numFmtId="0" fontId="32" fillId="0" borderId="23" xfId="0" applyFont="1" applyBorder="1" applyAlignment="1">
      <alignment horizontal="center" wrapText="1"/>
    </xf>
    <xf numFmtId="0" fontId="32" fillId="0" borderId="24" xfId="0" applyFont="1" applyBorder="1" applyAlignment="1">
      <alignment horizontal="center"/>
    </xf>
    <xf numFmtId="0" fontId="21" fillId="0" borderId="22" xfId="0" applyFont="1" applyBorder="1"/>
    <xf numFmtId="0" fontId="21" fillId="0" borderId="23" xfId="0" applyFont="1" applyBorder="1"/>
    <xf numFmtId="0" fontId="21" fillId="0" borderId="23" xfId="0" applyFont="1" applyBorder="1" applyAlignment="1">
      <alignment horizontal="center"/>
    </xf>
    <xf numFmtId="0" fontId="21" fillId="0" borderId="20" xfId="0" applyFont="1" applyBorder="1" applyAlignment="1">
      <alignment horizontal="center"/>
    </xf>
    <xf numFmtId="1" fontId="21" fillId="0" borderId="17" xfId="0" applyNumberFormat="1" applyFont="1" applyBorder="1" applyAlignment="1">
      <alignment horizontal="center"/>
    </xf>
    <xf numFmtId="1" fontId="21" fillId="0" borderId="23" xfId="0" applyNumberFormat="1" applyFont="1" applyBorder="1" applyAlignment="1">
      <alignment horizontal="center"/>
    </xf>
    <xf numFmtId="167" fontId="21" fillId="0" borderId="17" xfId="1" applyNumberFormat="1" applyFont="1" applyBorder="1" applyAlignment="1">
      <alignment horizontal="center"/>
    </xf>
    <xf numFmtId="167" fontId="21" fillId="0" borderId="20" xfId="1" applyNumberFormat="1" applyFont="1" applyBorder="1" applyAlignment="1">
      <alignment horizontal="center"/>
    </xf>
    <xf numFmtId="166" fontId="35" fillId="0" borderId="23" xfId="0" applyNumberFormat="1" applyFont="1" applyBorder="1"/>
    <xf numFmtId="166" fontId="35" fillId="0" borderId="24" xfId="0" applyNumberFormat="1" applyFont="1" applyBorder="1"/>
    <xf numFmtId="0" fontId="31" fillId="13" borderId="23" xfId="0" applyFont="1" applyFill="1" applyBorder="1" applyAlignment="1">
      <alignment horizontal="center" vertical="center" wrapText="1"/>
    </xf>
    <xf numFmtId="1" fontId="21" fillId="0" borderId="15" xfId="0" applyNumberFormat="1" applyFont="1" applyBorder="1" applyAlignment="1">
      <alignment horizontal="center"/>
    </xf>
    <xf numFmtId="166" fontId="20" fillId="0" borderId="17" xfId="0" applyNumberFormat="1" applyFont="1" applyBorder="1"/>
    <xf numFmtId="0" fontId="2" fillId="4" borderId="6" xfId="0" applyFont="1" applyFill="1" applyBorder="1" applyAlignment="1" applyProtection="1">
      <alignment horizontal="center" vertical="center"/>
      <protection hidden="1"/>
    </xf>
    <xf numFmtId="0" fontId="27" fillId="15" borderId="11" xfId="0" applyFont="1" applyFill="1" applyBorder="1" applyAlignment="1">
      <alignment horizontal="center" vertical="center" wrapText="1"/>
    </xf>
    <xf numFmtId="164" fontId="29" fillId="16" borderId="12" xfId="2" applyFont="1" applyFill="1" applyBorder="1" applyAlignment="1" applyProtection="1">
      <alignment horizontal="center" vertical="center" wrapText="1"/>
    </xf>
    <xf numFmtId="164" fontId="30" fillId="16" borderId="12" xfId="2" applyFont="1" applyFill="1" applyBorder="1" applyAlignment="1" applyProtection="1">
      <alignment horizontal="center" vertical="center" wrapText="1"/>
    </xf>
    <xf numFmtId="49" fontId="25" fillId="9" borderId="10" xfId="0" applyNumberFormat="1" applyFont="1" applyFill="1" applyBorder="1" applyAlignment="1" applyProtection="1">
      <alignment horizontal="center" vertical="center" wrapText="1"/>
      <protection hidden="1"/>
    </xf>
    <xf numFmtId="164" fontId="28" fillId="16" borderId="0" xfId="2" applyFont="1" applyFill="1" applyBorder="1" applyAlignment="1" applyProtection="1">
      <alignment horizontal="center" vertical="center" wrapText="1"/>
      <protection hidden="1"/>
    </xf>
    <xf numFmtId="49" fontId="16" fillId="6" borderId="6" xfId="0" applyNumberFormat="1" applyFont="1" applyFill="1" applyBorder="1" applyAlignment="1" applyProtection="1">
      <alignment horizontal="center" vertical="center"/>
      <protection hidden="1"/>
    </xf>
    <xf numFmtId="165" fontId="36" fillId="10" borderId="6" xfId="1" applyFont="1" applyFill="1" applyBorder="1" applyAlignment="1" applyProtection="1">
      <alignment horizontal="center" vertical="center" wrapText="1"/>
      <protection locked="0" hidden="1"/>
    </xf>
    <xf numFmtId="165" fontId="12" fillId="17" borderId="6" xfId="1" applyFont="1" applyFill="1" applyBorder="1" applyAlignment="1" applyProtection="1">
      <alignment horizontal="center" vertical="center" wrapText="1"/>
      <protection locked="0" hidden="1"/>
    </xf>
    <xf numFmtId="165" fontId="19" fillId="0" borderId="0" xfId="1" applyFont="1" applyFill="1"/>
    <xf numFmtId="0" fontId="22" fillId="0" borderId="0" xfId="0" applyFont="1"/>
    <xf numFmtId="0" fontId="22" fillId="0" borderId="0" xfId="0" applyFont="1" applyAlignment="1">
      <alignment horizontal="center" vertical="center"/>
    </xf>
    <xf numFmtId="164" fontId="22" fillId="0" borderId="0" xfId="2" applyFont="1"/>
    <xf numFmtId="168" fontId="38" fillId="4" borderId="6" xfId="2" applyNumberFormat="1" applyFont="1" applyFill="1" applyBorder="1" applyAlignment="1" applyProtection="1">
      <alignment horizontal="right" vertical="center"/>
      <protection hidden="1"/>
    </xf>
    <xf numFmtId="166" fontId="39" fillId="0" borderId="0" xfId="0" applyNumberFormat="1" applyFont="1"/>
    <xf numFmtId="166" fontId="40" fillId="0" borderId="0" xfId="0" applyNumberFormat="1" applyFont="1"/>
    <xf numFmtId="164" fontId="28" fillId="0" borderId="0" xfId="0" applyNumberFormat="1" applyFont="1"/>
    <xf numFmtId="0" fontId="2" fillId="0" borderId="0" xfId="0" applyFont="1"/>
    <xf numFmtId="0" fontId="9" fillId="11" borderId="14" xfId="0" applyFont="1" applyFill="1" applyBorder="1" applyAlignment="1">
      <alignment horizontal="center" vertical="center"/>
    </xf>
    <xf numFmtId="165" fontId="2" fillId="10" borderId="13" xfId="1" applyFont="1" applyFill="1" applyBorder="1" applyAlignment="1" applyProtection="1">
      <alignment horizontal="left" vertical="center" wrapText="1"/>
      <protection locked="0"/>
    </xf>
    <xf numFmtId="165" fontId="2" fillId="10" borderId="13" xfId="1" applyFont="1" applyFill="1" applyBorder="1" applyAlignment="1" applyProtection="1">
      <alignment horizontal="right" vertical="center" wrapText="1"/>
      <protection locked="0"/>
    </xf>
    <xf numFmtId="0" fontId="2" fillId="0" borderId="14" xfId="0" applyFont="1" applyBorder="1"/>
    <xf numFmtId="165" fontId="2" fillId="0" borderId="0" xfId="0" applyNumberFormat="1" applyFont="1"/>
    <xf numFmtId="164" fontId="15" fillId="14" borderId="0" xfId="2" applyFont="1" applyFill="1"/>
    <xf numFmtId="0" fontId="2" fillId="10" borderId="6" xfId="0" applyFont="1" applyFill="1" applyBorder="1" applyAlignment="1" applyProtection="1">
      <alignment horizontal="center" vertical="center" wrapText="1"/>
      <protection locked="0"/>
    </xf>
    <xf numFmtId="20" fontId="2" fillId="10" borderId="6" xfId="0" applyNumberFormat="1" applyFont="1" applyFill="1" applyBorder="1" applyAlignment="1" applyProtection="1">
      <alignment horizontal="center" vertical="center" wrapText="1"/>
      <protection locked="0"/>
    </xf>
    <xf numFmtId="0" fontId="9" fillId="8" borderId="7" xfId="0" applyFont="1" applyFill="1" applyBorder="1" applyAlignment="1" applyProtection="1">
      <alignment horizontal="center" vertical="center" wrapText="1"/>
      <protection hidden="1"/>
    </xf>
    <xf numFmtId="0" fontId="9" fillId="8" borderId="6" xfId="0" applyFont="1" applyFill="1" applyBorder="1" applyAlignment="1" applyProtection="1">
      <alignment horizontal="center" vertical="center" wrapText="1"/>
      <protection hidden="1"/>
    </xf>
    <xf numFmtId="0" fontId="9" fillId="8" borderId="13" xfId="0" applyFont="1" applyFill="1" applyBorder="1" applyAlignment="1" applyProtection="1">
      <alignment horizontal="center" vertical="center" wrapText="1"/>
      <protection hidden="1"/>
    </xf>
    <xf numFmtId="0" fontId="2" fillId="0" borderId="0" xfId="0" applyFont="1" applyAlignment="1">
      <alignment vertical="center"/>
    </xf>
    <xf numFmtId="0" fontId="42" fillId="0" borderId="14" xfId="0" applyFont="1" applyBorder="1" applyAlignment="1">
      <alignment horizontal="center" vertical="center"/>
    </xf>
    <xf numFmtId="165" fontId="42" fillId="0" borderId="14" xfId="1" applyFont="1" applyBorder="1" applyAlignment="1">
      <alignment horizontal="center" vertical="center"/>
    </xf>
    <xf numFmtId="0" fontId="2" fillId="4" borderId="0" xfId="0" applyFont="1" applyFill="1" applyAlignment="1">
      <alignment vertical="center"/>
    </xf>
    <xf numFmtId="0" fontId="2" fillId="4" borderId="0" xfId="0" applyFont="1" applyFill="1"/>
    <xf numFmtId="0" fontId="2" fillId="4" borderId="13" xfId="0" applyFont="1" applyFill="1" applyBorder="1" applyAlignment="1" applyProtection="1">
      <alignment horizontal="center" vertical="center"/>
      <protection hidden="1"/>
    </xf>
    <xf numFmtId="0" fontId="44" fillId="13" borderId="13" xfId="0" applyFont="1" applyFill="1" applyBorder="1" applyAlignment="1">
      <alignment horizontal="center" vertical="center" wrapText="1"/>
    </xf>
    <xf numFmtId="165" fontId="15" fillId="4" borderId="0" xfId="0" applyNumberFormat="1" applyFont="1" applyFill="1" applyAlignment="1" applyProtection="1">
      <alignment horizontal="center" vertical="center"/>
      <protection hidden="1"/>
    </xf>
    <xf numFmtId="0" fontId="2" fillId="4" borderId="0" xfId="0" applyFont="1" applyFill="1" applyAlignment="1" applyProtection="1">
      <alignment vertical="center"/>
      <protection hidden="1"/>
    </xf>
    <xf numFmtId="0" fontId="8" fillId="4" borderId="13" xfId="0" applyFont="1" applyFill="1" applyBorder="1" applyAlignment="1">
      <alignment horizontal="center" vertical="center"/>
    </xf>
    <xf numFmtId="0" fontId="15" fillId="4" borderId="0" xfId="0" applyFont="1" applyFill="1" applyAlignment="1" applyProtection="1">
      <alignment vertical="center"/>
      <protection hidden="1"/>
    </xf>
    <xf numFmtId="0" fontId="8" fillId="4" borderId="26" xfId="0" applyFont="1" applyFill="1" applyBorder="1" applyAlignment="1">
      <alignment horizontal="center" vertical="center"/>
    </xf>
    <xf numFmtId="0" fontId="2" fillId="4" borderId="20" xfId="0" applyFont="1" applyFill="1" applyBorder="1" applyAlignment="1" applyProtection="1">
      <alignment horizontal="center" vertical="center"/>
      <protection hidden="1"/>
    </xf>
    <xf numFmtId="0" fontId="44" fillId="13" borderId="20" xfId="0" applyFont="1" applyFill="1" applyBorder="1" applyAlignment="1">
      <alignment horizontal="center" vertical="center" wrapText="1"/>
    </xf>
    <xf numFmtId="0" fontId="8" fillId="4" borderId="20" xfId="0" applyFont="1" applyFill="1" applyBorder="1" applyAlignment="1">
      <alignment horizontal="center" vertical="center"/>
    </xf>
    <xf numFmtId="0" fontId="8" fillId="4" borderId="21" xfId="0" applyFont="1" applyFill="1" applyBorder="1" applyAlignment="1">
      <alignment horizontal="center" vertical="center"/>
    </xf>
    <xf numFmtId="0" fontId="2" fillId="4" borderId="0" xfId="0" applyFont="1" applyFill="1" applyAlignment="1" applyProtection="1">
      <alignment horizontal="center" vertical="center" wrapText="1"/>
      <protection hidden="1"/>
    </xf>
    <xf numFmtId="0" fontId="43" fillId="4" borderId="25" xfId="0" applyFont="1" applyFill="1" applyBorder="1" applyAlignment="1" applyProtection="1">
      <alignment horizontal="justify" vertical="center" wrapText="1"/>
      <protection locked="0"/>
    </xf>
    <xf numFmtId="0" fontId="43" fillId="4" borderId="19" xfId="0" applyFont="1" applyFill="1" applyBorder="1" applyAlignment="1" applyProtection="1">
      <alignment horizontal="justify" vertical="center" wrapText="1"/>
      <protection locked="0"/>
    </xf>
    <xf numFmtId="0" fontId="15" fillId="4" borderId="30"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32" xfId="0" applyFont="1" applyFill="1" applyBorder="1" applyAlignment="1">
      <alignment horizontal="center" vertical="center"/>
    </xf>
    <xf numFmtId="0" fontId="36" fillId="18" borderId="33" xfId="0" applyFont="1" applyFill="1" applyBorder="1" applyAlignment="1" applyProtection="1">
      <alignment horizontal="center" vertical="center" wrapText="1"/>
      <protection hidden="1"/>
    </xf>
    <xf numFmtId="0" fontId="36" fillId="18" borderId="34" xfId="0" applyFont="1" applyFill="1" applyBorder="1" applyAlignment="1" applyProtection="1">
      <alignment horizontal="center" vertical="center" wrapText="1"/>
      <protection hidden="1"/>
    </xf>
    <xf numFmtId="0" fontId="36" fillId="18" borderId="34" xfId="0" applyFont="1" applyFill="1" applyBorder="1" applyAlignment="1">
      <alignment horizontal="center" vertical="center" wrapText="1"/>
    </xf>
    <xf numFmtId="0" fontId="36" fillId="18" borderId="35" xfId="0" applyFont="1" applyFill="1" applyBorder="1" applyAlignment="1">
      <alignment horizontal="center" vertical="center" wrapText="1"/>
    </xf>
    <xf numFmtId="164" fontId="12" fillId="4" borderId="8" xfId="2" applyFont="1" applyFill="1" applyBorder="1" applyAlignment="1" applyProtection="1">
      <alignment horizontal="center" vertical="center" wrapText="1"/>
    </xf>
    <xf numFmtId="1" fontId="50" fillId="4" borderId="11" xfId="0" applyNumberFormat="1" applyFont="1" applyFill="1" applyBorder="1" applyAlignment="1">
      <alignment horizontal="center" vertical="center" shrinkToFit="1"/>
    </xf>
    <xf numFmtId="0" fontId="51" fillId="4" borderId="11" xfId="0" applyFont="1" applyFill="1" applyBorder="1" applyAlignment="1">
      <alignment horizontal="center" vertical="center" wrapText="1"/>
    </xf>
    <xf numFmtId="49" fontId="50" fillId="4" borderId="11" xfId="0" applyNumberFormat="1" applyFont="1" applyFill="1" applyBorder="1" applyAlignment="1">
      <alignment horizontal="left" vertical="center" wrapText="1"/>
    </xf>
    <xf numFmtId="39" fontId="2" fillId="4" borderId="8" xfId="1" applyNumberFormat="1" applyFont="1" applyFill="1" applyBorder="1" applyAlignment="1" applyProtection="1">
      <alignment horizontal="center" vertical="center"/>
      <protection hidden="1"/>
    </xf>
    <xf numFmtId="164" fontId="2" fillId="4" borderId="0" xfId="2" applyFont="1" applyFill="1" applyBorder="1" applyAlignment="1" applyProtection="1">
      <alignment horizontal="center" vertical="center" wrapText="1"/>
      <protection hidden="1"/>
    </xf>
    <xf numFmtId="0" fontId="41" fillId="4" borderId="0" xfId="0" applyFont="1" applyFill="1" applyAlignment="1" applyProtection="1">
      <alignment horizontal="center" vertical="center"/>
      <protection hidden="1"/>
    </xf>
    <xf numFmtId="165" fontId="36" fillId="4" borderId="6" xfId="1" applyFont="1" applyFill="1" applyBorder="1" applyAlignment="1" applyProtection="1">
      <alignment horizontal="center" vertical="center" wrapText="1"/>
      <protection locked="0" hidden="1"/>
    </xf>
    <xf numFmtId="165" fontId="42" fillId="4" borderId="0" xfId="1" applyFont="1" applyFill="1" applyAlignment="1" applyProtection="1">
      <alignment horizontal="center" vertical="center"/>
      <protection hidden="1"/>
    </xf>
    <xf numFmtId="1" fontId="41" fillId="4" borderId="0" xfId="0" applyNumberFormat="1" applyFont="1" applyFill="1" applyAlignment="1" applyProtection="1">
      <alignment horizontal="center" vertical="center"/>
      <protection hidden="1"/>
    </xf>
    <xf numFmtId="0" fontId="46" fillId="4" borderId="0" xfId="0" applyFont="1" applyFill="1" applyAlignment="1" applyProtection="1">
      <alignment horizontal="left" vertical="center"/>
      <protection hidden="1"/>
    </xf>
    <xf numFmtId="0" fontId="47" fillId="4" borderId="0" xfId="0" applyFont="1" applyFill="1" applyAlignment="1" applyProtection="1">
      <alignment horizontal="center" vertical="center"/>
      <protection hidden="1"/>
    </xf>
    <xf numFmtId="165" fontId="41" fillId="4" borderId="0" xfId="1" applyFont="1" applyFill="1" applyAlignment="1" applyProtection="1">
      <alignment horizontal="center" vertical="center"/>
      <protection hidden="1"/>
    </xf>
    <xf numFmtId="1" fontId="48" fillId="4" borderId="0" xfId="0" applyNumberFormat="1" applyFont="1" applyFill="1" applyAlignment="1" applyProtection="1">
      <alignment horizontal="center" vertical="center"/>
      <protection hidden="1"/>
    </xf>
    <xf numFmtId="0" fontId="9" fillId="4" borderId="9" xfId="0" applyFont="1" applyFill="1" applyBorder="1" applyAlignment="1" applyProtection="1">
      <alignment horizontal="center" vertical="center" wrapText="1"/>
      <protection hidden="1"/>
    </xf>
    <xf numFmtId="0" fontId="45" fillId="4" borderId="0" xfId="0" applyFont="1" applyFill="1" applyAlignment="1" applyProtection="1">
      <alignment horizontal="center" vertical="center"/>
      <protection hidden="1"/>
    </xf>
    <xf numFmtId="49" fontId="49" fillId="4" borderId="6" xfId="0" applyNumberFormat="1" applyFont="1" applyFill="1" applyBorder="1" applyAlignment="1" applyProtection="1">
      <alignment horizontal="center" vertical="center"/>
      <protection hidden="1"/>
    </xf>
    <xf numFmtId="49" fontId="16" fillId="4" borderId="6" xfId="0" applyNumberFormat="1" applyFont="1" applyFill="1" applyBorder="1" applyAlignment="1" applyProtection="1">
      <alignment horizontal="center" vertical="center"/>
      <protection hidden="1"/>
    </xf>
    <xf numFmtId="168" fontId="52" fillId="4" borderId="6" xfId="0" applyNumberFormat="1" applyFont="1" applyFill="1" applyBorder="1" applyAlignment="1" applyProtection="1">
      <alignment horizontal="center" vertical="center"/>
      <protection hidden="1"/>
    </xf>
    <xf numFmtId="0" fontId="49" fillId="18" borderId="10" xfId="0" applyFont="1" applyFill="1" applyBorder="1" applyAlignment="1" applyProtection="1">
      <alignment horizontal="center" vertical="center"/>
      <protection hidden="1"/>
    </xf>
    <xf numFmtId="49" fontId="49" fillId="18" borderId="10" xfId="0" applyNumberFormat="1" applyFont="1" applyFill="1" applyBorder="1" applyAlignment="1" applyProtection="1">
      <alignment horizontal="center" vertical="center"/>
      <protection hidden="1"/>
    </xf>
    <xf numFmtId="1" fontId="50" fillId="4" borderId="0" xfId="0" applyNumberFormat="1" applyFont="1" applyFill="1" applyAlignment="1">
      <alignment horizontal="center" vertical="center" shrinkToFit="1"/>
    </xf>
    <xf numFmtId="0" fontId="51" fillId="4" borderId="0" xfId="0" applyFont="1" applyFill="1" applyAlignment="1">
      <alignment horizontal="center" vertical="center" wrapText="1"/>
    </xf>
    <xf numFmtId="49" fontId="50" fillId="4" borderId="0" xfId="0" applyNumberFormat="1" applyFont="1" applyFill="1" applyAlignment="1">
      <alignment horizontal="left" vertical="center" wrapText="1"/>
    </xf>
    <xf numFmtId="39" fontId="2" fillId="4" borderId="0" xfId="1" applyNumberFormat="1" applyFont="1" applyFill="1" applyBorder="1" applyAlignment="1" applyProtection="1">
      <alignment horizontal="center" vertical="center"/>
      <protection hidden="1"/>
    </xf>
    <xf numFmtId="164" fontId="12" fillId="4" borderId="0" xfId="2" applyFont="1" applyFill="1" applyBorder="1" applyAlignment="1" applyProtection="1">
      <alignment horizontal="center" vertical="center" wrapText="1"/>
    </xf>
    <xf numFmtId="165" fontId="36" fillId="4" borderId="0" xfId="1" applyFont="1" applyFill="1" applyBorder="1" applyAlignment="1" applyProtection="1">
      <alignment horizontal="center" vertical="center" wrapText="1"/>
      <protection locked="0" hidden="1"/>
    </xf>
    <xf numFmtId="0" fontId="53" fillId="0" borderId="36" xfId="0" applyFont="1" applyBorder="1" applyAlignment="1">
      <alignment horizontal="center"/>
    </xf>
    <xf numFmtId="0" fontId="53" fillId="0" borderId="16" xfId="0" applyFont="1" applyBorder="1"/>
    <xf numFmtId="0" fontId="53" fillId="19" borderId="30" xfId="0" applyFont="1" applyFill="1" applyBorder="1"/>
    <xf numFmtId="0" fontId="53" fillId="0" borderId="19" xfId="0" applyFont="1" applyBorder="1"/>
    <xf numFmtId="169" fontId="33" fillId="0" borderId="18" xfId="2" applyNumberFormat="1" applyFont="1" applyBorder="1"/>
    <xf numFmtId="169" fontId="33" fillId="0" borderId="21" xfId="2" applyNumberFormat="1" applyFont="1" applyBorder="1"/>
    <xf numFmtId="169" fontId="53" fillId="0" borderId="32" xfId="0" applyNumberFormat="1" applyFont="1" applyBorder="1"/>
    <xf numFmtId="166" fontId="33" fillId="0" borderId="0" xfId="0" applyNumberFormat="1" applyFont="1"/>
    <xf numFmtId="0" fontId="15" fillId="4" borderId="7" xfId="0" applyFont="1" applyFill="1" applyBorder="1" applyAlignment="1" applyProtection="1">
      <alignment horizontal="center" vertical="center"/>
      <protection hidden="1"/>
    </xf>
    <xf numFmtId="0" fontId="17" fillId="10" borderId="7" xfId="0" applyFont="1" applyFill="1" applyBorder="1" applyAlignment="1" applyProtection="1">
      <alignment horizontal="left" vertical="center" wrapText="1"/>
      <protection locked="0"/>
    </xf>
    <xf numFmtId="0" fontId="51" fillId="0" borderId="11" xfId="0" applyFont="1" applyBorder="1" applyAlignment="1">
      <alignment horizontal="center" vertical="center" wrapText="1"/>
    </xf>
    <xf numFmtId="165" fontId="49" fillId="18" borderId="6" xfId="1" applyFont="1" applyFill="1" applyBorder="1" applyAlignment="1" applyProtection="1">
      <alignment horizontal="center" vertical="center" wrapText="1"/>
      <protection hidden="1"/>
    </xf>
    <xf numFmtId="14" fontId="5" fillId="0" borderId="0" xfId="0" applyNumberFormat="1" applyFont="1" applyAlignment="1" applyProtection="1">
      <alignment vertical="center" wrapText="1"/>
      <protection hidden="1"/>
    </xf>
    <xf numFmtId="164" fontId="11" fillId="4" borderId="8" xfId="2" applyFont="1" applyFill="1" applyBorder="1" applyAlignment="1" applyProtection="1">
      <alignment horizontal="center" vertical="center"/>
      <protection hidden="1"/>
    </xf>
    <xf numFmtId="164" fontId="2" fillId="0" borderId="0" xfId="0" applyNumberFormat="1" applyFont="1" applyProtection="1">
      <protection hidden="1"/>
    </xf>
    <xf numFmtId="10" fontId="14" fillId="4" borderId="38" xfId="3" applyNumberFormat="1" applyFont="1" applyFill="1" applyBorder="1" applyAlignment="1" applyProtection="1">
      <alignment horizontal="left" vertical="center" wrapText="1"/>
      <protection hidden="1"/>
    </xf>
    <xf numFmtId="1" fontId="50" fillId="0" borderId="11" xfId="0" applyNumberFormat="1" applyFont="1" applyBorder="1" applyAlignment="1">
      <alignment horizontal="center" vertical="center" shrinkToFit="1"/>
    </xf>
    <xf numFmtId="0" fontId="41" fillId="0" borderId="0" xfId="0" applyFont="1" applyAlignment="1" applyProtection="1">
      <alignment horizontal="center" vertical="center"/>
      <protection hidden="1"/>
    </xf>
    <xf numFmtId="1" fontId="41" fillId="0" borderId="0" xfId="0" applyNumberFormat="1" applyFont="1" applyAlignment="1" applyProtection="1">
      <alignment horizontal="center" vertical="center"/>
      <protection hidden="1"/>
    </xf>
    <xf numFmtId="165" fontId="41" fillId="0" borderId="0" xfId="1" applyFont="1" applyFill="1" applyAlignment="1" applyProtection="1">
      <alignment horizontal="center" vertical="center"/>
      <protection hidden="1"/>
    </xf>
    <xf numFmtId="0" fontId="16" fillId="6" borderId="10" xfId="0" applyFont="1" applyFill="1" applyBorder="1" applyAlignment="1" applyProtection="1">
      <alignment horizontal="center" vertical="center"/>
      <protection hidden="1"/>
    </xf>
    <xf numFmtId="49" fontId="16" fillId="6" borderId="10" xfId="0" applyNumberFormat="1" applyFont="1" applyFill="1" applyBorder="1" applyAlignment="1" applyProtection="1">
      <alignment horizontal="center" vertical="center"/>
      <protection hidden="1"/>
    </xf>
    <xf numFmtId="165" fontId="16" fillId="6" borderId="6" xfId="1" applyFont="1" applyFill="1" applyBorder="1" applyAlignment="1" applyProtection="1">
      <alignment horizontal="center" vertical="center"/>
      <protection hidden="1"/>
    </xf>
    <xf numFmtId="49" fontId="49" fillId="9" borderId="6" xfId="0" applyNumberFormat="1" applyFont="1" applyFill="1" applyBorder="1" applyAlignment="1" applyProtection="1">
      <alignment horizontal="center" vertical="center"/>
      <protection hidden="1"/>
    </xf>
    <xf numFmtId="49" fontId="50" fillId="0" borderId="11" xfId="0" applyNumberFormat="1" applyFont="1" applyBorder="1" applyAlignment="1">
      <alignment horizontal="left" vertical="center" wrapText="1"/>
    </xf>
    <xf numFmtId="39" fontId="2" fillId="0" borderId="8" xfId="1" applyNumberFormat="1" applyFont="1" applyBorder="1" applyAlignment="1" applyProtection="1">
      <alignment horizontal="center" vertical="center"/>
      <protection hidden="1"/>
    </xf>
    <xf numFmtId="164" fontId="2" fillId="0" borderId="0" xfId="2" applyFont="1" applyBorder="1" applyAlignment="1" applyProtection="1">
      <alignment horizontal="center" vertical="center" wrapText="1"/>
      <protection hidden="1"/>
    </xf>
    <xf numFmtId="165" fontId="37" fillId="0" borderId="0" xfId="0" applyNumberFormat="1" applyFont="1" applyAlignment="1">
      <alignment horizontal="center"/>
    </xf>
    <xf numFmtId="164" fontId="54" fillId="16" borderId="12" xfId="2" applyFont="1" applyFill="1" applyBorder="1" applyAlignment="1" applyProtection="1">
      <alignment horizontal="center" vertical="center" wrapText="1"/>
    </xf>
    <xf numFmtId="0" fontId="32" fillId="15" borderId="23" xfId="0" applyFont="1" applyFill="1" applyBorder="1" applyAlignment="1">
      <alignment horizontal="center" wrapText="1"/>
    </xf>
    <xf numFmtId="166" fontId="21" fillId="15" borderId="17" xfId="0" applyNumberFormat="1" applyFont="1" applyFill="1" applyBorder="1"/>
    <xf numFmtId="166" fontId="35" fillId="15" borderId="23" xfId="0" applyNumberFormat="1" applyFont="1" applyFill="1" applyBorder="1"/>
    <xf numFmtId="0" fontId="53" fillId="0" borderId="0" xfId="0" applyFont="1"/>
    <xf numFmtId="0" fontId="39" fillId="0" borderId="0" xfId="0" applyFont="1"/>
    <xf numFmtId="0" fontId="39" fillId="0" borderId="0" xfId="0" applyFont="1" applyAlignment="1">
      <alignment horizontal="left" wrapText="1"/>
    </xf>
    <xf numFmtId="0" fontId="44" fillId="13" borderId="13" xfId="0" applyFont="1" applyFill="1" applyBorder="1" applyAlignment="1">
      <alignment horizontal="left" vertical="center" wrapText="1"/>
    </xf>
    <xf numFmtId="0" fontId="44" fillId="13" borderId="20" xfId="0" applyFont="1" applyFill="1" applyBorder="1" applyAlignment="1">
      <alignment horizontal="left" vertical="center" wrapText="1"/>
    </xf>
    <xf numFmtId="169" fontId="56" fillId="0" borderId="0" xfId="0" applyNumberFormat="1" applyFont="1"/>
    <xf numFmtId="0" fontId="17" fillId="10" borderId="6" xfId="0" applyFont="1" applyFill="1" applyBorder="1" applyAlignment="1" applyProtection="1">
      <alignment horizontal="left" vertical="center" wrapText="1"/>
      <protection locked="0"/>
    </xf>
    <xf numFmtId="20" fontId="17" fillId="10" borderId="6" xfId="0" applyNumberFormat="1" applyFont="1" applyFill="1" applyBorder="1" applyAlignment="1" applyProtection="1">
      <alignment horizontal="left" vertical="center" wrapText="1"/>
      <protection locked="0"/>
    </xf>
    <xf numFmtId="0" fontId="17" fillId="10" borderId="7" xfId="0" applyFont="1" applyFill="1" applyBorder="1" applyAlignment="1" applyProtection="1">
      <alignment vertical="center" wrapText="1"/>
      <protection locked="0"/>
    </xf>
    <xf numFmtId="165" fontId="36" fillId="9" borderId="6" xfId="1" applyFont="1" applyFill="1" applyBorder="1" applyAlignment="1" applyProtection="1">
      <alignment horizontal="center" vertical="center" wrapText="1"/>
      <protection hidden="1"/>
    </xf>
    <xf numFmtId="164" fontId="2" fillId="0" borderId="0" xfId="2" applyFont="1" applyProtection="1">
      <protection hidden="1"/>
    </xf>
    <xf numFmtId="0" fontId="53" fillId="0" borderId="27" xfId="0" applyFont="1" applyBorder="1"/>
    <xf numFmtId="0" fontId="53" fillId="0" borderId="40" xfId="0" applyFont="1" applyBorder="1"/>
    <xf numFmtId="0" fontId="53" fillId="19" borderId="41" xfId="0" applyFont="1" applyFill="1" applyBorder="1"/>
    <xf numFmtId="169" fontId="33" fillId="0" borderId="39" xfId="2" applyNumberFormat="1" applyFont="1" applyBorder="1"/>
    <xf numFmtId="169" fontId="33" fillId="0" borderId="42" xfId="2" applyNumberFormat="1" applyFont="1" applyBorder="1"/>
    <xf numFmtId="169" fontId="53" fillId="0" borderId="43" xfId="0" applyNumberFormat="1" applyFont="1" applyBorder="1"/>
    <xf numFmtId="0" fontId="43" fillId="4" borderId="44" xfId="0" applyFont="1" applyFill="1" applyBorder="1" applyAlignment="1" applyProtection="1">
      <alignment horizontal="justify" vertical="center" wrapText="1"/>
      <protection locked="0"/>
    </xf>
    <xf numFmtId="0" fontId="2" fillId="4" borderId="15" xfId="0" applyFont="1" applyFill="1" applyBorder="1" applyAlignment="1" applyProtection="1">
      <alignment horizontal="center" vertical="center"/>
      <protection hidden="1"/>
    </xf>
    <xf numFmtId="0" fontId="44" fillId="13" borderId="15" xfId="0" applyFont="1" applyFill="1" applyBorder="1" applyAlignment="1">
      <alignment horizontal="center" vertical="center" wrapText="1"/>
    </xf>
    <xf numFmtId="0" fontId="44" fillId="13" borderId="15" xfId="0" applyFont="1" applyFill="1" applyBorder="1" applyAlignment="1">
      <alignment horizontal="left" vertical="center" wrapText="1"/>
    </xf>
    <xf numFmtId="0" fontId="8" fillId="4" borderId="15" xfId="0" applyFont="1" applyFill="1" applyBorder="1" applyAlignment="1">
      <alignment horizontal="center" vertical="center"/>
    </xf>
    <xf numFmtId="0" fontId="8" fillId="4" borderId="45" xfId="0" applyFont="1" applyFill="1" applyBorder="1" applyAlignment="1">
      <alignment horizontal="center" vertical="center"/>
    </xf>
    <xf numFmtId="0" fontId="34" fillId="13" borderId="44" xfId="0" applyFont="1" applyFill="1" applyBorder="1" applyAlignment="1">
      <alignment vertical="center"/>
    </xf>
    <xf numFmtId="0" fontId="34" fillId="13" borderId="15" xfId="0" applyFont="1" applyFill="1" applyBorder="1" applyAlignment="1">
      <alignment vertical="center"/>
    </xf>
    <xf numFmtId="167" fontId="21" fillId="0" borderId="15" xfId="1" applyNumberFormat="1" applyFont="1" applyBorder="1" applyAlignment="1">
      <alignment horizontal="center"/>
    </xf>
    <xf numFmtId="166" fontId="21" fillId="15" borderId="15" xfId="0" applyNumberFormat="1" applyFont="1" applyFill="1" applyBorder="1"/>
    <xf numFmtId="166" fontId="20" fillId="0" borderId="15" xfId="0" applyNumberFormat="1" applyFont="1" applyBorder="1"/>
    <xf numFmtId="166" fontId="21" fillId="0" borderId="45" xfId="0" applyNumberFormat="1" applyFont="1" applyBorder="1"/>
    <xf numFmtId="164" fontId="21" fillId="0" borderId="31" xfId="0" applyNumberFormat="1" applyFont="1" applyBorder="1"/>
    <xf numFmtId="166" fontId="21" fillId="15" borderId="13" xfId="0" applyNumberFormat="1" applyFont="1" applyFill="1" applyBorder="1"/>
    <xf numFmtId="166" fontId="21" fillId="0" borderId="13" xfId="0" applyNumberFormat="1" applyFont="1" applyBorder="1"/>
    <xf numFmtId="166" fontId="20" fillId="0" borderId="13" xfId="0" applyNumberFormat="1" applyFont="1" applyBorder="1"/>
    <xf numFmtId="166" fontId="21" fillId="0" borderId="26" xfId="0" applyNumberFormat="1" applyFont="1" applyBorder="1"/>
    <xf numFmtId="0" fontId="34" fillId="13" borderId="25" xfId="0" applyFont="1" applyFill="1" applyBorder="1" applyAlignment="1">
      <alignment vertical="center"/>
    </xf>
    <xf numFmtId="165" fontId="42" fillId="0" borderId="0" xfId="1" applyFont="1" applyFill="1" applyAlignment="1" applyProtection="1">
      <alignment horizontal="center" vertical="center"/>
      <protection hidden="1"/>
    </xf>
    <xf numFmtId="0" fontId="46" fillId="0" borderId="0" xfId="0" applyFont="1" applyAlignment="1" applyProtection="1">
      <alignment horizontal="left" vertical="center"/>
      <protection hidden="1"/>
    </xf>
    <xf numFmtId="0" fontId="47" fillId="0" borderId="0" xfId="0" applyFont="1" applyAlignment="1" applyProtection="1">
      <alignment horizontal="center" vertical="center"/>
      <protection hidden="1"/>
    </xf>
    <xf numFmtId="1" fontId="48" fillId="0" borderId="0" xfId="0" applyNumberFormat="1" applyFont="1" applyAlignment="1" applyProtection="1">
      <alignment horizontal="center" vertical="center"/>
      <protection hidden="1"/>
    </xf>
    <xf numFmtId="0" fontId="9" fillId="3" borderId="9" xfId="0" applyFont="1" applyFill="1" applyBorder="1" applyAlignment="1" applyProtection="1">
      <alignment horizontal="center" vertical="center" wrapText="1"/>
      <protection hidden="1"/>
    </xf>
    <xf numFmtId="0" fontId="45" fillId="0" borderId="0" xfId="0" applyFont="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6" fillId="3" borderId="2" xfId="0" applyFont="1" applyFill="1" applyBorder="1" applyAlignment="1" applyProtection="1">
      <alignment horizontal="left" vertical="center"/>
      <protection hidden="1"/>
    </xf>
    <xf numFmtId="0" fontId="6" fillId="3" borderId="3" xfId="0" applyFont="1" applyFill="1" applyBorder="1" applyAlignment="1" applyProtection="1">
      <alignment horizontal="left" vertical="center"/>
      <protection hidden="1"/>
    </xf>
    <xf numFmtId="0" fontId="7" fillId="4" borderId="2"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8" fillId="5" borderId="4" xfId="0" applyFont="1" applyFill="1" applyBorder="1" applyAlignment="1" applyProtection="1">
      <alignment horizontal="center" vertical="center"/>
      <protection hidden="1"/>
    </xf>
    <xf numFmtId="0" fontId="8" fillId="5" borderId="5" xfId="0" applyFont="1" applyFill="1" applyBorder="1" applyAlignment="1" applyProtection="1">
      <alignment horizontal="center" vertical="center"/>
      <protection hidden="1"/>
    </xf>
    <xf numFmtId="0" fontId="6" fillId="3" borderId="37" xfId="0" applyFont="1" applyFill="1" applyBorder="1" applyAlignment="1" applyProtection="1">
      <alignment horizontal="left" vertical="center"/>
      <protection hidden="1"/>
    </xf>
    <xf numFmtId="0" fontId="0" fillId="0" borderId="38" xfId="0" applyBorder="1" applyAlignment="1">
      <alignment horizontal="center" vertical="center"/>
    </xf>
    <xf numFmtId="0" fontId="14" fillId="4" borderId="38" xfId="0" applyFont="1" applyFill="1" applyBorder="1" applyAlignment="1" applyProtection="1">
      <alignment horizontal="left" vertical="center" wrapText="1"/>
      <protection hidden="1"/>
    </xf>
    <xf numFmtId="0" fontId="57" fillId="7" borderId="38" xfId="0" applyFont="1" applyFill="1" applyBorder="1" applyAlignment="1" applyProtection="1">
      <alignment horizontal="center" vertical="center" wrapText="1"/>
      <protection hidden="1"/>
    </xf>
    <xf numFmtId="0" fontId="9" fillId="8" borderId="7" xfId="0" applyFont="1" applyFill="1" applyBorder="1" applyAlignment="1" applyProtection="1">
      <alignment horizontal="center" vertical="center" wrapText="1"/>
      <protection hidden="1"/>
    </xf>
    <xf numFmtId="0" fontId="9" fillId="8" borderId="12" xfId="0" applyFont="1" applyFill="1" applyBorder="1" applyAlignment="1" applyProtection="1">
      <alignment horizontal="center" vertical="center" wrapText="1"/>
      <protection hidden="1"/>
    </xf>
    <xf numFmtId="0" fontId="23" fillId="10" borderId="7" xfId="0" applyFont="1" applyFill="1" applyBorder="1" applyAlignment="1" applyProtection="1">
      <alignment horizontal="left" vertical="center" wrapText="1"/>
      <protection locked="0"/>
    </xf>
    <xf numFmtId="0" fontId="23" fillId="10" borderId="8"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center" vertical="center" wrapText="1"/>
      <protection hidden="1"/>
    </xf>
    <xf numFmtId="0" fontId="2" fillId="4" borderId="8" xfId="0" applyFont="1" applyFill="1" applyBorder="1" applyAlignment="1" applyProtection="1">
      <alignment horizontal="center" vertical="center" wrapText="1"/>
      <protection hidden="1"/>
    </xf>
    <xf numFmtId="0" fontId="39" fillId="0" borderId="16" xfId="0" applyFont="1" applyBorder="1" applyAlignment="1">
      <alignment horizontal="left" wrapText="1"/>
    </xf>
    <xf numFmtId="0" fontId="39" fillId="0" borderId="18" xfId="0" applyFont="1" applyBorder="1" applyAlignment="1">
      <alignment horizontal="left" wrapText="1"/>
    </xf>
    <xf numFmtId="0" fontId="39" fillId="0" borderId="19" xfId="0" applyFont="1" applyBorder="1" applyAlignment="1">
      <alignment horizontal="left" wrapText="1"/>
    </xf>
    <xf numFmtId="0" fontId="39" fillId="0" borderId="21" xfId="0" applyFont="1" applyBorder="1" applyAlignment="1">
      <alignment horizontal="left" wrapText="1"/>
    </xf>
    <xf numFmtId="0" fontId="53" fillId="0" borderId="22" xfId="0" applyFont="1" applyBorder="1" applyAlignment="1">
      <alignment horizontal="center"/>
    </xf>
    <xf numFmtId="0" fontId="53" fillId="0" borderId="24" xfId="0" applyFont="1" applyBorder="1" applyAlignment="1">
      <alignment horizontal="center"/>
    </xf>
    <xf numFmtId="1" fontId="42" fillId="4" borderId="27" xfId="0" applyNumberFormat="1" applyFont="1" applyFill="1" applyBorder="1" applyAlignment="1">
      <alignment horizontal="center"/>
    </xf>
    <xf numFmtId="1" fontId="42" fillId="4" borderId="28" xfId="0" applyNumberFormat="1" applyFont="1" applyFill="1" applyBorder="1" applyAlignment="1">
      <alignment horizontal="center"/>
    </xf>
    <xf numFmtId="1" fontId="42" fillId="4" borderId="29" xfId="0" applyNumberFormat="1" applyFont="1" applyFill="1" applyBorder="1" applyAlignment="1">
      <alignment horizontal="center"/>
    </xf>
  </cellXfs>
  <cellStyles count="4">
    <cellStyle name="Millares" xfId="1" builtinId="3"/>
    <cellStyle name="Moneda" xfId="2" builtinId="4"/>
    <cellStyle name="Normal" xfId="0" builtinId="0"/>
    <cellStyle name="Porcentaje" xfId="3" builtinId="5"/>
  </cellStyles>
  <dxfs count="2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3F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2342233</xdr:colOff>
      <xdr:row>0</xdr:row>
      <xdr:rowOff>0</xdr:rowOff>
    </xdr:from>
    <xdr:to>
      <xdr:col>5</xdr:col>
      <xdr:colOff>2397</xdr:colOff>
      <xdr:row>1</xdr:row>
      <xdr:rowOff>144268</xdr:rowOff>
    </xdr:to>
    <xdr:pic>
      <xdr:nvPicPr>
        <xdr:cNvPr id="3" name="Imagen 2">
          <a:extLst>
            <a:ext uri="{FF2B5EF4-FFF2-40B4-BE49-F238E27FC236}">
              <a16:creationId xmlns:a16="http://schemas.microsoft.com/office/drawing/2014/main" id="{790BDBF2-1E2D-4D16-9EE2-E6138C5E69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299688" y="0"/>
          <a:ext cx="852971" cy="1018836"/>
        </a:xfrm>
        <a:prstGeom prst="rect">
          <a:avLst/>
        </a:prstGeom>
      </xdr:spPr>
    </xdr:pic>
    <xdr:clientData/>
  </xdr:twoCellAnchor>
  <xdr:twoCellAnchor editAs="oneCell">
    <xdr:from>
      <xdr:col>12</xdr:col>
      <xdr:colOff>2043544</xdr:colOff>
      <xdr:row>2</xdr:row>
      <xdr:rowOff>335345</xdr:rowOff>
    </xdr:from>
    <xdr:to>
      <xdr:col>14</xdr:col>
      <xdr:colOff>2466484</xdr:colOff>
      <xdr:row>4</xdr:row>
      <xdr:rowOff>221749</xdr:rowOff>
    </xdr:to>
    <xdr:pic macro="[3]!GenerarItemsTotal">
      <xdr:nvPicPr>
        <xdr:cNvPr id="7" name="Imagen 6">
          <a:extLst>
            <a:ext uri="{FF2B5EF4-FFF2-40B4-BE49-F238E27FC236}">
              <a16:creationId xmlns:a16="http://schemas.microsoft.com/office/drawing/2014/main" id="{6ED408D7-C881-4F83-AFC4-FBB6A93158A6}"/>
            </a:ext>
          </a:extLst>
        </xdr:cNvPr>
        <xdr:cNvPicPr>
          <a:picLocks noChangeAspect="1"/>
        </xdr:cNvPicPr>
      </xdr:nvPicPr>
      <xdr:blipFill>
        <a:blip xmlns:r="http://schemas.openxmlformats.org/officeDocument/2006/relationships" r:embed="rId2"/>
        <a:stretch>
          <a:fillRect/>
        </a:stretch>
      </xdr:blipFill>
      <xdr:spPr>
        <a:xfrm>
          <a:off x="21531694" y="1516445"/>
          <a:ext cx="4448591" cy="762704"/>
        </a:xfrm>
        <a:prstGeom prst="rect">
          <a:avLst/>
        </a:prstGeom>
      </xdr:spPr>
    </xdr:pic>
    <xdr:clientData/>
  </xdr:twoCellAnchor>
  <xdr:twoCellAnchor editAs="oneCell">
    <xdr:from>
      <xdr:col>1</xdr:col>
      <xdr:colOff>90870</xdr:colOff>
      <xdr:row>0</xdr:row>
      <xdr:rowOff>80169</xdr:rowOff>
    </xdr:from>
    <xdr:to>
      <xdr:col>2</xdr:col>
      <xdr:colOff>1206500</xdr:colOff>
      <xdr:row>0</xdr:row>
      <xdr:rowOff>858228</xdr:rowOff>
    </xdr:to>
    <xdr:pic>
      <xdr:nvPicPr>
        <xdr:cNvPr id="8" name="Imagen 7">
          <a:extLst>
            <a:ext uri="{FF2B5EF4-FFF2-40B4-BE49-F238E27FC236}">
              <a16:creationId xmlns:a16="http://schemas.microsoft.com/office/drawing/2014/main" id="{A962D86E-2AF2-45A7-B57E-24C6746E8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2020" y="80169"/>
          <a:ext cx="1776030" cy="778059"/>
        </a:xfrm>
        <a:prstGeom prst="rect">
          <a:avLst/>
        </a:prstGeom>
      </xdr:spPr>
    </xdr:pic>
    <xdr:clientData/>
  </xdr:twoCellAnchor>
  <xdr:twoCellAnchor editAs="oneCell">
    <xdr:from>
      <xdr:col>5</xdr:col>
      <xdr:colOff>1263650</xdr:colOff>
      <xdr:row>0</xdr:row>
      <xdr:rowOff>644524</xdr:rowOff>
    </xdr:from>
    <xdr:to>
      <xdr:col>10</xdr:col>
      <xdr:colOff>85322</xdr:colOff>
      <xdr:row>0</xdr:row>
      <xdr:rowOff>774699</xdr:rowOff>
    </xdr:to>
    <xdr:pic>
      <xdr:nvPicPr>
        <xdr:cNvPr id="9" name="Imagen 8">
          <a:extLst>
            <a:ext uri="{FF2B5EF4-FFF2-40B4-BE49-F238E27FC236}">
              <a16:creationId xmlns:a16="http://schemas.microsoft.com/office/drawing/2014/main" id="{4BABD519-BC3C-441E-9678-1CDC05C7D3CB}"/>
            </a:ext>
          </a:extLst>
        </xdr:cNvPr>
        <xdr:cNvPicPr>
          <a:picLocks noChangeAspect="1"/>
        </xdr:cNvPicPr>
      </xdr:nvPicPr>
      <xdr:blipFill>
        <a:blip xmlns:r="http://schemas.openxmlformats.org/officeDocument/2006/relationships" r:embed="rId3"/>
        <a:stretch>
          <a:fillRect/>
        </a:stretch>
      </xdr:blipFill>
      <xdr:spPr>
        <a:xfrm flipV="1">
          <a:off x="10604500" y="644524"/>
          <a:ext cx="4983894" cy="130175"/>
        </a:xfrm>
        <a:prstGeom prst="rect">
          <a:avLst/>
        </a:prstGeom>
      </xdr:spPr>
    </xdr:pic>
    <xdr:clientData/>
  </xdr:twoCellAnchor>
  <xdr:twoCellAnchor editAs="oneCell">
    <xdr:from>
      <xdr:col>14</xdr:col>
      <xdr:colOff>726916</xdr:colOff>
      <xdr:row>0</xdr:row>
      <xdr:rowOff>189706</xdr:rowOff>
    </xdr:from>
    <xdr:to>
      <xdr:col>14</xdr:col>
      <xdr:colOff>2337648</xdr:colOff>
      <xdr:row>0</xdr:row>
      <xdr:rowOff>739775</xdr:rowOff>
    </xdr:to>
    <xdr:pic>
      <xdr:nvPicPr>
        <xdr:cNvPr id="10" name="Imagen 9">
          <a:extLst>
            <a:ext uri="{FF2B5EF4-FFF2-40B4-BE49-F238E27FC236}">
              <a16:creationId xmlns:a16="http://schemas.microsoft.com/office/drawing/2014/main" id="{48E8F8F6-A489-4F91-B81D-0E1E505740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406066" y="189706"/>
          <a:ext cx="1610732" cy="550069"/>
        </a:xfrm>
        <a:prstGeom prst="rect">
          <a:avLst/>
        </a:prstGeom>
      </xdr:spPr>
    </xdr:pic>
    <xdr:clientData/>
  </xdr:twoCellAnchor>
  <xdr:twoCellAnchor editAs="oneCell">
    <xdr:from>
      <xdr:col>2</xdr:col>
      <xdr:colOff>1840705</xdr:colOff>
      <xdr:row>0</xdr:row>
      <xdr:rowOff>29368</xdr:rowOff>
    </xdr:from>
    <xdr:to>
      <xdr:col>3</xdr:col>
      <xdr:colOff>2696896</xdr:colOff>
      <xdr:row>1</xdr:row>
      <xdr:rowOff>88900</xdr:rowOff>
    </xdr:to>
    <xdr:pic>
      <xdr:nvPicPr>
        <xdr:cNvPr id="11" name="Imagen 10">
          <a:extLst>
            <a:ext uri="{FF2B5EF4-FFF2-40B4-BE49-F238E27FC236}">
              <a16:creationId xmlns:a16="http://schemas.microsoft.com/office/drawing/2014/main" id="{BBCD4527-0252-411B-8545-C7FBAEBB532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12255" y="29368"/>
          <a:ext cx="2851905" cy="935832"/>
        </a:xfrm>
        <a:prstGeom prst="rect">
          <a:avLst/>
        </a:prstGeom>
      </xdr:spPr>
    </xdr:pic>
    <xdr:clientData/>
  </xdr:twoCellAnchor>
  <xdr:twoCellAnchor editAs="oneCell">
    <xdr:from>
      <xdr:col>12</xdr:col>
      <xdr:colOff>2043544</xdr:colOff>
      <xdr:row>2</xdr:row>
      <xdr:rowOff>335345</xdr:rowOff>
    </xdr:from>
    <xdr:to>
      <xdr:col>14</xdr:col>
      <xdr:colOff>2466484</xdr:colOff>
      <xdr:row>4</xdr:row>
      <xdr:rowOff>221749</xdr:rowOff>
    </xdr:to>
    <xdr:pic macro="[3]!GenerarItemsTotal">
      <xdr:nvPicPr>
        <xdr:cNvPr id="12" name="Imagen 11">
          <a:extLst>
            <a:ext uri="{FF2B5EF4-FFF2-40B4-BE49-F238E27FC236}">
              <a16:creationId xmlns:a16="http://schemas.microsoft.com/office/drawing/2014/main" id="{A0B3053F-A24E-4986-A6D9-B8787B6A4CE6}"/>
            </a:ext>
          </a:extLst>
        </xdr:cNvPr>
        <xdr:cNvPicPr>
          <a:picLocks noChangeAspect="1"/>
        </xdr:cNvPicPr>
      </xdr:nvPicPr>
      <xdr:blipFill>
        <a:blip xmlns:r="http://schemas.openxmlformats.org/officeDocument/2006/relationships" r:embed="rId2"/>
        <a:stretch>
          <a:fillRect/>
        </a:stretch>
      </xdr:blipFill>
      <xdr:spPr>
        <a:xfrm>
          <a:off x="21531694" y="1516445"/>
          <a:ext cx="4448591" cy="762704"/>
        </a:xfrm>
        <a:prstGeom prst="rect">
          <a:avLst/>
        </a:prstGeom>
      </xdr:spPr>
    </xdr:pic>
    <xdr:clientData/>
  </xdr:twoCellAnchor>
  <xdr:twoCellAnchor editAs="oneCell">
    <xdr:from>
      <xdr:col>5</xdr:col>
      <xdr:colOff>1263650</xdr:colOff>
      <xdr:row>0</xdr:row>
      <xdr:rowOff>644524</xdr:rowOff>
    </xdr:from>
    <xdr:to>
      <xdr:col>10</xdr:col>
      <xdr:colOff>81694</xdr:colOff>
      <xdr:row>0</xdr:row>
      <xdr:rowOff>774699</xdr:rowOff>
    </xdr:to>
    <xdr:pic>
      <xdr:nvPicPr>
        <xdr:cNvPr id="14" name="Imagen 13">
          <a:extLst>
            <a:ext uri="{FF2B5EF4-FFF2-40B4-BE49-F238E27FC236}">
              <a16:creationId xmlns:a16="http://schemas.microsoft.com/office/drawing/2014/main" id="{087D688A-6B46-4DA8-906F-AA7EF52EABD2}"/>
            </a:ext>
          </a:extLst>
        </xdr:cNvPr>
        <xdr:cNvPicPr>
          <a:picLocks noChangeAspect="1"/>
        </xdr:cNvPicPr>
      </xdr:nvPicPr>
      <xdr:blipFill>
        <a:blip xmlns:r="http://schemas.openxmlformats.org/officeDocument/2006/relationships" r:embed="rId3"/>
        <a:stretch>
          <a:fillRect/>
        </a:stretch>
      </xdr:blipFill>
      <xdr:spPr>
        <a:xfrm flipV="1">
          <a:off x="10604500" y="644524"/>
          <a:ext cx="4983894" cy="130175"/>
        </a:xfrm>
        <a:prstGeom prst="rect">
          <a:avLst/>
        </a:prstGeom>
      </xdr:spPr>
    </xdr:pic>
    <xdr:clientData/>
  </xdr:twoCellAnchor>
  <xdr:twoCellAnchor editAs="oneCell">
    <xdr:from>
      <xdr:col>14</xdr:col>
      <xdr:colOff>726916</xdr:colOff>
      <xdr:row>0</xdr:row>
      <xdr:rowOff>189706</xdr:rowOff>
    </xdr:from>
    <xdr:to>
      <xdr:col>14</xdr:col>
      <xdr:colOff>2337648</xdr:colOff>
      <xdr:row>0</xdr:row>
      <xdr:rowOff>739775</xdr:rowOff>
    </xdr:to>
    <xdr:pic>
      <xdr:nvPicPr>
        <xdr:cNvPr id="15" name="Imagen 14">
          <a:extLst>
            <a:ext uri="{FF2B5EF4-FFF2-40B4-BE49-F238E27FC236}">
              <a16:creationId xmlns:a16="http://schemas.microsoft.com/office/drawing/2014/main" id="{617E2A52-9FAC-42D2-AD8C-8A2157E2DD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406066" y="189706"/>
          <a:ext cx="1610732" cy="550069"/>
        </a:xfrm>
        <a:prstGeom prst="rect">
          <a:avLst/>
        </a:prstGeom>
      </xdr:spPr>
    </xdr:pic>
    <xdr:clientData/>
  </xdr:twoCellAnchor>
  <xdr:twoCellAnchor editAs="oneCell">
    <xdr:from>
      <xdr:col>12</xdr:col>
      <xdr:colOff>2043544</xdr:colOff>
      <xdr:row>2</xdr:row>
      <xdr:rowOff>335345</xdr:rowOff>
    </xdr:from>
    <xdr:to>
      <xdr:col>14</xdr:col>
      <xdr:colOff>2466484</xdr:colOff>
      <xdr:row>4</xdr:row>
      <xdr:rowOff>221749</xdr:rowOff>
    </xdr:to>
    <xdr:pic macro="[4]!GenerarItemsTotal">
      <xdr:nvPicPr>
        <xdr:cNvPr id="2" name="Imagen 1">
          <a:extLst>
            <a:ext uri="{FF2B5EF4-FFF2-40B4-BE49-F238E27FC236}">
              <a16:creationId xmlns:a16="http://schemas.microsoft.com/office/drawing/2014/main" id="{5A5F4582-3882-493A-9758-98D0E226ACF5}"/>
            </a:ext>
          </a:extLst>
        </xdr:cNvPr>
        <xdr:cNvPicPr>
          <a:picLocks noChangeAspect="1"/>
        </xdr:cNvPicPr>
      </xdr:nvPicPr>
      <xdr:blipFill>
        <a:blip xmlns:r="http://schemas.openxmlformats.org/officeDocument/2006/relationships" r:embed="rId2"/>
        <a:stretch>
          <a:fillRect/>
        </a:stretch>
      </xdr:blipFill>
      <xdr:spPr>
        <a:xfrm>
          <a:off x="20636344" y="1516445"/>
          <a:ext cx="4258091" cy="762704"/>
        </a:xfrm>
        <a:prstGeom prst="rect">
          <a:avLst/>
        </a:prstGeom>
      </xdr:spPr>
    </xdr:pic>
    <xdr:clientData/>
  </xdr:twoCellAnchor>
  <xdr:twoCellAnchor editAs="oneCell">
    <xdr:from>
      <xdr:col>5</xdr:col>
      <xdr:colOff>1263650</xdr:colOff>
      <xdr:row>0</xdr:row>
      <xdr:rowOff>644524</xdr:rowOff>
    </xdr:from>
    <xdr:to>
      <xdr:col>10</xdr:col>
      <xdr:colOff>81694</xdr:colOff>
      <xdr:row>0</xdr:row>
      <xdr:rowOff>774699</xdr:rowOff>
    </xdr:to>
    <xdr:pic>
      <xdr:nvPicPr>
        <xdr:cNvPr id="18" name="Imagen 17">
          <a:extLst>
            <a:ext uri="{FF2B5EF4-FFF2-40B4-BE49-F238E27FC236}">
              <a16:creationId xmlns:a16="http://schemas.microsoft.com/office/drawing/2014/main" id="{19EF1A37-B5DF-4943-9C06-A5ECBEC1104F}"/>
            </a:ext>
          </a:extLst>
        </xdr:cNvPr>
        <xdr:cNvPicPr>
          <a:picLocks noChangeAspect="1"/>
        </xdr:cNvPicPr>
      </xdr:nvPicPr>
      <xdr:blipFill>
        <a:blip xmlns:r="http://schemas.openxmlformats.org/officeDocument/2006/relationships" r:embed="rId3"/>
        <a:stretch>
          <a:fillRect/>
        </a:stretch>
      </xdr:blipFill>
      <xdr:spPr>
        <a:xfrm flipV="1">
          <a:off x="10179050" y="644524"/>
          <a:ext cx="4694969" cy="130175"/>
        </a:xfrm>
        <a:prstGeom prst="rect">
          <a:avLst/>
        </a:prstGeom>
      </xdr:spPr>
    </xdr:pic>
    <xdr:clientData/>
  </xdr:twoCellAnchor>
  <xdr:twoCellAnchor editAs="oneCell">
    <xdr:from>
      <xdr:col>14</xdr:col>
      <xdr:colOff>726916</xdr:colOff>
      <xdr:row>0</xdr:row>
      <xdr:rowOff>189706</xdr:rowOff>
    </xdr:from>
    <xdr:to>
      <xdr:col>14</xdr:col>
      <xdr:colOff>2337648</xdr:colOff>
      <xdr:row>0</xdr:row>
      <xdr:rowOff>739775</xdr:rowOff>
    </xdr:to>
    <xdr:pic>
      <xdr:nvPicPr>
        <xdr:cNvPr id="19" name="Imagen 18">
          <a:extLst>
            <a:ext uri="{FF2B5EF4-FFF2-40B4-BE49-F238E27FC236}">
              <a16:creationId xmlns:a16="http://schemas.microsoft.com/office/drawing/2014/main" id="{8C8CDD7D-326E-4F7D-91B8-06DAA83F6D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320216" y="189706"/>
          <a:ext cx="1610732" cy="550069"/>
        </a:xfrm>
        <a:prstGeom prst="rect">
          <a:avLst/>
        </a:prstGeom>
      </xdr:spPr>
    </xdr:pic>
    <xdr:clientData/>
  </xdr:twoCellAnchor>
  <xdr:twoCellAnchor editAs="oneCell">
    <xdr:from>
      <xdr:col>5</xdr:col>
      <xdr:colOff>1263650</xdr:colOff>
      <xdr:row>0</xdr:row>
      <xdr:rowOff>644524</xdr:rowOff>
    </xdr:from>
    <xdr:to>
      <xdr:col>10</xdr:col>
      <xdr:colOff>81694</xdr:colOff>
      <xdr:row>0</xdr:row>
      <xdr:rowOff>774699</xdr:rowOff>
    </xdr:to>
    <xdr:pic>
      <xdr:nvPicPr>
        <xdr:cNvPr id="23" name="Imagen 22">
          <a:extLst>
            <a:ext uri="{FF2B5EF4-FFF2-40B4-BE49-F238E27FC236}">
              <a16:creationId xmlns:a16="http://schemas.microsoft.com/office/drawing/2014/main" id="{31DBD3EE-F611-4FDF-B530-A0D5D88BB3B8}"/>
            </a:ext>
          </a:extLst>
        </xdr:cNvPr>
        <xdr:cNvPicPr>
          <a:picLocks noChangeAspect="1"/>
        </xdr:cNvPicPr>
      </xdr:nvPicPr>
      <xdr:blipFill>
        <a:blip xmlns:r="http://schemas.openxmlformats.org/officeDocument/2006/relationships" r:embed="rId3"/>
        <a:stretch>
          <a:fillRect/>
        </a:stretch>
      </xdr:blipFill>
      <xdr:spPr>
        <a:xfrm flipV="1">
          <a:off x="10179050" y="644524"/>
          <a:ext cx="4694969" cy="130175"/>
        </a:xfrm>
        <a:prstGeom prst="rect">
          <a:avLst/>
        </a:prstGeom>
      </xdr:spPr>
    </xdr:pic>
    <xdr:clientData/>
  </xdr:twoCellAnchor>
  <xdr:twoCellAnchor editAs="oneCell">
    <xdr:from>
      <xdr:col>14</xdr:col>
      <xdr:colOff>726916</xdr:colOff>
      <xdr:row>0</xdr:row>
      <xdr:rowOff>189706</xdr:rowOff>
    </xdr:from>
    <xdr:to>
      <xdr:col>14</xdr:col>
      <xdr:colOff>2337648</xdr:colOff>
      <xdr:row>0</xdr:row>
      <xdr:rowOff>739775</xdr:rowOff>
    </xdr:to>
    <xdr:pic>
      <xdr:nvPicPr>
        <xdr:cNvPr id="24" name="Imagen 23">
          <a:extLst>
            <a:ext uri="{FF2B5EF4-FFF2-40B4-BE49-F238E27FC236}">
              <a16:creationId xmlns:a16="http://schemas.microsoft.com/office/drawing/2014/main" id="{871ECBFC-03C9-40C6-B556-244C1065AC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320216" y="189706"/>
          <a:ext cx="1610732" cy="550069"/>
        </a:xfrm>
        <a:prstGeom prst="rect">
          <a:avLst/>
        </a:prstGeom>
      </xdr:spPr>
    </xdr:pic>
    <xdr:clientData/>
  </xdr:twoCellAnchor>
  <xdr:twoCellAnchor editAs="oneCell">
    <xdr:from>
      <xdr:col>12</xdr:col>
      <xdr:colOff>2043544</xdr:colOff>
      <xdr:row>2</xdr:row>
      <xdr:rowOff>335345</xdr:rowOff>
    </xdr:from>
    <xdr:to>
      <xdr:col>14</xdr:col>
      <xdr:colOff>2466484</xdr:colOff>
      <xdr:row>4</xdr:row>
      <xdr:rowOff>221749</xdr:rowOff>
    </xdr:to>
    <xdr:pic macro="[5]!GenerarItemsTotal">
      <xdr:nvPicPr>
        <xdr:cNvPr id="21" name="Imagen 20">
          <a:extLst>
            <a:ext uri="{FF2B5EF4-FFF2-40B4-BE49-F238E27FC236}">
              <a16:creationId xmlns:a16="http://schemas.microsoft.com/office/drawing/2014/main" id="{3A6DA2F8-BA4B-40B8-9DFE-EE4A5380CBB7}"/>
            </a:ext>
          </a:extLst>
        </xdr:cNvPr>
        <xdr:cNvPicPr>
          <a:picLocks noChangeAspect="1"/>
        </xdr:cNvPicPr>
      </xdr:nvPicPr>
      <xdr:blipFill>
        <a:blip xmlns:r="http://schemas.openxmlformats.org/officeDocument/2006/relationships" r:embed="rId2"/>
        <a:stretch>
          <a:fillRect/>
        </a:stretch>
      </xdr:blipFill>
      <xdr:spPr>
        <a:xfrm>
          <a:off x="21531694" y="1516445"/>
          <a:ext cx="4448591" cy="762704"/>
        </a:xfrm>
        <a:prstGeom prst="rect">
          <a:avLst/>
        </a:prstGeom>
      </xdr:spPr>
    </xdr:pic>
    <xdr:clientData/>
  </xdr:twoCellAnchor>
  <xdr:twoCellAnchor editAs="oneCell">
    <xdr:from>
      <xdr:col>5</xdr:col>
      <xdr:colOff>1263650</xdr:colOff>
      <xdr:row>0</xdr:row>
      <xdr:rowOff>644524</xdr:rowOff>
    </xdr:from>
    <xdr:to>
      <xdr:col>10</xdr:col>
      <xdr:colOff>81694</xdr:colOff>
      <xdr:row>0</xdr:row>
      <xdr:rowOff>774699</xdr:rowOff>
    </xdr:to>
    <xdr:pic>
      <xdr:nvPicPr>
        <xdr:cNvPr id="27" name="Imagen 26">
          <a:extLst>
            <a:ext uri="{FF2B5EF4-FFF2-40B4-BE49-F238E27FC236}">
              <a16:creationId xmlns:a16="http://schemas.microsoft.com/office/drawing/2014/main" id="{D3E392D2-3FB9-4020-9C0A-A45B1D166244}"/>
            </a:ext>
          </a:extLst>
        </xdr:cNvPr>
        <xdr:cNvPicPr>
          <a:picLocks noChangeAspect="1"/>
        </xdr:cNvPicPr>
      </xdr:nvPicPr>
      <xdr:blipFill>
        <a:blip xmlns:r="http://schemas.openxmlformats.org/officeDocument/2006/relationships" r:embed="rId3"/>
        <a:stretch>
          <a:fillRect/>
        </a:stretch>
      </xdr:blipFill>
      <xdr:spPr>
        <a:xfrm flipV="1">
          <a:off x="10604500" y="644524"/>
          <a:ext cx="4983894" cy="130175"/>
        </a:xfrm>
        <a:prstGeom prst="rect">
          <a:avLst/>
        </a:prstGeom>
      </xdr:spPr>
    </xdr:pic>
    <xdr:clientData/>
  </xdr:twoCellAnchor>
  <xdr:twoCellAnchor editAs="oneCell">
    <xdr:from>
      <xdr:col>14</xdr:col>
      <xdr:colOff>726916</xdr:colOff>
      <xdr:row>0</xdr:row>
      <xdr:rowOff>189706</xdr:rowOff>
    </xdr:from>
    <xdr:to>
      <xdr:col>14</xdr:col>
      <xdr:colOff>2337648</xdr:colOff>
      <xdr:row>0</xdr:row>
      <xdr:rowOff>739775</xdr:rowOff>
    </xdr:to>
    <xdr:pic>
      <xdr:nvPicPr>
        <xdr:cNvPr id="28" name="Imagen 27">
          <a:extLst>
            <a:ext uri="{FF2B5EF4-FFF2-40B4-BE49-F238E27FC236}">
              <a16:creationId xmlns:a16="http://schemas.microsoft.com/office/drawing/2014/main" id="{55A18661-555E-4804-940C-BC04FBC0D1B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406066" y="189706"/>
          <a:ext cx="1610732" cy="550069"/>
        </a:xfrm>
        <a:prstGeom prst="rect">
          <a:avLst/>
        </a:prstGeom>
      </xdr:spPr>
    </xdr:pic>
    <xdr:clientData/>
  </xdr:twoCellAnchor>
  <xdr:twoCellAnchor editAs="oneCell">
    <xdr:from>
      <xdr:col>12</xdr:col>
      <xdr:colOff>2043544</xdr:colOff>
      <xdr:row>2</xdr:row>
      <xdr:rowOff>335345</xdr:rowOff>
    </xdr:from>
    <xdr:to>
      <xdr:col>14</xdr:col>
      <xdr:colOff>2466484</xdr:colOff>
      <xdr:row>4</xdr:row>
      <xdr:rowOff>221749</xdr:rowOff>
    </xdr:to>
    <xdr:pic macro="[5]!GenerarItemsTotal">
      <xdr:nvPicPr>
        <xdr:cNvPr id="4" name="Imagen 3">
          <a:extLst>
            <a:ext uri="{FF2B5EF4-FFF2-40B4-BE49-F238E27FC236}">
              <a16:creationId xmlns:a16="http://schemas.microsoft.com/office/drawing/2014/main" id="{4FC048E5-D02B-43F7-A0FA-BE02C578A28B}"/>
            </a:ext>
          </a:extLst>
        </xdr:cNvPr>
        <xdr:cNvPicPr>
          <a:picLocks noChangeAspect="1"/>
        </xdr:cNvPicPr>
      </xdr:nvPicPr>
      <xdr:blipFill>
        <a:blip xmlns:r="http://schemas.openxmlformats.org/officeDocument/2006/relationships" r:embed="rId2"/>
        <a:stretch>
          <a:fillRect/>
        </a:stretch>
      </xdr:blipFill>
      <xdr:spPr>
        <a:xfrm>
          <a:off x="20636344" y="1516445"/>
          <a:ext cx="4258091" cy="762704"/>
        </a:xfrm>
        <a:prstGeom prst="rect">
          <a:avLst/>
        </a:prstGeom>
      </xdr:spPr>
    </xdr:pic>
    <xdr:clientData/>
  </xdr:twoCellAnchor>
  <xdr:twoCellAnchor editAs="oneCell">
    <xdr:from>
      <xdr:col>5</xdr:col>
      <xdr:colOff>1263650</xdr:colOff>
      <xdr:row>0</xdr:row>
      <xdr:rowOff>644524</xdr:rowOff>
    </xdr:from>
    <xdr:to>
      <xdr:col>10</xdr:col>
      <xdr:colOff>81694</xdr:colOff>
      <xdr:row>0</xdr:row>
      <xdr:rowOff>774699</xdr:rowOff>
    </xdr:to>
    <xdr:pic>
      <xdr:nvPicPr>
        <xdr:cNvPr id="31" name="Imagen 30">
          <a:extLst>
            <a:ext uri="{FF2B5EF4-FFF2-40B4-BE49-F238E27FC236}">
              <a16:creationId xmlns:a16="http://schemas.microsoft.com/office/drawing/2014/main" id="{9E89DCA2-B7F0-4401-A379-86F15679EB62}"/>
            </a:ext>
          </a:extLst>
        </xdr:cNvPr>
        <xdr:cNvPicPr>
          <a:picLocks noChangeAspect="1"/>
        </xdr:cNvPicPr>
      </xdr:nvPicPr>
      <xdr:blipFill>
        <a:blip xmlns:r="http://schemas.openxmlformats.org/officeDocument/2006/relationships" r:embed="rId3"/>
        <a:stretch>
          <a:fillRect/>
        </a:stretch>
      </xdr:blipFill>
      <xdr:spPr>
        <a:xfrm flipV="1">
          <a:off x="10179050" y="644524"/>
          <a:ext cx="4694969" cy="130175"/>
        </a:xfrm>
        <a:prstGeom prst="rect">
          <a:avLst/>
        </a:prstGeom>
      </xdr:spPr>
    </xdr:pic>
    <xdr:clientData/>
  </xdr:twoCellAnchor>
  <xdr:twoCellAnchor editAs="oneCell">
    <xdr:from>
      <xdr:col>14</xdr:col>
      <xdr:colOff>726916</xdr:colOff>
      <xdr:row>0</xdr:row>
      <xdr:rowOff>189706</xdr:rowOff>
    </xdr:from>
    <xdr:to>
      <xdr:col>14</xdr:col>
      <xdr:colOff>2337648</xdr:colOff>
      <xdr:row>0</xdr:row>
      <xdr:rowOff>739775</xdr:rowOff>
    </xdr:to>
    <xdr:pic>
      <xdr:nvPicPr>
        <xdr:cNvPr id="32" name="Imagen 31">
          <a:extLst>
            <a:ext uri="{FF2B5EF4-FFF2-40B4-BE49-F238E27FC236}">
              <a16:creationId xmlns:a16="http://schemas.microsoft.com/office/drawing/2014/main" id="{7369BC00-2BBD-46D8-BBF6-FF9F49470E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320216" y="189706"/>
          <a:ext cx="1610732" cy="550069"/>
        </a:xfrm>
        <a:prstGeom prst="rect">
          <a:avLst/>
        </a:prstGeom>
      </xdr:spPr>
    </xdr:pic>
    <xdr:clientData/>
  </xdr:twoCellAnchor>
  <xdr:twoCellAnchor editAs="oneCell">
    <xdr:from>
      <xdr:col>12</xdr:col>
      <xdr:colOff>2043544</xdr:colOff>
      <xdr:row>2</xdr:row>
      <xdr:rowOff>335345</xdr:rowOff>
    </xdr:from>
    <xdr:to>
      <xdr:col>14</xdr:col>
      <xdr:colOff>2466484</xdr:colOff>
      <xdr:row>4</xdr:row>
      <xdr:rowOff>221749</xdr:rowOff>
    </xdr:to>
    <xdr:pic macro="[5]!GenerarItemsTotal">
      <xdr:nvPicPr>
        <xdr:cNvPr id="34" name="Imagen 33">
          <a:extLst>
            <a:ext uri="{FF2B5EF4-FFF2-40B4-BE49-F238E27FC236}">
              <a16:creationId xmlns:a16="http://schemas.microsoft.com/office/drawing/2014/main" id="{94328B0D-2A6B-4F10-9236-CB53F54D392D}"/>
            </a:ext>
          </a:extLst>
        </xdr:cNvPr>
        <xdr:cNvPicPr>
          <a:picLocks noChangeAspect="1"/>
        </xdr:cNvPicPr>
      </xdr:nvPicPr>
      <xdr:blipFill>
        <a:blip xmlns:r="http://schemas.openxmlformats.org/officeDocument/2006/relationships" r:embed="rId2"/>
        <a:stretch>
          <a:fillRect/>
        </a:stretch>
      </xdr:blipFill>
      <xdr:spPr>
        <a:xfrm>
          <a:off x="20636344" y="1516445"/>
          <a:ext cx="4258091" cy="762704"/>
        </a:xfrm>
        <a:prstGeom prst="rect">
          <a:avLst/>
        </a:prstGeom>
      </xdr:spPr>
    </xdr:pic>
    <xdr:clientData/>
  </xdr:twoCellAnchor>
  <xdr:twoCellAnchor editAs="oneCell">
    <xdr:from>
      <xdr:col>5</xdr:col>
      <xdr:colOff>1263650</xdr:colOff>
      <xdr:row>0</xdr:row>
      <xdr:rowOff>644524</xdr:rowOff>
    </xdr:from>
    <xdr:to>
      <xdr:col>10</xdr:col>
      <xdr:colOff>81694</xdr:colOff>
      <xdr:row>0</xdr:row>
      <xdr:rowOff>774699</xdr:rowOff>
    </xdr:to>
    <xdr:pic>
      <xdr:nvPicPr>
        <xdr:cNvPr id="36" name="Imagen 35">
          <a:extLst>
            <a:ext uri="{FF2B5EF4-FFF2-40B4-BE49-F238E27FC236}">
              <a16:creationId xmlns:a16="http://schemas.microsoft.com/office/drawing/2014/main" id="{8BB2D830-ABA4-4355-B5B8-BD21D1565EAC}"/>
            </a:ext>
          </a:extLst>
        </xdr:cNvPr>
        <xdr:cNvPicPr>
          <a:picLocks noChangeAspect="1"/>
        </xdr:cNvPicPr>
      </xdr:nvPicPr>
      <xdr:blipFill>
        <a:blip xmlns:r="http://schemas.openxmlformats.org/officeDocument/2006/relationships" r:embed="rId3"/>
        <a:stretch>
          <a:fillRect/>
        </a:stretch>
      </xdr:blipFill>
      <xdr:spPr>
        <a:xfrm flipV="1">
          <a:off x="10179050" y="644524"/>
          <a:ext cx="4694969" cy="130175"/>
        </a:xfrm>
        <a:prstGeom prst="rect">
          <a:avLst/>
        </a:prstGeom>
      </xdr:spPr>
    </xdr:pic>
    <xdr:clientData/>
  </xdr:twoCellAnchor>
  <xdr:twoCellAnchor editAs="oneCell">
    <xdr:from>
      <xdr:col>12</xdr:col>
      <xdr:colOff>2043544</xdr:colOff>
      <xdr:row>2</xdr:row>
      <xdr:rowOff>335345</xdr:rowOff>
    </xdr:from>
    <xdr:to>
      <xdr:col>16</xdr:col>
      <xdr:colOff>31531</xdr:colOff>
      <xdr:row>4</xdr:row>
      <xdr:rowOff>225559</xdr:rowOff>
    </xdr:to>
    <xdr:pic macro="[6]!GenerarItemsTotal">
      <xdr:nvPicPr>
        <xdr:cNvPr id="39" name="Imagen 38">
          <a:extLst>
            <a:ext uri="{FF2B5EF4-FFF2-40B4-BE49-F238E27FC236}">
              <a16:creationId xmlns:a16="http://schemas.microsoft.com/office/drawing/2014/main" id="{9171635F-E1F9-4D19-BA3E-D3721BF17B95}"/>
            </a:ext>
          </a:extLst>
        </xdr:cNvPr>
        <xdr:cNvPicPr>
          <a:picLocks noChangeAspect="1"/>
        </xdr:cNvPicPr>
      </xdr:nvPicPr>
      <xdr:blipFill>
        <a:blip xmlns:r="http://schemas.openxmlformats.org/officeDocument/2006/relationships" r:embed="rId2"/>
        <a:stretch>
          <a:fillRect/>
        </a:stretch>
      </xdr:blipFill>
      <xdr:spPr>
        <a:xfrm>
          <a:off x="19488150" y="1516445"/>
          <a:ext cx="4503745" cy="766514"/>
        </a:xfrm>
        <a:prstGeom prst="rect">
          <a:avLst/>
        </a:prstGeom>
      </xdr:spPr>
    </xdr:pic>
    <xdr:clientData/>
  </xdr:twoCellAnchor>
  <xdr:twoCellAnchor editAs="oneCell">
    <xdr:from>
      <xdr:col>5</xdr:col>
      <xdr:colOff>256722</xdr:colOff>
      <xdr:row>0</xdr:row>
      <xdr:rowOff>671738</xdr:rowOff>
    </xdr:from>
    <xdr:to>
      <xdr:col>9</xdr:col>
      <xdr:colOff>768038</xdr:colOff>
      <xdr:row>0</xdr:row>
      <xdr:rowOff>796198</xdr:rowOff>
    </xdr:to>
    <xdr:pic>
      <xdr:nvPicPr>
        <xdr:cNvPr id="41" name="Imagen 40">
          <a:extLst>
            <a:ext uri="{FF2B5EF4-FFF2-40B4-BE49-F238E27FC236}">
              <a16:creationId xmlns:a16="http://schemas.microsoft.com/office/drawing/2014/main" id="{24AE95F7-E5B0-4D9F-B8B5-119A0272CB7A}"/>
            </a:ext>
          </a:extLst>
        </xdr:cNvPr>
        <xdr:cNvPicPr>
          <a:picLocks noChangeAspect="1"/>
        </xdr:cNvPicPr>
      </xdr:nvPicPr>
      <xdr:blipFill>
        <a:blip xmlns:r="http://schemas.openxmlformats.org/officeDocument/2006/relationships" r:embed="rId3"/>
        <a:stretch>
          <a:fillRect/>
        </a:stretch>
      </xdr:blipFill>
      <xdr:spPr>
        <a:xfrm flipV="1">
          <a:off x="9597572" y="671738"/>
          <a:ext cx="4899166" cy="124460"/>
        </a:xfrm>
        <a:prstGeom prst="rect">
          <a:avLst/>
        </a:prstGeom>
      </xdr:spPr>
    </xdr:pic>
    <xdr:clientData/>
  </xdr:twoCellAnchor>
  <xdr:twoCellAnchor editAs="oneCell">
    <xdr:from>
      <xdr:col>12</xdr:col>
      <xdr:colOff>2043544</xdr:colOff>
      <xdr:row>2</xdr:row>
      <xdr:rowOff>335345</xdr:rowOff>
    </xdr:from>
    <xdr:to>
      <xdr:col>16</xdr:col>
      <xdr:colOff>33345</xdr:colOff>
      <xdr:row>4</xdr:row>
      <xdr:rowOff>225559</xdr:rowOff>
    </xdr:to>
    <xdr:pic macro="[7]!GenerarItemsTotal">
      <xdr:nvPicPr>
        <xdr:cNvPr id="43" name="Imagen 42">
          <a:extLst>
            <a:ext uri="{FF2B5EF4-FFF2-40B4-BE49-F238E27FC236}">
              <a16:creationId xmlns:a16="http://schemas.microsoft.com/office/drawing/2014/main" id="{5F072F1C-A648-4D52-AC44-F3B2A38EEA7F}"/>
            </a:ext>
          </a:extLst>
        </xdr:cNvPr>
        <xdr:cNvPicPr>
          <a:picLocks noChangeAspect="1"/>
        </xdr:cNvPicPr>
      </xdr:nvPicPr>
      <xdr:blipFill>
        <a:blip xmlns:r="http://schemas.openxmlformats.org/officeDocument/2006/relationships" r:embed="rId2"/>
        <a:stretch>
          <a:fillRect/>
        </a:stretch>
      </xdr:blipFill>
      <xdr:spPr>
        <a:xfrm>
          <a:off x="19488150" y="1516445"/>
          <a:ext cx="4503745" cy="766514"/>
        </a:xfrm>
        <a:prstGeom prst="rect">
          <a:avLst/>
        </a:prstGeom>
      </xdr:spPr>
    </xdr:pic>
    <xdr:clientData/>
  </xdr:twoCellAnchor>
  <xdr:twoCellAnchor editAs="oneCell">
    <xdr:from>
      <xdr:col>5</xdr:col>
      <xdr:colOff>256722</xdr:colOff>
      <xdr:row>0</xdr:row>
      <xdr:rowOff>671738</xdr:rowOff>
    </xdr:from>
    <xdr:to>
      <xdr:col>9</xdr:col>
      <xdr:colOff>768038</xdr:colOff>
      <xdr:row>0</xdr:row>
      <xdr:rowOff>796198</xdr:rowOff>
    </xdr:to>
    <xdr:pic>
      <xdr:nvPicPr>
        <xdr:cNvPr id="45" name="Imagen 44">
          <a:extLst>
            <a:ext uri="{FF2B5EF4-FFF2-40B4-BE49-F238E27FC236}">
              <a16:creationId xmlns:a16="http://schemas.microsoft.com/office/drawing/2014/main" id="{E489FB7B-98D3-4516-887C-29BF9C6D454A}"/>
            </a:ext>
          </a:extLst>
        </xdr:cNvPr>
        <xdr:cNvPicPr>
          <a:picLocks noChangeAspect="1"/>
        </xdr:cNvPicPr>
      </xdr:nvPicPr>
      <xdr:blipFill>
        <a:blip xmlns:r="http://schemas.openxmlformats.org/officeDocument/2006/relationships" r:embed="rId3"/>
        <a:stretch>
          <a:fillRect/>
        </a:stretch>
      </xdr:blipFill>
      <xdr:spPr>
        <a:xfrm flipV="1">
          <a:off x="9597572" y="671738"/>
          <a:ext cx="4899166" cy="124460"/>
        </a:xfrm>
        <a:prstGeom prst="rect">
          <a:avLst/>
        </a:prstGeom>
      </xdr:spPr>
    </xdr:pic>
    <xdr:clientData/>
  </xdr:twoCellAnchor>
  <xdr:twoCellAnchor editAs="oneCell">
    <xdr:from>
      <xdr:col>12</xdr:col>
      <xdr:colOff>2043544</xdr:colOff>
      <xdr:row>2</xdr:row>
      <xdr:rowOff>335345</xdr:rowOff>
    </xdr:from>
    <xdr:to>
      <xdr:col>16</xdr:col>
      <xdr:colOff>33345</xdr:colOff>
      <xdr:row>4</xdr:row>
      <xdr:rowOff>225559</xdr:rowOff>
    </xdr:to>
    <xdr:pic macro="[8]!GenerarItemsTotal">
      <xdr:nvPicPr>
        <xdr:cNvPr id="47" name="Imagen 46">
          <a:extLst>
            <a:ext uri="{FF2B5EF4-FFF2-40B4-BE49-F238E27FC236}">
              <a16:creationId xmlns:a16="http://schemas.microsoft.com/office/drawing/2014/main" id="{ABEFD3B5-6F0B-411D-B876-4133E17ED6AA}"/>
            </a:ext>
          </a:extLst>
        </xdr:cNvPr>
        <xdr:cNvPicPr>
          <a:picLocks noChangeAspect="1"/>
        </xdr:cNvPicPr>
      </xdr:nvPicPr>
      <xdr:blipFill>
        <a:blip xmlns:r="http://schemas.openxmlformats.org/officeDocument/2006/relationships" r:embed="rId2"/>
        <a:stretch>
          <a:fillRect/>
        </a:stretch>
      </xdr:blipFill>
      <xdr:spPr>
        <a:xfrm>
          <a:off x="19488150" y="1516445"/>
          <a:ext cx="4503745" cy="766514"/>
        </a:xfrm>
        <a:prstGeom prst="rect">
          <a:avLst/>
        </a:prstGeom>
      </xdr:spPr>
    </xdr:pic>
    <xdr:clientData/>
  </xdr:twoCellAnchor>
  <xdr:twoCellAnchor editAs="oneCell">
    <xdr:from>
      <xdr:col>5</xdr:col>
      <xdr:colOff>256722</xdr:colOff>
      <xdr:row>0</xdr:row>
      <xdr:rowOff>671738</xdr:rowOff>
    </xdr:from>
    <xdr:to>
      <xdr:col>9</xdr:col>
      <xdr:colOff>768038</xdr:colOff>
      <xdr:row>0</xdr:row>
      <xdr:rowOff>796198</xdr:rowOff>
    </xdr:to>
    <xdr:pic>
      <xdr:nvPicPr>
        <xdr:cNvPr id="49" name="Imagen 48">
          <a:extLst>
            <a:ext uri="{FF2B5EF4-FFF2-40B4-BE49-F238E27FC236}">
              <a16:creationId xmlns:a16="http://schemas.microsoft.com/office/drawing/2014/main" id="{1EC1D9E5-6799-4890-8D81-C51357FDB3E7}"/>
            </a:ext>
          </a:extLst>
        </xdr:cNvPr>
        <xdr:cNvPicPr>
          <a:picLocks noChangeAspect="1"/>
        </xdr:cNvPicPr>
      </xdr:nvPicPr>
      <xdr:blipFill>
        <a:blip xmlns:r="http://schemas.openxmlformats.org/officeDocument/2006/relationships" r:embed="rId3"/>
        <a:stretch>
          <a:fillRect/>
        </a:stretch>
      </xdr:blipFill>
      <xdr:spPr>
        <a:xfrm flipV="1">
          <a:off x="9597572" y="671738"/>
          <a:ext cx="4899166" cy="124460"/>
        </a:xfrm>
        <a:prstGeom prst="rect">
          <a:avLst/>
        </a:prstGeom>
      </xdr:spPr>
    </xdr:pic>
    <xdr:clientData/>
  </xdr:twoCellAnchor>
  <xdr:twoCellAnchor editAs="oneCell">
    <xdr:from>
      <xdr:col>12</xdr:col>
      <xdr:colOff>2043544</xdr:colOff>
      <xdr:row>2</xdr:row>
      <xdr:rowOff>335345</xdr:rowOff>
    </xdr:from>
    <xdr:to>
      <xdr:col>16</xdr:col>
      <xdr:colOff>33345</xdr:colOff>
      <xdr:row>4</xdr:row>
      <xdr:rowOff>225559</xdr:rowOff>
    </xdr:to>
    <xdr:pic macro="[9]!GenerarItemsTotal">
      <xdr:nvPicPr>
        <xdr:cNvPr id="6" name="Imagen 5">
          <a:extLst>
            <a:ext uri="{FF2B5EF4-FFF2-40B4-BE49-F238E27FC236}">
              <a16:creationId xmlns:a16="http://schemas.microsoft.com/office/drawing/2014/main" id="{C7324E07-9C1F-4862-94BE-3C91FEBB5A0A}"/>
            </a:ext>
          </a:extLst>
        </xdr:cNvPr>
        <xdr:cNvPicPr>
          <a:picLocks noChangeAspect="1"/>
        </xdr:cNvPicPr>
      </xdr:nvPicPr>
      <xdr:blipFill>
        <a:blip xmlns:r="http://schemas.openxmlformats.org/officeDocument/2006/relationships" r:embed="rId2"/>
        <a:stretch>
          <a:fillRect/>
        </a:stretch>
      </xdr:blipFill>
      <xdr:spPr>
        <a:xfrm>
          <a:off x="19488150" y="1516445"/>
          <a:ext cx="4503745" cy="766514"/>
        </a:xfrm>
        <a:prstGeom prst="rect">
          <a:avLst/>
        </a:prstGeom>
      </xdr:spPr>
    </xdr:pic>
    <xdr:clientData/>
  </xdr:twoCellAnchor>
  <xdr:twoCellAnchor editAs="oneCell">
    <xdr:from>
      <xdr:col>5</xdr:col>
      <xdr:colOff>256722</xdr:colOff>
      <xdr:row>0</xdr:row>
      <xdr:rowOff>671738</xdr:rowOff>
    </xdr:from>
    <xdr:to>
      <xdr:col>9</xdr:col>
      <xdr:colOff>768038</xdr:colOff>
      <xdr:row>0</xdr:row>
      <xdr:rowOff>796198</xdr:rowOff>
    </xdr:to>
    <xdr:pic>
      <xdr:nvPicPr>
        <xdr:cNvPr id="51" name="Imagen 50">
          <a:extLst>
            <a:ext uri="{FF2B5EF4-FFF2-40B4-BE49-F238E27FC236}">
              <a16:creationId xmlns:a16="http://schemas.microsoft.com/office/drawing/2014/main" id="{E403DB40-FD55-4E65-A4BC-790A154479C1}"/>
            </a:ext>
          </a:extLst>
        </xdr:cNvPr>
        <xdr:cNvPicPr>
          <a:picLocks noChangeAspect="1"/>
        </xdr:cNvPicPr>
      </xdr:nvPicPr>
      <xdr:blipFill>
        <a:blip xmlns:r="http://schemas.openxmlformats.org/officeDocument/2006/relationships" r:embed="rId3"/>
        <a:stretch>
          <a:fillRect/>
        </a:stretch>
      </xdr:blipFill>
      <xdr:spPr>
        <a:xfrm flipV="1">
          <a:off x="9597572" y="671738"/>
          <a:ext cx="4899166" cy="124460"/>
        </a:xfrm>
        <a:prstGeom prst="rect">
          <a:avLst/>
        </a:prstGeom>
      </xdr:spPr>
    </xdr:pic>
    <xdr:clientData/>
  </xdr:twoCellAnchor>
  <xdr:twoCellAnchor editAs="oneCell">
    <xdr:from>
      <xdr:col>12</xdr:col>
      <xdr:colOff>2043544</xdr:colOff>
      <xdr:row>2</xdr:row>
      <xdr:rowOff>335345</xdr:rowOff>
    </xdr:from>
    <xdr:to>
      <xdr:col>16</xdr:col>
      <xdr:colOff>33345</xdr:colOff>
      <xdr:row>4</xdr:row>
      <xdr:rowOff>225559</xdr:rowOff>
    </xdr:to>
    <xdr:pic macro="[9]!GenerarItemsTotal">
      <xdr:nvPicPr>
        <xdr:cNvPr id="53" name="Imagen 52">
          <a:extLst>
            <a:ext uri="{FF2B5EF4-FFF2-40B4-BE49-F238E27FC236}">
              <a16:creationId xmlns:a16="http://schemas.microsoft.com/office/drawing/2014/main" id="{34041811-1FE6-455E-B1F7-1811EAEF3715}"/>
            </a:ext>
          </a:extLst>
        </xdr:cNvPr>
        <xdr:cNvPicPr>
          <a:picLocks noChangeAspect="1"/>
        </xdr:cNvPicPr>
      </xdr:nvPicPr>
      <xdr:blipFill>
        <a:blip xmlns:r="http://schemas.openxmlformats.org/officeDocument/2006/relationships" r:embed="rId2"/>
        <a:stretch>
          <a:fillRect/>
        </a:stretch>
      </xdr:blipFill>
      <xdr:spPr>
        <a:xfrm>
          <a:off x="19488150" y="1516445"/>
          <a:ext cx="4503745" cy="766514"/>
        </a:xfrm>
        <a:prstGeom prst="rect">
          <a:avLst/>
        </a:prstGeom>
      </xdr:spPr>
    </xdr:pic>
    <xdr:clientData/>
  </xdr:twoCellAnchor>
  <xdr:twoCellAnchor editAs="oneCell">
    <xdr:from>
      <xdr:col>5</xdr:col>
      <xdr:colOff>256722</xdr:colOff>
      <xdr:row>0</xdr:row>
      <xdr:rowOff>671738</xdr:rowOff>
    </xdr:from>
    <xdr:to>
      <xdr:col>9</xdr:col>
      <xdr:colOff>768038</xdr:colOff>
      <xdr:row>0</xdr:row>
      <xdr:rowOff>796198</xdr:rowOff>
    </xdr:to>
    <xdr:pic>
      <xdr:nvPicPr>
        <xdr:cNvPr id="55" name="Imagen 54">
          <a:extLst>
            <a:ext uri="{FF2B5EF4-FFF2-40B4-BE49-F238E27FC236}">
              <a16:creationId xmlns:a16="http://schemas.microsoft.com/office/drawing/2014/main" id="{3E792A6B-387A-4791-BF19-095BB0ED3C35}"/>
            </a:ext>
          </a:extLst>
        </xdr:cNvPr>
        <xdr:cNvPicPr>
          <a:picLocks noChangeAspect="1"/>
        </xdr:cNvPicPr>
      </xdr:nvPicPr>
      <xdr:blipFill>
        <a:blip xmlns:r="http://schemas.openxmlformats.org/officeDocument/2006/relationships" r:embed="rId3"/>
        <a:stretch>
          <a:fillRect/>
        </a:stretch>
      </xdr:blipFill>
      <xdr:spPr>
        <a:xfrm flipV="1">
          <a:off x="9597572" y="671738"/>
          <a:ext cx="4899166" cy="124460"/>
        </a:xfrm>
        <a:prstGeom prst="rect">
          <a:avLst/>
        </a:prstGeom>
      </xdr:spPr>
    </xdr:pic>
    <xdr:clientData/>
  </xdr:twoCellAnchor>
  <xdr:twoCellAnchor editAs="oneCell">
    <xdr:from>
      <xdr:col>12</xdr:col>
      <xdr:colOff>2043544</xdr:colOff>
      <xdr:row>2</xdr:row>
      <xdr:rowOff>335345</xdr:rowOff>
    </xdr:from>
    <xdr:to>
      <xdr:col>16</xdr:col>
      <xdr:colOff>33345</xdr:colOff>
      <xdr:row>4</xdr:row>
      <xdr:rowOff>225559</xdr:rowOff>
    </xdr:to>
    <xdr:pic macro="[10]!GenerarItemsTotal">
      <xdr:nvPicPr>
        <xdr:cNvPr id="5" name="Imagen 4">
          <a:extLst>
            <a:ext uri="{FF2B5EF4-FFF2-40B4-BE49-F238E27FC236}">
              <a16:creationId xmlns:a16="http://schemas.microsoft.com/office/drawing/2014/main" id="{DB7059F0-B97B-4896-8429-6A33C55319FA}"/>
            </a:ext>
          </a:extLst>
        </xdr:cNvPr>
        <xdr:cNvPicPr>
          <a:picLocks noChangeAspect="1"/>
        </xdr:cNvPicPr>
      </xdr:nvPicPr>
      <xdr:blipFill>
        <a:blip xmlns:r="http://schemas.openxmlformats.org/officeDocument/2006/relationships" r:embed="rId2"/>
        <a:stretch>
          <a:fillRect/>
        </a:stretch>
      </xdr:blipFill>
      <xdr:spPr>
        <a:xfrm>
          <a:off x="19488150" y="1516445"/>
          <a:ext cx="4503745" cy="766514"/>
        </a:xfrm>
        <a:prstGeom prst="rect">
          <a:avLst/>
        </a:prstGeom>
      </xdr:spPr>
    </xdr:pic>
    <xdr:clientData/>
  </xdr:twoCellAnchor>
  <xdr:twoCellAnchor editAs="oneCell">
    <xdr:from>
      <xdr:col>5</xdr:col>
      <xdr:colOff>256722</xdr:colOff>
      <xdr:row>0</xdr:row>
      <xdr:rowOff>671738</xdr:rowOff>
    </xdr:from>
    <xdr:to>
      <xdr:col>9</xdr:col>
      <xdr:colOff>768038</xdr:colOff>
      <xdr:row>0</xdr:row>
      <xdr:rowOff>796198</xdr:rowOff>
    </xdr:to>
    <xdr:pic>
      <xdr:nvPicPr>
        <xdr:cNvPr id="16" name="Imagen 15">
          <a:extLst>
            <a:ext uri="{FF2B5EF4-FFF2-40B4-BE49-F238E27FC236}">
              <a16:creationId xmlns:a16="http://schemas.microsoft.com/office/drawing/2014/main" id="{678BE3D5-555C-4959-A1A1-F79581981973}"/>
            </a:ext>
          </a:extLst>
        </xdr:cNvPr>
        <xdr:cNvPicPr>
          <a:picLocks noChangeAspect="1"/>
        </xdr:cNvPicPr>
      </xdr:nvPicPr>
      <xdr:blipFill>
        <a:blip xmlns:r="http://schemas.openxmlformats.org/officeDocument/2006/relationships" r:embed="rId3"/>
        <a:stretch>
          <a:fillRect/>
        </a:stretch>
      </xdr:blipFill>
      <xdr:spPr>
        <a:xfrm flipV="1">
          <a:off x="9597572" y="671738"/>
          <a:ext cx="4899166" cy="124460"/>
        </a:xfrm>
        <a:prstGeom prst="rect">
          <a:avLst/>
        </a:prstGeom>
      </xdr:spPr>
    </xdr:pic>
    <xdr:clientData/>
  </xdr:twoCellAnchor>
  <xdr:twoCellAnchor editAs="oneCell">
    <xdr:from>
      <xdr:col>12</xdr:col>
      <xdr:colOff>2043544</xdr:colOff>
      <xdr:row>2</xdr:row>
      <xdr:rowOff>335345</xdr:rowOff>
    </xdr:from>
    <xdr:to>
      <xdr:col>16</xdr:col>
      <xdr:colOff>33345</xdr:colOff>
      <xdr:row>4</xdr:row>
      <xdr:rowOff>225559</xdr:rowOff>
    </xdr:to>
    <xdr:pic macro="[2]!GenerarItemsTotal">
      <xdr:nvPicPr>
        <xdr:cNvPr id="13" name="Imagen 12">
          <a:extLst>
            <a:ext uri="{FF2B5EF4-FFF2-40B4-BE49-F238E27FC236}">
              <a16:creationId xmlns:a16="http://schemas.microsoft.com/office/drawing/2014/main" id="{A15B85A2-5A42-4E4E-A79B-86EC6F059605}"/>
            </a:ext>
          </a:extLst>
        </xdr:cNvPr>
        <xdr:cNvPicPr>
          <a:picLocks noChangeAspect="1"/>
        </xdr:cNvPicPr>
      </xdr:nvPicPr>
      <xdr:blipFill>
        <a:blip xmlns:r="http://schemas.openxmlformats.org/officeDocument/2006/relationships" r:embed="rId2"/>
        <a:stretch>
          <a:fillRect/>
        </a:stretch>
      </xdr:blipFill>
      <xdr:spPr>
        <a:xfrm>
          <a:off x="19488150" y="1516445"/>
          <a:ext cx="4503745" cy="766514"/>
        </a:xfrm>
        <a:prstGeom prst="rect">
          <a:avLst/>
        </a:prstGeom>
      </xdr:spPr>
    </xdr:pic>
    <xdr:clientData/>
  </xdr:twoCellAnchor>
  <xdr:twoCellAnchor editAs="oneCell">
    <xdr:from>
      <xdr:col>5</xdr:col>
      <xdr:colOff>256722</xdr:colOff>
      <xdr:row>0</xdr:row>
      <xdr:rowOff>671738</xdr:rowOff>
    </xdr:from>
    <xdr:to>
      <xdr:col>9</xdr:col>
      <xdr:colOff>766133</xdr:colOff>
      <xdr:row>0</xdr:row>
      <xdr:rowOff>796198</xdr:rowOff>
    </xdr:to>
    <xdr:pic>
      <xdr:nvPicPr>
        <xdr:cNvPr id="20" name="Imagen 19">
          <a:extLst>
            <a:ext uri="{FF2B5EF4-FFF2-40B4-BE49-F238E27FC236}">
              <a16:creationId xmlns:a16="http://schemas.microsoft.com/office/drawing/2014/main" id="{4AD17E2A-5C3F-4777-A07F-9E3D1AA251D0}"/>
            </a:ext>
          </a:extLst>
        </xdr:cNvPr>
        <xdr:cNvPicPr>
          <a:picLocks noChangeAspect="1"/>
        </xdr:cNvPicPr>
      </xdr:nvPicPr>
      <xdr:blipFill>
        <a:blip xmlns:r="http://schemas.openxmlformats.org/officeDocument/2006/relationships" r:embed="rId3"/>
        <a:stretch>
          <a:fillRect/>
        </a:stretch>
      </xdr:blipFill>
      <xdr:spPr>
        <a:xfrm flipV="1">
          <a:off x="9597572" y="671738"/>
          <a:ext cx="4897261" cy="124460"/>
        </a:xfrm>
        <a:prstGeom prst="rect">
          <a:avLst/>
        </a:prstGeom>
      </xdr:spPr>
    </xdr:pic>
    <xdr:clientData/>
  </xdr:twoCellAnchor>
  <xdr:twoCellAnchor editAs="oneCell">
    <xdr:from>
      <xdr:col>13</xdr:col>
      <xdr:colOff>1269205</xdr:colOff>
      <xdr:row>0</xdr:row>
      <xdr:rowOff>0</xdr:rowOff>
    </xdr:from>
    <xdr:to>
      <xdr:col>14</xdr:col>
      <xdr:colOff>2243687</xdr:colOff>
      <xdr:row>1</xdr:row>
      <xdr:rowOff>42387</xdr:rowOff>
    </xdr:to>
    <xdr:pic>
      <xdr:nvPicPr>
        <xdr:cNvPr id="22" name="Imagen 21">
          <a:extLst>
            <a:ext uri="{FF2B5EF4-FFF2-40B4-BE49-F238E27FC236}">
              <a16:creationId xmlns:a16="http://schemas.microsoft.com/office/drawing/2014/main" id="{CD5AC1F1-F9F8-4CF6-A661-0339704A7B1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757355" y="0"/>
          <a:ext cx="2860432" cy="918687"/>
        </a:xfrm>
        <a:prstGeom prst="rect">
          <a:avLst/>
        </a:prstGeom>
      </xdr:spPr>
    </xdr:pic>
    <xdr:clientData/>
  </xdr:twoCellAnchor>
  <xdr:twoCellAnchor editAs="oneCell">
    <xdr:from>
      <xdr:col>12</xdr:col>
      <xdr:colOff>2043544</xdr:colOff>
      <xdr:row>2</xdr:row>
      <xdr:rowOff>335345</xdr:rowOff>
    </xdr:from>
    <xdr:to>
      <xdr:col>16</xdr:col>
      <xdr:colOff>33345</xdr:colOff>
      <xdr:row>4</xdr:row>
      <xdr:rowOff>225559</xdr:rowOff>
    </xdr:to>
    <xdr:pic macro="[2]!GenerarItemsTotal">
      <xdr:nvPicPr>
        <xdr:cNvPr id="25" name="Imagen 24">
          <a:extLst>
            <a:ext uri="{FF2B5EF4-FFF2-40B4-BE49-F238E27FC236}">
              <a16:creationId xmlns:a16="http://schemas.microsoft.com/office/drawing/2014/main" id="{7C3FBE31-DD0E-4556-AD80-EE0330FF8EA8}"/>
            </a:ext>
          </a:extLst>
        </xdr:cNvPr>
        <xdr:cNvPicPr>
          <a:picLocks noChangeAspect="1"/>
        </xdr:cNvPicPr>
      </xdr:nvPicPr>
      <xdr:blipFill>
        <a:blip xmlns:r="http://schemas.openxmlformats.org/officeDocument/2006/relationships" r:embed="rId2"/>
        <a:stretch>
          <a:fillRect/>
        </a:stretch>
      </xdr:blipFill>
      <xdr:spPr>
        <a:xfrm>
          <a:off x="19488150" y="1516445"/>
          <a:ext cx="4503745" cy="766514"/>
        </a:xfrm>
        <a:prstGeom prst="rect">
          <a:avLst/>
        </a:prstGeom>
      </xdr:spPr>
    </xdr:pic>
    <xdr:clientData/>
  </xdr:twoCellAnchor>
  <xdr:twoCellAnchor editAs="oneCell">
    <xdr:from>
      <xdr:col>1</xdr:col>
      <xdr:colOff>90870</xdr:colOff>
      <xdr:row>0</xdr:row>
      <xdr:rowOff>80169</xdr:rowOff>
    </xdr:from>
    <xdr:to>
      <xdr:col>2</xdr:col>
      <xdr:colOff>1216025</xdr:colOff>
      <xdr:row>1</xdr:row>
      <xdr:rowOff>706</xdr:rowOff>
    </xdr:to>
    <xdr:pic>
      <xdr:nvPicPr>
        <xdr:cNvPr id="26" name="Imagen 25">
          <a:extLst>
            <a:ext uri="{FF2B5EF4-FFF2-40B4-BE49-F238E27FC236}">
              <a16:creationId xmlns:a16="http://schemas.microsoft.com/office/drawing/2014/main" id="{62144D2D-B482-4E1A-BEA3-3FAFC82CED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2020" y="80169"/>
          <a:ext cx="1785555" cy="796837"/>
        </a:xfrm>
        <a:prstGeom prst="rect">
          <a:avLst/>
        </a:prstGeom>
      </xdr:spPr>
    </xdr:pic>
    <xdr:clientData/>
  </xdr:twoCellAnchor>
  <xdr:twoCellAnchor editAs="oneCell">
    <xdr:from>
      <xdr:col>5</xdr:col>
      <xdr:colOff>256722</xdr:colOff>
      <xdr:row>0</xdr:row>
      <xdr:rowOff>671738</xdr:rowOff>
    </xdr:from>
    <xdr:to>
      <xdr:col>9</xdr:col>
      <xdr:colOff>766133</xdr:colOff>
      <xdr:row>0</xdr:row>
      <xdr:rowOff>796198</xdr:rowOff>
    </xdr:to>
    <xdr:pic>
      <xdr:nvPicPr>
        <xdr:cNvPr id="29" name="Imagen 28">
          <a:extLst>
            <a:ext uri="{FF2B5EF4-FFF2-40B4-BE49-F238E27FC236}">
              <a16:creationId xmlns:a16="http://schemas.microsoft.com/office/drawing/2014/main" id="{0DCB073C-E22E-4D19-8ABD-95DCF97FB13D}"/>
            </a:ext>
          </a:extLst>
        </xdr:cNvPr>
        <xdr:cNvPicPr>
          <a:picLocks noChangeAspect="1"/>
        </xdr:cNvPicPr>
      </xdr:nvPicPr>
      <xdr:blipFill>
        <a:blip xmlns:r="http://schemas.openxmlformats.org/officeDocument/2006/relationships" r:embed="rId3"/>
        <a:stretch>
          <a:fillRect/>
        </a:stretch>
      </xdr:blipFill>
      <xdr:spPr>
        <a:xfrm flipV="1">
          <a:off x="9597572" y="671738"/>
          <a:ext cx="4897261" cy="1244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cjgovcol-my.sharepoint.com/personal/diana_martinez_scj_gov_co/Documents/Backup%20Diana%20Martinez/Documents/TEMAS%20FINANCIEROS/Evaluaci&#243;n%20procesos/Evaluaci&#243;n%20AyC/Feb-25/Simulador_g4-v48-20_01_2025_02feb%20incre%20CER,%20CJ%20Campo%20Verde.xlsm" TargetMode="External"/><Relationship Id="rId2" Type="http://schemas.microsoft.com/office/2019/04/relationships/externalLinkLongPath" Target="https://scjgovcol-my.sharepoint.com/personal/diana_martinez_scj_gov_co/Documents/Backup%20Diana%20Martinez/Documents/TEMAS%20FINANCIEROS/Evaluaci&#243;n%20procesos/Evaluaci&#243;n%20AyC/Feb-25/Simulador_g4-v48-20_01_2025_02feb%20incre%20CER,%20CJ%20Campo%20Verde.xlsm?00A2A88D" TargetMode="External"/><Relationship Id="rId1" Type="http://schemas.openxmlformats.org/officeDocument/2006/relationships/externalLinkPath" Target="file:///\\00A2A88D\Simulador_g4-v48-20_01_2025_02feb%20incre%20CER,%20CJ%20Campo%20Verde.xlsm"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vivia\OneDrive\Documentos\YVCE\IDPYBA\Nuevo%20aseo%20y%20cafeter&#237;a%202025\Aseo%20y%20cafeter&#237;a%20AMP%20V\Simulador%20v4\238.Aseo_y_cafeteria_g5-v4-18_07_2025_21jul.xlsb" TargetMode="External"/><Relationship Id="rId1" Type="http://schemas.openxmlformats.org/officeDocument/2006/relationships/externalLinkPath" Target="file:///C:\Users\vivia\OneDrive\Documentos\YVCE\IDPYBA\Nuevo%20aseo%20y%20cafeter&#237;a%202025\Aseo%20y%20cafeter&#237;a%20AMP%20V\Simulador%20v4\238.Aseo_y_cafeteria_g5-v4-18_07_2025_21jul.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vivia\OneDrive\Documentos\YVCE\IDPYBA\Nuevo%20aseo%20y%20cafeter&#237;a%202025\Aseo%20y%20cafeter&#237;a%20AMP%20V\Simulador%20v5\238.Aseo_y_cafeteria_g5-v5-23_07_2025_24jul.xlsb" TargetMode="External"/><Relationship Id="rId1" Type="http://schemas.openxmlformats.org/officeDocument/2006/relationships/externalLinkPath" Target="file:///C:\Users\vivia\OneDrive\Documentos\YVCE\IDPYBA\Nuevo%20aseo%20y%20cafeter&#237;a%202025\Aseo%20y%20cafeter&#237;a%20AMP%20V\Simulador%20v5\238.Aseo_y_cafeteria_g5-v5-23_07_2025_24jul.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vivia\OneDrive\Documentos\YVCE\IDPYBA\2025\simuladro_amp_aseo_y_cafeteria_g4-v48-20_01_2025_06febrero_%20-3ucacentral.xlsm" TargetMode="External"/><Relationship Id="rId1" Type="http://schemas.openxmlformats.org/officeDocument/2006/relationships/externalLinkPath" Target="file:///C:\Users\vivia\OneDrive\Documentos\YVCE\IDPYBA\2025\simuladro_amp_aseo_y_cafeteria_g4-v48-20_01_2025_06febrero_%20-3ucacentral.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vivia\OneDrive\Documentos\YVCE\IDPYBA\2025\simuladro_amp_aseo_y_cafeteria_g4-v48-20_01_2025_06febrero_%205%20meses.xlsm" TargetMode="External"/><Relationship Id="rId1" Type="http://schemas.openxmlformats.org/officeDocument/2006/relationships/externalLinkPath" Target="file:///C:\Users\vivia\OneDrive\Documentos\YVCE\IDPYBA\2025\simuladro_amp_aseo_y_cafeteria_g4-v48-20_01_2025_06febrero_%205%20meses.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yenni.cadena\Downloads\simuladro_amp_aseo_y_cafeteria_g4-v50-_29mayo.xlsm" TargetMode="External"/><Relationship Id="rId1" Type="http://schemas.openxmlformats.org/officeDocument/2006/relationships/externalLinkPath" Target="file:///C:\Users\vivia\Downloads\simuladro_amp_aseo_y_cafeteria_g4-v50-_29mayo.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vivia\OneDrive\Documentos\YVCE\IDPYBA\Nuevo%20aseo%20y%20cafeter&#237;a%202025\Aseo%20y%20cafeter&#237;a%20AMP%20V\Simulador%20238.Aseo_y_cafeteria_g5-v1-04_07_2025_10julio%204%20meses.xlsb" TargetMode="External"/><Relationship Id="rId1" Type="http://schemas.openxmlformats.org/officeDocument/2006/relationships/externalLinkPath" Target="file:///C:\Users\vivia\OneDrive\Documentos\YVCE\IDPYBA\Nuevo%20aseo%20y%20cafeter&#237;a%202025\Aseo%20y%20cafeter&#237;a%20AMP%20V\Simulador%20238.Aseo_y_cafeteria_g5-v1-04_07_2025_10julio%204%20meses.xlsb"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vivia\OneDrive\Documentos\YVCE\IDPYBA\Nuevo%20aseo%20y%20cafeter&#237;a%202025\Aseo%20y%20cafeter&#237;a%20AMP%20V\Simulador%20.Aseo_y_cafeteria_g5-v1-04_07_2025_10julio%205%20meses%20ajuste%20UCA%20reducci&#243;n%201.xlsb" TargetMode="External"/><Relationship Id="rId1" Type="http://schemas.openxmlformats.org/officeDocument/2006/relationships/externalLinkPath" Target="file:///C:\Users\vivia\OneDrive\Documentos\YVCE\IDPYBA\Nuevo%20aseo%20y%20cafeter&#237;a%202025\Aseo%20y%20cafeter&#237;a%20AMP%20V\Simulador%20.Aseo_y_cafeteria_g5-v1-04_07_2025_10julio%205%20meses%20ajuste%20UCA%20reducci&#243;n%201.xlsb"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vivia\OneDrive\Documentos\YVCE\IDPYBA\Nuevo%20aseo%20y%20cafeter&#237;a%202025\Aseo%20y%20cafeter&#237;a%20AMP%20V\Simulador%20v2_Aseo_y_cafeteria_g5-v2-10_07_2025_4%20meses%20ajustado%20OM_UCA.xlsb" TargetMode="External"/><Relationship Id="rId1" Type="http://schemas.openxmlformats.org/officeDocument/2006/relationships/externalLinkPath" Target="file:///C:\Users\vivia\OneDrive\Documentos\YVCE\IDPYBA\Nuevo%20aseo%20y%20cafeter&#237;a%202025\Aseo%20y%20cafeter&#237;a%20AMP%20V\Simulador%20v2_Aseo_y_cafeteria_g5-v2-10_07_2025_4%20meses%20ajustado%20OM_UCA.xlsb"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vivia\OneDrive\Documentos\YVCE\IDPYBA\Nuevo%20aseo%20y%20cafeter&#237;a%202025\Aseo%20y%20cafeter&#237;a%20AMP%20V\Simulador%20v3\Simulador%20Aseo_y_cafeteria_g5-v3-15_07_2025_V3_16JUL.xlsb" TargetMode="External"/><Relationship Id="rId1" Type="http://schemas.openxmlformats.org/officeDocument/2006/relationships/externalLinkPath" Target="file:///C:\Users\vivia\OneDrive\Documentos\YVCE\IDPYBA\Nuevo%20aseo%20y%20cafeter&#237;a%202025\Aseo%20y%20cafeter&#237;a%20AMP%20V\Simulador%20v3\Simulador%20Aseo_y_cafeteria_g5-v3-15_07_2025_V3_16JU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licitud de Cotización General"/>
      <sheetName val="Detalle Especificaciones"/>
      <sheetName val="Detalle Bienes de Aseo y Caf"/>
      <sheetName val="Resumen - CSV"/>
      <sheetName val="Cotizacion Bienes de Aseo y Ca"/>
      <sheetName val="Cotizacion"/>
      <sheetName val="Inicio"/>
      <sheetName val="BienesPrioritarios"/>
      <sheetName val="Minimos"/>
      <sheetName val="ConsolidadoServicios"/>
      <sheetName val="solCotizacionCSV_es"/>
      <sheetName val="Listas"/>
      <sheetName val="ClasifiPersonal"/>
      <sheetName val="Maximos"/>
      <sheetName val="TablaDinamica"/>
      <sheetName val="temp"/>
      <sheetName val="Precios"/>
      <sheetName val="Simulador_g4-v48-20_01_2025_02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H2" t="str">
            <v>Operario de aseo y cafetería con compromiso social</v>
          </cell>
        </row>
        <row r="3">
          <cell r="H3" t="str">
            <v>Operario de aseo y cafetería</v>
          </cell>
        </row>
        <row r="4">
          <cell r="H4" t="str">
            <v>Operario de mantenimiento</v>
          </cell>
        </row>
        <row r="5">
          <cell r="H5" t="str">
            <v>Operario auxiliar</v>
          </cell>
        </row>
        <row r="6">
          <cell r="H6" t="str">
            <v>Coordinador de tiempo completo</v>
          </cell>
        </row>
        <row r="7">
          <cell r="H7" t="str">
            <v>Jardinero</v>
          </cell>
        </row>
        <row r="8">
          <cell r="H8" t="str">
            <v>Operario de mantenimiento capacitado para trabajo en alturas</v>
          </cell>
        </row>
        <row r="9">
          <cell r="H9" t="str">
            <v>Operario auxiliar capacitado para trabajo en alturas</v>
          </cell>
        </row>
        <row r="10">
          <cell r="H10" t="str">
            <v>Jardinero capacitado para trabajo en alturas</v>
          </cell>
        </row>
        <row r="11">
          <cell r="H11" t="str">
            <v>Coordinador de trabajo en alturas</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 val="238"/>
    </sheetNames>
    <definedNames>
      <definedName name="GenerarItemsTotal"/>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 val="238"/>
    </sheetNames>
    <definedNames>
      <definedName name="GenerarItemsTotal"/>
    </definedNames>
    <sheetDataSet>
      <sheetData sheetId="0">
        <row r="11">
          <cell r="H11" t="str">
            <v>Segmento 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Bienes de Aseo y Ca"/>
      <sheetName val="Cotizacion"/>
      <sheetName val="Inicio"/>
      <sheetName val="BienesPrioritarios"/>
      <sheetName val="Minimos"/>
      <sheetName val="ConsolidadoServicios"/>
      <sheetName val="solCotizacionCSV_es"/>
      <sheetName val="Listas"/>
      <sheetName val="ClasifiPersonal"/>
      <sheetName val="Maximos"/>
      <sheetName val="TablaDinamica"/>
      <sheetName val="temp"/>
      <sheetName val="Precios"/>
      <sheetName val="simuladro_amp_aseo_y_cafeteria_"/>
    </sheetNames>
    <definedNames>
      <definedName name="GenerarItemsTota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Bienes de Aseo y Ca"/>
      <sheetName val="Cotizacion"/>
      <sheetName val="Inicio"/>
      <sheetName val="BienesPrioritarios"/>
      <sheetName val="Minimos"/>
      <sheetName val="ConsolidadoServicios"/>
      <sheetName val="solCotizacionCSV_es"/>
      <sheetName val="Listas"/>
      <sheetName val="ClasifiPersonal"/>
      <sheetName val="Maximos"/>
      <sheetName val="TablaDinamica"/>
      <sheetName val="temp"/>
      <sheetName val="Precios"/>
      <sheetName val="simuladro_amp_aseo_y_cafeteria_"/>
    </sheetNames>
    <definedNames>
      <definedName name="GenerarItemsTotal"/>
    </definedNames>
    <sheetDataSet>
      <sheetData sheetId="0">
        <row r="4">
          <cell r="A4" t="str">
            <v>Versión: 48 ---- 20/01/2025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F1" t="str">
            <v>bien_o_servicio</v>
          </cell>
        </row>
      </sheetData>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Bienes de Aseo y Ca"/>
      <sheetName val="Cotizacion"/>
      <sheetName val="Inicio"/>
      <sheetName val="BienesPrioritarios"/>
      <sheetName val="Minimos"/>
      <sheetName val="ConsolidadoServicios"/>
      <sheetName val="solCotizacionCSV_es"/>
      <sheetName val="Listas"/>
      <sheetName val="ClasifiPersonal"/>
      <sheetName val="Maximos"/>
      <sheetName val="TablaDinamica"/>
      <sheetName val="temp"/>
      <sheetName val="Precios"/>
      <sheetName val="simuladro_amp_aseo_y_cafeteria_"/>
    </sheetNames>
    <definedNames>
      <definedName name="GenerarItemsTotal"/>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 val="Simulador 238"/>
    </sheetNames>
    <definedNames>
      <definedName name="GenerarItemsTotal"/>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 val="Simulador "/>
    </sheetNames>
    <definedNames>
      <definedName name="GenerarItemsTotal"/>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 val="Simulador v2_Aseo_y_cafeteria_g"/>
    </sheetNames>
    <definedNames>
      <definedName name="GenerarItemsTotal"/>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de Cotización General"/>
      <sheetName val="Detalle Especificaciones"/>
      <sheetName val="Detalle Bienes de Aseo y Caf"/>
      <sheetName val="Resumen - CSV"/>
      <sheetName val="Cotizacion"/>
      <sheetName val="Cotizacion Bienes de Aseo y Ca"/>
      <sheetName val="Inicio"/>
      <sheetName val="BienesPrioritarios"/>
      <sheetName val="Minimos"/>
      <sheetName val="ConsolidadoServicios"/>
      <sheetName val="solCotizacionCSV_es"/>
      <sheetName val="Listas"/>
      <sheetName val="Parametrizacion_Segmentos"/>
      <sheetName val="ClasifiPersonal"/>
      <sheetName val="Maximos"/>
      <sheetName val="TablaDinamica"/>
      <sheetName val="temp"/>
      <sheetName val="Precios"/>
      <sheetName val="Simulador Aseo_y_cafeteria_g5-v"/>
    </sheetNames>
    <definedNames>
      <definedName name="GenerarItemsTotal"/>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7379-B763-4ACC-9FF3-9D93940C3F80}">
  <sheetPr filterMode="1"/>
  <dimension ref="A1:R113"/>
  <sheetViews>
    <sheetView topLeftCell="C97" zoomScale="50" zoomScaleNormal="50" workbookViewId="0">
      <selection sqref="A1:XFD1048576"/>
    </sheetView>
  </sheetViews>
  <sheetFormatPr defaultColWidth="11.42578125" defaultRowHeight="34.5" customHeight="1"/>
  <cols>
    <col min="1" max="1" width="4.42578125" style="2" customWidth="1"/>
    <col min="2" max="2" width="9.42578125" style="2" customWidth="1"/>
    <col min="3" max="3" width="28.5703125" style="2" customWidth="1"/>
    <col min="4" max="4" width="44.42578125" style="2" customWidth="1"/>
    <col min="5" max="5" width="46.85546875" style="2" customWidth="1"/>
    <col min="6" max="6" width="20.140625" style="2" customWidth="1"/>
    <col min="7" max="7" width="13.140625" style="2" customWidth="1"/>
    <col min="8" max="8" width="12" style="2" customWidth="1"/>
    <col min="9" max="9" width="17.42578125" style="2" customWidth="1"/>
    <col min="10" max="10" width="25.42578125" style="2" customWidth="1"/>
    <col min="11" max="11" width="29.42578125" style="2" customWidth="1"/>
    <col min="12" max="12" width="27.5703125" style="2" customWidth="1"/>
    <col min="13" max="13" width="33" style="2" hidden="1" customWidth="1"/>
    <col min="14" max="14" width="27" style="2" customWidth="1"/>
    <col min="15" max="15" width="37" style="2" customWidth="1"/>
    <col min="16" max="16" width="23.42578125" style="2" hidden="1" customWidth="1"/>
    <col min="17" max="17" width="11.42578125" style="2"/>
    <col min="18" max="18" width="14.85546875" style="2" bestFit="1" customWidth="1"/>
    <col min="19" max="16384" width="11.42578125" style="2"/>
  </cols>
  <sheetData>
    <row r="1" spans="1:16" ht="69" customHeight="1">
      <c r="A1" s="1"/>
      <c r="B1" s="219" t="s">
        <v>0</v>
      </c>
      <c r="C1" s="219"/>
      <c r="D1" s="219"/>
      <c r="E1" s="219"/>
      <c r="F1" s="219"/>
      <c r="G1" s="219"/>
      <c r="H1" s="219"/>
      <c r="I1" s="219"/>
      <c r="J1" s="219"/>
      <c r="K1" s="219"/>
      <c r="L1" s="219"/>
      <c r="M1" s="219"/>
      <c r="N1" s="219"/>
      <c r="O1" s="219"/>
    </row>
    <row r="2" spans="1:16" ht="24" customHeight="1">
      <c r="B2" s="3" t="s">
        <v>1</v>
      </c>
      <c r="C2" s="4"/>
      <c r="D2" s="5"/>
      <c r="E2" s="5"/>
      <c r="F2" s="5"/>
      <c r="G2" s="5"/>
      <c r="H2" s="158"/>
      <c r="I2" s="158"/>
    </row>
    <row r="3" spans="1:16" ht="34.5" customHeight="1">
      <c r="B3" s="220" t="s">
        <v>2</v>
      </c>
      <c r="C3" s="221"/>
      <c r="D3" s="222">
        <v>21</v>
      </c>
      <c r="E3" s="223"/>
      <c r="F3" s="220" t="s">
        <v>3</v>
      </c>
      <c r="G3" s="227"/>
      <c r="H3" s="228" t="str">
        <f>+'[2]Solicitud de Cotización General'!H11</f>
        <v>Segmento 2</v>
      </c>
      <c r="I3" s="228"/>
      <c r="J3"/>
      <c r="K3"/>
      <c r="L3"/>
      <c r="M3"/>
      <c r="N3"/>
      <c r="O3"/>
      <c r="P3" s="6"/>
    </row>
    <row r="4" spans="1:16" ht="34.5" customHeight="1">
      <c r="F4" s="7"/>
    </row>
    <row r="5" spans="1:16" ht="27.75" customHeight="1"/>
    <row r="6" spans="1:16" ht="34.5" customHeight="1">
      <c r="B6" s="224" t="s">
        <v>4</v>
      </c>
      <c r="C6" s="224"/>
      <c r="D6" s="224"/>
      <c r="E6" s="224"/>
      <c r="F6" s="224"/>
      <c r="G6" s="224"/>
      <c r="H6" s="224"/>
      <c r="I6" s="225"/>
      <c r="J6" s="226" t="s">
        <v>5</v>
      </c>
      <c r="K6" s="224"/>
      <c r="L6" s="224"/>
      <c r="M6" s="224"/>
      <c r="N6" s="224"/>
      <c r="O6" s="224"/>
      <c r="P6" s="6"/>
    </row>
    <row r="7" spans="1:16" ht="56.25" customHeight="1">
      <c r="B7" s="8" t="s">
        <v>6</v>
      </c>
      <c r="C7" s="8" t="s">
        <v>7</v>
      </c>
      <c r="D7" s="8" t="s">
        <v>8</v>
      </c>
      <c r="E7" s="8" t="s">
        <v>9</v>
      </c>
      <c r="F7" s="8" t="s">
        <v>10</v>
      </c>
      <c r="G7" s="8" t="s">
        <v>11</v>
      </c>
      <c r="H7" s="8" t="s">
        <v>12</v>
      </c>
      <c r="I7" s="8" t="s">
        <v>13</v>
      </c>
      <c r="J7" s="8" t="s">
        <v>14</v>
      </c>
      <c r="K7" s="8" t="s">
        <v>15</v>
      </c>
      <c r="L7" s="8" t="s">
        <v>16</v>
      </c>
      <c r="M7" s="8" t="s">
        <v>17</v>
      </c>
      <c r="N7" s="8" t="s">
        <v>18</v>
      </c>
      <c r="O7" s="8" t="s">
        <v>19</v>
      </c>
      <c r="P7" s="6" t="s">
        <v>20</v>
      </c>
    </row>
    <row r="8" spans="1:16" ht="34.5" customHeight="1">
      <c r="B8" s="9">
        <v>1</v>
      </c>
      <c r="C8" s="9" t="s">
        <v>21</v>
      </c>
      <c r="D8" s="9" t="s">
        <v>22</v>
      </c>
      <c r="E8" s="9" t="s">
        <v>22</v>
      </c>
      <c r="F8" s="9" t="s">
        <v>23</v>
      </c>
      <c r="G8" s="10">
        <v>3</v>
      </c>
      <c r="H8" s="11" t="s">
        <v>24</v>
      </c>
      <c r="I8" s="12">
        <v>4</v>
      </c>
      <c r="J8" s="13">
        <v>2700125</v>
      </c>
      <c r="K8" s="13">
        <v>2815563.09</v>
      </c>
      <c r="L8" s="13">
        <v>8446689.2699999996</v>
      </c>
      <c r="M8" s="13"/>
      <c r="N8" s="13"/>
      <c r="O8" s="14">
        <v>33786757.079999998</v>
      </c>
      <c r="P8" s="15" t="s">
        <v>25</v>
      </c>
    </row>
    <row r="9" spans="1:16" ht="34.5" customHeight="1">
      <c r="B9" s="9">
        <v>2</v>
      </c>
      <c r="C9" s="9" t="s">
        <v>21</v>
      </c>
      <c r="D9" s="9" t="s">
        <v>22</v>
      </c>
      <c r="E9" s="9" t="s">
        <v>22</v>
      </c>
      <c r="F9" s="9" t="s">
        <v>23</v>
      </c>
      <c r="G9" s="10">
        <v>3</v>
      </c>
      <c r="H9" s="11" t="s">
        <v>24</v>
      </c>
      <c r="I9" s="12">
        <v>4</v>
      </c>
      <c r="J9" s="13">
        <v>2700125</v>
      </c>
      <c r="K9" s="13">
        <v>2815563.09</v>
      </c>
      <c r="L9" s="13">
        <v>8446689.2699999996</v>
      </c>
      <c r="M9" s="13"/>
      <c r="N9" s="13"/>
      <c r="O9" s="14">
        <v>33786757.079999998</v>
      </c>
      <c r="P9" s="15" t="s">
        <v>25</v>
      </c>
    </row>
    <row r="10" spans="1:16" ht="34.5" customHeight="1">
      <c r="B10" s="9">
        <v>3</v>
      </c>
      <c r="C10" s="9" t="s">
        <v>21</v>
      </c>
      <c r="D10" s="9" t="s">
        <v>26</v>
      </c>
      <c r="E10" s="9" t="s">
        <v>26</v>
      </c>
      <c r="F10" s="9" t="s">
        <v>23</v>
      </c>
      <c r="G10" s="10">
        <v>1</v>
      </c>
      <c r="H10" s="11" t="s">
        <v>24</v>
      </c>
      <c r="I10" s="12">
        <v>4</v>
      </c>
      <c r="J10" s="13">
        <v>2700125</v>
      </c>
      <c r="K10" s="13">
        <v>2815563.09</v>
      </c>
      <c r="L10" s="13">
        <v>2815563.09</v>
      </c>
      <c r="M10" s="13"/>
      <c r="N10" s="13"/>
      <c r="O10" s="14">
        <v>11262252.359999999</v>
      </c>
      <c r="P10" s="15" t="s">
        <v>27</v>
      </c>
    </row>
    <row r="11" spans="1:16" ht="34.5" customHeight="1">
      <c r="B11" s="9">
        <v>4</v>
      </c>
      <c r="C11" s="9" t="s">
        <v>21</v>
      </c>
      <c r="D11" s="9" t="s">
        <v>28</v>
      </c>
      <c r="E11" s="9" t="s">
        <v>28</v>
      </c>
      <c r="F11" s="9" t="s">
        <v>23</v>
      </c>
      <c r="G11" s="10">
        <v>18</v>
      </c>
      <c r="H11" s="11" t="s">
        <v>24</v>
      </c>
      <c r="I11" s="12">
        <v>4</v>
      </c>
      <c r="J11" s="13">
        <v>2700125</v>
      </c>
      <c r="K11" s="13">
        <v>2815563.09</v>
      </c>
      <c r="L11" s="13">
        <v>50680135.619999997</v>
      </c>
      <c r="M11" s="13"/>
      <c r="N11" s="13"/>
      <c r="O11" s="14">
        <v>202720542.47999999</v>
      </c>
      <c r="P11" s="15" t="s">
        <v>29</v>
      </c>
    </row>
    <row r="12" spans="1:16" ht="34.5" customHeight="1">
      <c r="B12" s="9">
        <v>5</v>
      </c>
      <c r="C12" s="9" t="s">
        <v>21</v>
      </c>
      <c r="D12" s="9" t="s">
        <v>30</v>
      </c>
      <c r="E12" s="9" t="s">
        <v>30</v>
      </c>
      <c r="F12" s="9" t="s">
        <v>23</v>
      </c>
      <c r="G12" s="10">
        <v>180</v>
      </c>
      <c r="H12" s="11" t="s">
        <v>24</v>
      </c>
      <c r="I12" s="12">
        <v>4</v>
      </c>
      <c r="J12" s="13">
        <v>14015</v>
      </c>
      <c r="K12" s="13">
        <v>14614.18</v>
      </c>
      <c r="L12" s="13">
        <v>2630552.4</v>
      </c>
      <c r="M12" s="13"/>
      <c r="N12" s="13"/>
      <c r="O12" s="14">
        <v>10522209.6</v>
      </c>
      <c r="P12" s="15" t="s">
        <v>31</v>
      </c>
    </row>
    <row r="13" spans="1:16" ht="34.5" customHeight="1">
      <c r="B13" s="9">
        <v>6</v>
      </c>
      <c r="C13" s="9" t="s">
        <v>21</v>
      </c>
      <c r="D13" s="9" t="s">
        <v>32</v>
      </c>
      <c r="E13" s="9" t="s">
        <v>32</v>
      </c>
      <c r="F13" s="9" t="s">
        <v>23</v>
      </c>
      <c r="G13" s="10">
        <v>1</v>
      </c>
      <c r="H13" s="11" t="s">
        <v>24</v>
      </c>
      <c r="I13" s="12">
        <v>4</v>
      </c>
      <c r="J13" s="13">
        <v>2700125</v>
      </c>
      <c r="K13" s="13">
        <v>2815563.09</v>
      </c>
      <c r="L13" s="13">
        <v>2815563.09</v>
      </c>
      <c r="M13" s="13"/>
      <c r="N13" s="13"/>
      <c r="O13" s="14">
        <v>11262252.359999999</v>
      </c>
      <c r="P13" s="15" t="s">
        <v>33</v>
      </c>
    </row>
    <row r="14" spans="1:16" ht="34.5" customHeight="1">
      <c r="B14" s="9">
        <v>7</v>
      </c>
      <c r="C14" s="9" t="s">
        <v>21</v>
      </c>
      <c r="D14" s="9" t="s">
        <v>34</v>
      </c>
      <c r="E14" s="9" t="s">
        <v>34</v>
      </c>
      <c r="F14" s="9" t="s">
        <v>23</v>
      </c>
      <c r="G14" s="10">
        <v>20</v>
      </c>
      <c r="H14" s="11" t="s">
        <v>24</v>
      </c>
      <c r="I14" s="12">
        <v>4</v>
      </c>
      <c r="J14" s="13">
        <v>14015</v>
      </c>
      <c r="K14" s="13">
        <v>14614.18</v>
      </c>
      <c r="L14" s="13">
        <v>292283.59999999998</v>
      </c>
      <c r="M14" s="13"/>
      <c r="N14" s="13"/>
      <c r="O14" s="14">
        <v>1169134.3999999999</v>
      </c>
      <c r="P14" s="15" t="s">
        <v>35</v>
      </c>
    </row>
    <row r="15" spans="1:16" ht="34.5" customHeight="1">
      <c r="B15" s="9">
        <v>8</v>
      </c>
      <c r="C15" s="9" t="s">
        <v>21</v>
      </c>
      <c r="D15" s="9" t="s">
        <v>22</v>
      </c>
      <c r="E15" s="9" t="s">
        <v>22</v>
      </c>
      <c r="F15" s="9" t="s">
        <v>23</v>
      </c>
      <c r="G15" s="10">
        <v>1</v>
      </c>
      <c r="H15" s="11" t="s">
        <v>24</v>
      </c>
      <c r="I15" s="12">
        <v>4</v>
      </c>
      <c r="J15" s="13">
        <v>2700125</v>
      </c>
      <c r="K15" s="13">
        <v>2815563.09</v>
      </c>
      <c r="L15" s="13">
        <v>2815563.09</v>
      </c>
      <c r="M15" s="13"/>
      <c r="N15" s="13"/>
      <c r="O15" s="14">
        <v>11262252.359999999</v>
      </c>
      <c r="P15" s="15" t="s">
        <v>36</v>
      </c>
    </row>
    <row r="16" spans="1:16" ht="34.5" customHeight="1">
      <c r="B16" s="9">
        <v>9</v>
      </c>
      <c r="C16" s="9" t="s">
        <v>37</v>
      </c>
      <c r="D16" s="9" t="s">
        <v>38</v>
      </c>
      <c r="E16" s="9" t="s">
        <v>38</v>
      </c>
      <c r="F16" s="9"/>
      <c r="G16" s="10">
        <v>17</v>
      </c>
      <c r="H16" s="11" t="s">
        <v>39</v>
      </c>
      <c r="I16" s="12">
        <v>4</v>
      </c>
      <c r="J16" s="13">
        <v>13655</v>
      </c>
      <c r="K16" s="13">
        <v>14238.79</v>
      </c>
      <c r="L16" s="13">
        <v>242059.43</v>
      </c>
      <c r="M16" s="13"/>
      <c r="N16" s="13"/>
      <c r="O16" s="14">
        <v>968237.72</v>
      </c>
      <c r="P16" s="9" t="s">
        <v>40</v>
      </c>
    </row>
    <row r="17" spans="2:16" ht="34.5" customHeight="1">
      <c r="B17" s="9">
        <v>10</v>
      </c>
      <c r="C17" s="9" t="s">
        <v>37</v>
      </c>
      <c r="D17" s="9" t="s">
        <v>41</v>
      </c>
      <c r="E17" s="9" t="s">
        <v>41</v>
      </c>
      <c r="F17" s="9"/>
      <c r="G17" s="10">
        <v>15</v>
      </c>
      <c r="H17" s="11" t="s">
        <v>39</v>
      </c>
      <c r="I17" s="12">
        <v>4</v>
      </c>
      <c r="J17" s="13">
        <v>7914</v>
      </c>
      <c r="K17" s="13">
        <v>8252.35</v>
      </c>
      <c r="L17" s="13">
        <v>123785.25</v>
      </c>
      <c r="M17" s="13"/>
      <c r="N17" s="13"/>
      <c r="O17" s="14">
        <v>495141</v>
      </c>
      <c r="P17" s="9" t="s">
        <v>42</v>
      </c>
    </row>
    <row r="18" spans="2:16" ht="34.5" customHeight="1">
      <c r="B18" s="9">
        <v>11</v>
      </c>
      <c r="C18" s="9" t="s">
        <v>37</v>
      </c>
      <c r="D18" s="9" t="s">
        <v>43</v>
      </c>
      <c r="E18" s="9" t="s">
        <v>43</v>
      </c>
      <c r="F18" s="9"/>
      <c r="G18" s="10">
        <v>4</v>
      </c>
      <c r="H18" s="11" t="s">
        <v>39</v>
      </c>
      <c r="I18" s="12">
        <v>4</v>
      </c>
      <c r="J18" s="13">
        <v>2496</v>
      </c>
      <c r="K18" s="13">
        <v>2602.71</v>
      </c>
      <c r="L18" s="13">
        <v>10410.84</v>
      </c>
      <c r="M18" s="13"/>
      <c r="N18" s="13"/>
      <c r="O18" s="14">
        <v>41643.360000000001</v>
      </c>
      <c r="P18" s="9" t="s">
        <v>44</v>
      </c>
    </row>
    <row r="19" spans="2:16" ht="34.5" customHeight="1">
      <c r="B19" s="9">
        <v>12</v>
      </c>
      <c r="C19" s="9" t="s">
        <v>37</v>
      </c>
      <c r="D19" s="9" t="s">
        <v>45</v>
      </c>
      <c r="E19" s="9" t="s">
        <v>45</v>
      </c>
      <c r="F19" s="9"/>
      <c r="G19" s="10">
        <v>12</v>
      </c>
      <c r="H19" s="11" t="s">
        <v>39</v>
      </c>
      <c r="I19" s="12">
        <v>4</v>
      </c>
      <c r="J19" s="13">
        <v>13032</v>
      </c>
      <c r="K19" s="13">
        <v>13589.16</v>
      </c>
      <c r="L19" s="13">
        <v>163069.92000000001</v>
      </c>
      <c r="M19" s="13"/>
      <c r="N19" s="13"/>
      <c r="O19" s="14">
        <v>652279.68000000005</v>
      </c>
      <c r="P19" s="9" t="s">
        <v>46</v>
      </c>
    </row>
    <row r="20" spans="2:16" ht="34.5" customHeight="1">
      <c r="B20" s="9">
        <v>13</v>
      </c>
      <c r="C20" s="9" t="s">
        <v>37</v>
      </c>
      <c r="D20" s="9" t="s">
        <v>47</v>
      </c>
      <c r="E20" s="9" t="s">
        <v>47</v>
      </c>
      <c r="F20" s="9"/>
      <c r="G20" s="10">
        <v>24</v>
      </c>
      <c r="H20" s="11" t="s">
        <v>39</v>
      </c>
      <c r="I20" s="12">
        <v>4</v>
      </c>
      <c r="J20" s="13">
        <v>9231</v>
      </c>
      <c r="K20" s="13">
        <v>9625.65</v>
      </c>
      <c r="L20" s="13">
        <v>231015.6</v>
      </c>
      <c r="M20" s="13"/>
      <c r="N20" s="13"/>
      <c r="O20" s="14">
        <v>924062.4</v>
      </c>
      <c r="P20" s="9" t="s">
        <v>48</v>
      </c>
    </row>
    <row r="21" spans="2:16" ht="34.5" customHeight="1">
      <c r="B21" s="9">
        <v>14</v>
      </c>
      <c r="C21" s="9" t="s">
        <v>37</v>
      </c>
      <c r="D21" s="9" t="s">
        <v>49</v>
      </c>
      <c r="E21" s="9" t="s">
        <v>49</v>
      </c>
      <c r="F21" s="9"/>
      <c r="G21" s="10">
        <v>41</v>
      </c>
      <c r="H21" s="11" t="s">
        <v>39</v>
      </c>
      <c r="I21" s="12">
        <v>4</v>
      </c>
      <c r="J21" s="13">
        <v>5777</v>
      </c>
      <c r="K21" s="13">
        <v>6023.98</v>
      </c>
      <c r="L21" s="13">
        <v>246983.18</v>
      </c>
      <c r="M21" s="13"/>
      <c r="N21" s="13"/>
      <c r="O21" s="14">
        <v>987932.72</v>
      </c>
      <c r="P21" s="9" t="s">
        <v>50</v>
      </c>
    </row>
    <row r="22" spans="2:16" ht="34.5" customHeight="1">
      <c r="B22" s="9">
        <v>15</v>
      </c>
      <c r="C22" s="9" t="s">
        <v>37</v>
      </c>
      <c r="D22" s="9" t="s">
        <v>51</v>
      </c>
      <c r="E22" s="9" t="s">
        <v>51</v>
      </c>
      <c r="F22" s="9"/>
      <c r="G22" s="10">
        <v>15</v>
      </c>
      <c r="H22" s="11" t="s">
        <v>39</v>
      </c>
      <c r="I22" s="12">
        <v>4</v>
      </c>
      <c r="J22" s="13">
        <v>16445</v>
      </c>
      <c r="K22" s="13">
        <v>17148.07</v>
      </c>
      <c r="L22" s="13">
        <v>257221.05</v>
      </c>
      <c r="M22" s="13"/>
      <c r="N22" s="13"/>
      <c r="O22" s="14">
        <v>1028884.2</v>
      </c>
      <c r="P22" s="9" t="s">
        <v>52</v>
      </c>
    </row>
    <row r="23" spans="2:16" ht="34.5" customHeight="1">
      <c r="B23" s="9">
        <v>16</v>
      </c>
      <c r="C23" s="9" t="s">
        <v>37</v>
      </c>
      <c r="D23" s="9" t="s">
        <v>53</v>
      </c>
      <c r="E23" s="9" t="s">
        <v>53</v>
      </c>
      <c r="F23" s="9"/>
      <c r="G23" s="10">
        <v>2</v>
      </c>
      <c r="H23" s="11" t="s">
        <v>39</v>
      </c>
      <c r="I23" s="12">
        <v>4</v>
      </c>
      <c r="J23" s="13">
        <v>7464</v>
      </c>
      <c r="K23" s="13">
        <v>7783.11</v>
      </c>
      <c r="L23" s="13">
        <v>15566.22</v>
      </c>
      <c r="M23" s="13"/>
      <c r="N23" s="13"/>
      <c r="O23" s="14">
        <v>62264.88</v>
      </c>
      <c r="P23" s="9" t="s">
        <v>54</v>
      </c>
    </row>
    <row r="24" spans="2:16" ht="34.5" customHeight="1">
      <c r="B24" s="9">
        <v>17</v>
      </c>
      <c r="C24" s="9" t="s">
        <v>37</v>
      </c>
      <c r="D24" s="9" t="s">
        <v>55</v>
      </c>
      <c r="E24" s="9" t="s">
        <v>55</v>
      </c>
      <c r="F24" s="9"/>
      <c r="G24" s="10">
        <v>46</v>
      </c>
      <c r="H24" s="11" t="s">
        <v>39</v>
      </c>
      <c r="I24" s="12">
        <v>4</v>
      </c>
      <c r="J24" s="13">
        <v>8634</v>
      </c>
      <c r="K24" s="13">
        <v>9003.1299999999992</v>
      </c>
      <c r="L24" s="13">
        <v>414143.98</v>
      </c>
      <c r="M24" s="13"/>
      <c r="N24" s="13"/>
      <c r="O24" s="14">
        <v>1656575.92</v>
      </c>
      <c r="P24" s="9" t="s">
        <v>56</v>
      </c>
    </row>
    <row r="25" spans="2:16" ht="34.5" customHeight="1">
      <c r="B25" s="9">
        <v>18</v>
      </c>
      <c r="C25" s="9" t="s">
        <v>37</v>
      </c>
      <c r="D25" s="9" t="s">
        <v>57</v>
      </c>
      <c r="E25" s="9" t="s">
        <v>57</v>
      </c>
      <c r="F25" s="9"/>
      <c r="G25" s="10">
        <v>5</v>
      </c>
      <c r="H25" s="11" t="s">
        <v>39</v>
      </c>
      <c r="I25" s="12">
        <v>4</v>
      </c>
      <c r="J25" s="13">
        <v>22598</v>
      </c>
      <c r="K25" s="13">
        <v>23564.13</v>
      </c>
      <c r="L25" s="13">
        <v>117820.65</v>
      </c>
      <c r="M25" s="13"/>
      <c r="N25" s="13"/>
      <c r="O25" s="14">
        <v>471282.6</v>
      </c>
      <c r="P25" s="9" t="s">
        <v>58</v>
      </c>
    </row>
    <row r="26" spans="2:16" ht="34.5" customHeight="1">
      <c r="B26" s="9">
        <v>19</v>
      </c>
      <c r="C26" s="9" t="s">
        <v>37</v>
      </c>
      <c r="D26" s="9" t="s">
        <v>59</v>
      </c>
      <c r="E26" s="9" t="s">
        <v>59</v>
      </c>
      <c r="F26" s="9"/>
      <c r="G26" s="10">
        <v>10</v>
      </c>
      <c r="H26" s="11" t="s">
        <v>39</v>
      </c>
      <c r="I26" s="12">
        <v>4</v>
      </c>
      <c r="J26" s="13">
        <v>15479</v>
      </c>
      <c r="K26" s="13">
        <v>16140.77</v>
      </c>
      <c r="L26" s="13">
        <v>161407.70000000001</v>
      </c>
      <c r="M26" s="13"/>
      <c r="N26" s="13"/>
      <c r="O26" s="14">
        <v>645630.80000000005</v>
      </c>
      <c r="P26" s="9" t="s">
        <v>60</v>
      </c>
    </row>
    <row r="27" spans="2:16" ht="34.5" customHeight="1">
      <c r="B27" s="9">
        <v>20</v>
      </c>
      <c r="C27" s="9" t="s">
        <v>37</v>
      </c>
      <c r="D27" s="9" t="s">
        <v>61</v>
      </c>
      <c r="E27" s="9" t="s">
        <v>61</v>
      </c>
      <c r="F27" s="9"/>
      <c r="G27" s="10">
        <v>1</v>
      </c>
      <c r="H27" s="11" t="s">
        <v>39</v>
      </c>
      <c r="I27" s="12">
        <v>4</v>
      </c>
      <c r="J27" s="13">
        <v>24755</v>
      </c>
      <c r="K27" s="13">
        <v>25813.35</v>
      </c>
      <c r="L27" s="13">
        <v>25813.35</v>
      </c>
      <c r="M27" s="13"/>
      <c r="N27" s="13"/>
      <c r="O27" s="14">
        <v>103253.4</v>
      </c>
      <c r="P27" s="9" t="s">
        <v>62</v>
      </c>
    </row>
    <row r="28" spans="2:16" ht="34.5" customHeight="1">
      <c r="B28" s="9">
        <v>21</v>
      </c>
      <c r="C28" s="9" t="s">
        <v>37</v>
      </c>
      <c r="D28" s="9" t="s">
        <v>63</v>
      </c>
      <c r="E28" s="9" t="s">
        <v>63</v>
      </c>
      <c r="F28" s="9"/>
      <c r="G28" s="10">
        <v>1</v>
      </c>
      <c r="H28" s="11" t="s">
        <v>39</v>
      </c>
      <c r="I28" s="12">
        <v>4</v>
      </c>
      <c r="J28" s="13">
        <v>49047</v>
      </c>
      <c r="K28" s="13">
        <v>51143.9</v>
      </c>
      <c r="L28" s="13">
        <v>51143.9</v>
      </c>
      <c r="M28" s="13"/>
      <c r="N28" s="13"/>
      <c r="O28" s="14">
        <v>204575.6</v>
      </c>
      <c r="P28" s="9" t="s">
        <v>64</v>
      </c>
    </row>
    <row r="29" spans="2:16" ht="34.5" customHeight="1">
      <c r="B29" s="9">
        <v>22</v>
      </c>
      <c r="C29" s="9" t="s">
        <v>37</v>
      </c>
      <c r="D29" s="9" t="s">
        <v>65</v>
      </c>
      <c r="E29" s="9" t="s">
        <v>65</v>
      </c>
      <c r="F29" s="9"/>
      <c r="G29" s="10">
        <v>6</v>
      </c>
      <c r="H29" s="11" t="s">
        <v>39</v>
      </c>
      <c r="I29" s="12">
        <v>4</v>
      </c>
      <c r="J29" s="13">
        <v>12063</v>
      </c>
      <c r="K29" s="13">
        <v>12578.73</v>
      </c>
      <c r="L29" s="13">
        <v>75472.38</v>
      </c>
      <c r="M29" s="13"/>
      <c r="N29" s="13"/>
      <c r="O29" s="14">
        <v>301889.52</v>
      </c>
      <c r="P29" s="9" t="s">
        <v>66</v>
      </c>
    </row>
    <row r="30" spans="2:16" ht="34.5" customHeight="1">
      <c r="B30" s="9">
        <v>23</v>
      </c>
      <c r="C30" s="9" t="s">
        <v>37</v>
      </c>
      <c r="D30" s="9" t="s">
        <v>67</v>
      </c>
      <c r="E30" s="9" t="s">
        <v>67</v>
      </c>
      <c r="F30" s="9"/>
      <c r="G30" s="10">
        <v>5</v>
      </c>
      <c r="H30" s="11" t="s">
        <v>39</v>
      </c>
      <c r="I30" s="12">
        <v>4</v>
      </c>
      <c r="J30" s="13">
        <v>9076</v>
      </c>
      <c r="K30" s="13">
        <v>9464.0300000000007</v>
      </c>
      <c r="L30" s="13">
        <v>47320.15</v>
      </c>
      <c r="M30" s="13"/>
      <c r="N30" s="13"/>
      <c r="O30" s="14">
        <v>189280.6</v>
      </c>
      <c r="P30" s="9" t="s">
        <v>68</v>
      </c>
    </row>
    <row r="31" spans="2:16" ht="34.5" customHeight="1">
      <c r="B31" s="9">
        <v>24</v>
      </c>
      <c r="C31" s="9" t="s">
        <v>37</v>
      </c>
      <c r="D31" s="9" t="s">
        <v>69</v>
      </c>
      <c r="E31" s="9" t="s">
        <v>69</v>
      </c>
      <c r="F31" s="9"/>
      <c r="G31" s="10">
        <v>12</v>
      </c>
      <c r="H31" s="11" t="s">
        <v>39</v>
      </c>
      <c r="I31" s="12">
        <v>4</v>
      </c>
      <c r="J31" s="13">
        <v>10220</v>
      </c>
      <c r="K31" s="13">
        <v>10656.93</v>
      </c>
      <c r="L31" s="13">
        <v>127883.16</v>
      </c>
      <c r="M31" s="13"/>
      <c r="N31" s="13"/>
      <c r="O31" s="14">
        <v>511532.64</v>
      </c>
      <c r="P31" s="9" t="s">
        <v>70</v>
      </c>
    </row>
    <row r="32" spans="2:16" ht="34.5" customHeight="1">
      <c r="B32" s="9">
        <v>25</v>
      </c>
      <c r="C32" s="9" t="s">
        <v>37</v>
      </c>
      <c r="D32" s="9" t="s">
        <v>71</v>
      </c>
      <c r="E32" s="9" t="s">
        <v>71</v>
      </c>
      <c r="F32" s="9"/>
      <c r="G32" s="10">
        <v>3</v>
      </c>
      <c r="H32" s="11" t="s">
        <v>39</v>
      </c>
      <c r="I32" s="12">
        <v>4</v>
      </c>
      <c r="J32" s="13">
        <v>15354</v>
      </c>
      <c r="K32" s="13">
        <v>16010.43</v>
      </c>
      <c r="L32" s="13">
        <v>48031.29</v>
      </c>
      <c r="M32" s="13"/>
      <c r="N32" s="13"/>
      <c r="O32" s="14">
        <v>192125.16</v>
      </c>
      <c r="P32" s="9" t="s">
        <v>72</v>
      </c>
    </row>
    <row r="33" spans="2:16" ht="34.5" customHeight="1">
      <c r="B33" s="9">
        <v>26</v>
      </c>
      <c r="C33" s="9" t="s">
        <v>37</v>
      </c>
      <c r="D33" s="9" t="s">
        <v>73</v>
      </c>
      <c r="E33" s="9" t="s">
        <v>73</v>
      </c>
      <c r="F33" s="9"/>
      <c r="G33" s="10">
        <v>3</v>
      </c>
      <c r="H33" s="11" t="s">
        <v>39</v>
      </c>
      <c r="I33" s="12">
        <v>4</v>
      </c>
      <c r="J33" s="13">
        <v>15497</v>
      </c>
      <c r="K33" s="13">
        <v>16159.54</v>
      </c>
      <c r="L33" s="13">
        <v>48478.62</v>
      </c>
      <c r="M33" s="13"/>
      <c r="N33" s="13"/>
      <c r="O33" s="14">
        <v>193914.48</v>
      </c>
      <c r="P33" s="9" t="s">
        <v>74</v>
      </c>
    </row>
    <row r="34" spans="2:16" ht="34.5" customHeight="1">
      <c r="B34" s="9">
        <v>27</v>
      </c>
      <c r="C34" s="9" t="s">
        <v>37</v>
      </c>
      <c r="D34" s="9" t="s">
        <v>75</v>
      </c>
      <c r="E34" s="9" t="s">
        <v>75</v>
      </c>
      <c r="F34" s="9"/>
      <c r="G34" s="10">
        <v>19</v>
      </c>
      <c r="H34" s="11" t="s">
        <v>39</v>
      </c>
      <c r="I34" s="12">
        <v>4</v>
      </c>
      <c r="J34" s="13">
        <v>10072</v>
      </c>
      <c r="K34" s="13">
        <v>10502.61</v>
      </c>
      <c r="L34" s="13">
        <v>199549.59</v>
      </c>
      <c r="M34" s="13"/>
      <c r="N34" s="13"/>
      <c r="O34" s="14">
        <v>798198.36</v>
      </c>
      <c r="P34" s="9" t="s">
        <v>76</v>
      </c>
    </row>
    <row r="35" spans="2:16" ht="34.5" customHeight="1">
      <c r="B35" s="9">
        <v>28</v>
      </c>
      <c r="C35" s="9" t="s">
        <v>37</v>
      </c>
      <c r="D35" s="9" t="s">
        <v>77</v>
      </c>
      <c r="E35" s="9" t="s">
        <v>77</v>
      </c>
      <c r="F35" s="9"/>
      <c r="G35" s="10">
        <v>5</v>
      </c>
      <c r="H35" s="11" t="s">
        <v>39</v>
      </c>
      <c r="I35" s="12">
        <v>4</v>
      </c>
      <c r="J35" s="13">
        <v>11389</v>
      </c>
      <c r="K35" s="13">
        <v>11875.91</v>
      </c>
      <c r="L35" s="13">
        <v>59379.55</v>
      </c>
      <c r="M35" s="13"/>
      <c r="N35" s="13"/>
      <c r="O35" s="14">
        <v>237518.2</v>
      </c>
      <c r="P35" s="9" t="s">
        <v>78</v>
      </c>
    </row>
    <row r="36" spans="2:16" ht="34.5" customHeight="1">
      <c r="B36" s="9">
        <v>29</v>
      </c>
      <c r="C36" s="9" t="s">
        <v>37</v>
      </c>
      <c r="D36" s="9" t="s">
        <v>79</v>
      </c>
      <c r="E36" s="9" t="s">
        <v>79</v>
      </c>
      <c r="F36" s="9"/>
      <c r="G36" s="10">
        <v>6</v>
      </c>
      <c r="H36" s="11" t="s">
        <v>39</v>
      </c>
      <c r="I36" s="12">
        <v>4</v>
      </c>
      <c r="J36" s="13">
        <v>12058</v>
      </c>
      <c r="K36" s="13">
        <v>12573.51</v>
      </c>
      <c r="L36" s="13">
        <v>75441.06</v>
      </c>
      <c r="M36" s="13"/>
      <c r="N36" s="13"/>
      <c r="O36" s="14">
        <v>301764.24</v>
      </c>
      <c r="P36" s="9" t="s">
        <v>80</v>
      </c>
    </row>
    <row r="37" spans="2:16" ht="34.5" customHeight="1">
      <c r="B37" s="9">
        <v>30</v>
      </c>
      <c r="C37" s="9" t="s">
        <v>37</v>
      </c>
      <c r="D37" s="9" t="s">
        <v>81</v>
      </c>
      <c r="E37" s="9" t="s">
        <v>81</v>
      </c>
      <c r="F37" s="9"/>
      <c r="G37" s="10">
        <v>19</v>
      </c>
      <c r="H37" s="11" t="s">
        <v>39</v>
      </c>
      <c r="I37" s="12">
        <v>4</v>
      </c>
      <c r="J37" s="13">
        <v>1135</v>
      </c>
      <c r="K37" s="13">
        <v>1183.52</v>
      </c>
      <c r="L37" s="13">
        <v>22486.880000000001</v>
      </c>
      <c r="M37" s="13"/>
      <c r="N37" s="13"/>
      <c r="O37" s="14">
        <v>89947.520000000004</v>
      </c>
      <c r="P37" s="9" t="s">
        <v>82</v>
      </c>
    </row>
    <row r="38" spans="2:16" ht="34.5" customHeight="1">
      <c r="B38" s="9">
        <v>31</v>
      </c>
      <c r="C38" s="9" t="s">
        <v>37</v>
      </c>
      <c r="D38" s="9" t="s">
        <v>83</v>
      </c>
      <c r="E38" s="9" t="s">
        <v>83</v>
      </c>
      <c r="F38" s="9"/>
      <c r="G38" s="10">
        <v>63</v>
      </c>
      <c r="H38" s="11" t="s">
        <v>39</v>
      </c>
      <c r="I38" s="12">
        <v>4</v>
      </c>
      <c r="J38" s="13">
        <v>407</v>
      </c>
      <c r="K38" s="13">
        <v>424.4</v>
      </c>
      <c r="L38" s="13">
        <v>26737.200000000001</v>
      </c>
      <c r="M38" s="13"/>
      <c r="N38" s="13"/>
      <c r="O38" s="14">
        <v>106948.8</v>
      </c>
      <c r="P38" s="9" t="s">
        <v>84</v>
      </c>
    </row>
    <row r="39" spans="2:16" ht="34.5" customHeight="1">
      <c r="B39" s="9">
        <v>32</v>
      </c>
      <c r="C39" s="9" t="s">
        <v>37</v>
      </c>
      <c r="D39" s="9" t="s">
        <v>85</v>
      </c>
      <c r="E39" s="9" t="s">
        <v>85</v>
      </c>
      <c r="F39" s="9"/>
      <c r="G39" s="10">
        <v>15</v>
      </c>
      <c r="H39" s="11" t="s">
        <v>39</v>
      </c>
      <c r="I39" s="12">
        <v>4</v>
      </c>
      <c r="J39" s="13">
        <v>822</v>
      </c>
      <c r="K39" s="13">
        <v>857.14</v>
      </c>
      <c r="L39" s="13">
        <v>12857.1</v>
      </c>
      <c r="M39" s="13"/>
      <c r="N39" s="13"/>
      <c r="O39" s="14">
        <v>51428.4</v>
      </c>
      <c r="P39" s="9" t="s">
        <v>86</v>
      </c>
    </row>
    <row r="40" spans="2:16" ht="34.5" customHeight="1">
      <c r="B40" s="9">
        <v>33</v>
      </c>
      <c r="C40" s="9" t="s">
        <v>37</v>
      </c>
      <c r="D40" s="9" t="s">
        <v>87</v>
      </c>
      <c r="E40" s="9" t="s">
        <v>87</v>
      </c>
      <c r="F40" s="9"/>
      <c r="G40" s="10">
        <v>24</v>
      </c>
      <c r="H40" s="11" t="s">
        <v>39</v>
      </c>
      <c r="I40" s="12">
        <v>4</v>
      </c>
      <c r="J40" s="13">
        <v>5242</v>
      </c>
      <c r="K40" s="13">
        <v>5466.11</v>
      </c>
      <c r="L40" s="13">
        <v>131186.64000000001</v>
      </c>
      <c r="M40" s="13"/>
      <c r="N40" s="13"/>
      <c r="O40" s="14">
        <v>524746.56000000006</v>
      </c>
      <c r="P40" s="9" t="s">
        <v>88</v>
      </c>
    </row>
    <row r="41" spans="2:16" ht="34.5" customHeight="1">
      <c r="B41" s="9">
        <v>34</v>
      </c>
      <c r="C41" s="9" t="s">
        <v>37</v>
      </c>
      <c r="D41" s="9" t="s">
        <v>89</v>
      </c>
      <c r="E41" s="9" t="s">
        <v>89</v>
      </c>
      <c r="F41" s="9"/>
      <c r="G41" s="10">
        <v>20</v>
      </c>
      <c r="H41" s="11" t="s">
        <v>39</v>
      </c>
      <c r="I41" s="12">
        <v>4</v>
      </c>
      <c r="J41" s="13">
        <v>5242</v>
      </c>
      <c r="K41" s="13">
        <v>5466.11</v>
      </c>
      <c r="L41" s="13">
        <v>109322.2</v>
      </c>
      <c r="M41" s="13"/>
      <c r="N41" s="13"/>
      <c r="O41" s="14">
        <v>437288.8</v>
      </c>
      <c r="P41" s="9" t="s">
        <v>90</v>
      </c>
    </row>
    <row r="42" spans="2:16" ht="34.5" customHeight="1">
      <c r="B42" s="9">
        <v>35</v>
      </c>
      <c r="C42" s="9" t="s">
        <v>37</v>
      </c>
      <c r="D42" s="9" t="s">
        <v>91</v>
      </c>
      <c r="E42" s="9" t="s">
        <v>91</v>
      </c>
      <c r="F42" s="9"/>
      <c r="G42" s="10">
        <v>10</v>
      </c>
      <c r="H42" s="11" t="s">
        <v>39</v>
      </c>
      <c r="I42" s="12">
        <v>4</v>
      </c>
      <c r="J42" s="13">
        <v>6578</v>
      </c>
      <c r="K42" s="13">
        <v>6859.23</v>
      </c>
      <c r="L42" s="13">
        <v>68592.3</v>
      </c>
      <c r="M42" s="13"/>
      <c r="N42" s="13"/>
      <c r="O42" s="14">
        <v>274369.2</v>
      </c>
      <c r="P42" s="9" t="s">
        <v>92</v>
      </c>
    </row>
    <row r="43" spans="2:16" ht="34.5" customHeight="1">
      <c r="B43" s="9">
        <v>36</v>
      </c>
      <c r="C43" s="9" t="s">
        <v>37</v>
      </c>
      <c r="D43" s="9" t="s">
        <v>93</v>
      </c>
      <c r="E43" s="9" t="s">
        <v>93</v>
      </c>
      <c r="F43" s="9"/>
      <c r="G43" s="10">
        <v>45</v>
      </c>
      <c r="H43" s="11" t="s">
        <v>39</v>
      </c>
      <c r="I43" s="12">
        <v>4</v>
      </c>
      <c r="J43" s="13">
        <v>8192</v>
      </c>
      <c r="K43" s="13">
        <v>8542.23</v>
      </c>
      <c r="L43" s="13">
        <v>384400.35</v>
      </c>
      <c r="M43" s="13"/>
      <c r="N43" s="13"/>
      <c r="O43" s="14">
        <v>1537601.4</v>
      </c>
      <c r="P43" s="9" t="s">
        <v>94</v>
      </c>
    </row>
    <row r="44" spans="2:16" ht="34.5" customHeight="1">
      <c r="B44" s="9">
        <v>37</v>
      </c>
      <c r="C44" s="9" t="s">
        <v>37</v>
      </c>
      <c r="D44" s="9" t="s">
        <v>95</v>
      </c>
      <c r="E44" s="9" t="s">
        <v>95</v>
      </c>
      <c r="F44" s="9"/>
      <c r="G44" s="10">
        <v>5</v>
      </c>
      <c r="H44" s="11" t="s">
        <v>39</v>
      </c>
      <c r="I44" s="12">
        <v>4</v>
      </c>
      <c r="J44" s="13">
        <v>5716</v>
      </c>
      <c r="K44" s="13">
        <v>5960.38</v>
      </c>
      <c r="L44" s="13">
        <v>29801.9</v>
      </c>
      <c r="M44" s="13"/>
      <c r="N44" s="13"/>
      <c r="O44" s="14">
        <v>119207.6</v>
      </c>
      <c r="P44" s="9" t="s">
        <v>96</v>
      </c>
    </row>
    <row r="45" spans="2:16" ht="34.5" customHeight="1">
      <c r="B45" s="9">
        <v>38</v>
      </c>
      <c r="C45" s="9" t="s">
        <v>37</v>
      </c>
      <c r="D45" s="9" t="s">
        <v>97</v>
      </c>
      <c r="E45" s="9" t="s">
        <v>97</v>
      </c>
      <c r="F45" s="9"/>
      <c r="G45" s="10">
        <v>1</v>
      </c>
      <c r="H45" s="11" t="s">
        <v>39</v>
      </c>
      <c r="I45" s="12">
        <v>4</v>
      </c>
      <c r="J45" s="13">
        <v>28994</v>
      </c>
      <c r="K45" s="13">
        <v>30233.58</v>
      </c>
      <c r="L45" s="13">
        <v>30233.58</v>
      </c>
      <c r="M45" s="13"/>
      <c r="N45" s="13"/>
      <c r="O45" s="14">
        <v>120934.32</v>
      </c>
      <c r="P45" s="9" t="s">
        <v>98</v>
      </c>
    </row>
    <row r="46" spans="2:16" ht="34.5" customHeight="1">
      <c r="B46" s="9">
        <v>39</v>
      </c>
      <c r="C46" s="9" t="s">
        <v>37</v>
      </c>
      <c r="D46" s="9" t="s">
        <v>99</v>
      </c>
      <c r="E46" s="9" t="s">
        <v>99</v>
      </c>
      <c r="F46" s="9"/>
      <c r="G46" s="10">
        <v>1</v>
      </c>
      <c r="H46" s="11" t="s">
        <v>39</v>
      </c>
      <c r="I46" s="12">
        <v>4</v>
      </c>
      <c r="J46" s="13">
        <v>38028</v>
      </c>
      <c r="K46" s="13">
        <v>39653.81</v>
      </c>
      <c r="L46" s="13">
        <v>39653.81</v>
      </c>
      <c r="M46" s="13"/>
      <c r="N46" s="13"/>
      <c r="O46" s="14">
        <v>158615.24</v>
      </c>
      <c r="P46" s="9" t="s">
        <v>100</v>
      </c>
    </row>
    <row r="47" spans="2:16" ht="34.5" customHeight="1">
      <c r="B47" s="9">
        <v>40</v>
      </c>
      <c r="C47" s="9" t="s">
        <v>37</v>
      </c>
      <c r="D47" s="9" t="s">
        <v>101</v>
      </c>
      <c r="E47" s="9" t="s">
        <v>101</v>
      </c>
      <c r="F47" s="9"/>
      <c r="G47" s="10">
        <v>37</v>
      </c>
      <c r="H47" s="11" t="s">
        <v>39</v>
      </c>
      <c r="I47" s="12">
        <v>4</v>
      </c>
      <c r="J47" s="13">
        <v>898</v>
      </c>
      <c r="K47" s="13">
        <v>936.39</v>
      </c>
      <c r="L47" s="13">
        <v>34646.43</v>
      </c>
      <c r="M47" s="13"/>
      <c r="N47" s="13"/>
      <c r="O47" s="14">
        <v>138585.72</v>
      </c>
      <c r="P47" s="9" t="s">
        <v>102</v>
      </c>
    </row>
    <row r="48" spans="2:16" ht="34.5" customHeight="1">
      <c r="B48" s="9">
        <v>41</v>
      </c>
      <c r="C48" s="9" t="s">
        <v>37</v>
      </c>
      <c r="D48" s="9" t="s">
        <v>103</v>
      </c>
      <c r="E48" s="9" t="s">
        <v>103</v>
      </c>
      <c r="F48" s="9"/>
      <c r="G48" s="10">
        <v>37</v>
      </c>
      <c r="H48" s="11" t="s">
        <v>39</v>
      </c>
      <c r="I48" s="12">
        <v>4</v>
      </c>
      <c r="J48" s="13">
        <v>1002</v>
      </c>
      <c r="K48" s="13">
        <v>1044.8399999999999</v>
      </c>
      <c r="L48" s="13">
        <v>38659.08</v>
      </c>
      <c r="M48" s="13"/>
      <c r="N48" s="13"/>
      <c r="O48" s="14">
        <v>154636.32</v>
      </c>
      <c r="P48" s="9" t="s">
        <v>104</v>
      </c>
    </row>
    <row r="49" spans="2:16" ht="34.5" customHeight="1">
      <c r="B49" s="9">
        <v>42</v>
      </c>
      <c r="C49" s="9" t="s">
        <v>37</v>
      </c>
      <c r="D49" s="9" t="s">
        <v>105</v>
      </c>
      <c r="E49" s="9" t="s">
        <v>105</v>
      </c>
      <c r="F49" s="9"/>
      <c r="G49" s="10">
        <v>30</v>
      </c>
      <c r="H49" s="11" t="s">
        <v>39</v>
      </c>
      <c r="I49" s="12">
        <v>4</v>
      </c>
      <c r="J49" s="13">
        <v>993</v>
      </c>
      <c r="K49" s="13">
        <v>1035.45</v>
      </c>
      <c r="L49" s="13">
        <v>31063.5</v>
      </c>
      <c r="M49" s="13"/>
      <c r="N49" s="13"/>
      <c r="O49" s="14">
        <v>124254</v>
      </c>
      <c r="P49" s="9" t="s">
        <v>106</v>
      </c>
    </row>
    <row r="50" spans="2:16" ht="34.5" customHeight="1">
      <c r="B50" s="9">
        <v>43</v>
      </c>
      <c r="C50" s="9" t="s">
        <v>37</v>
      </c>
      <c r="D50" s="9" t="s">
        <v>107</v>
      </c>
      <c r="E50" s="9" t="s">
        <v>107</v>
      </c>
      <c r="F50" s="9"/>
      <c r="G50" s="10">
        <v>29</v>
      </c>
      <c r="H50" s="11" t="s">
        <v>39</v>
      </c>
      <c r="I50" s="12">
        <v>4</v>
      </c>
      <c r="J50" s="13">
        <v>2592</v>
      </c>
      <c r="K50" s="13">
        <v>2702.82</v>
      </c>
      <c r="L50" s="13">
        <v>78381.78</v>
      </c>
      <c r="M50" s="13"/>
      <c r="N50" s="13"/>
      <c r="O50" s="14">
        <v>313527.12</v>
      </c>
      <c r="P50" s="9" t="s">
        <v>108</v>
      </c>
    </row>
    <row r="51" spans="2:16" ht="34.5" customHeight="1">
      <c r="B51" s="9">
        <v>44</v>
      </c>
      <c r="C51" s="9" t="s">
        <v>37</v>
      </c>
      <c r="D51" s="9" t="s">
        <v>109</v>
      </c>
      <c r="E51" s="9" t="s">
        <v>109</v>
      </c>
      <c r="F51" s="9"/>
      <c r="G51" s="10">
        <v>50</v>
      </c>
      <c r="H51" s="11" t="s">
        <v>39</v>
      </c>
      <c r="I51" s="12">
        <v>4</v>
      </c>
      <c r="J51" s="13">
        <v>2875</v>
      </c>
      <c r="K51" s="13">
        <v>2997.91</v>
      </c>
      <c r="L51" s="13">
        <v>149895.5</v>
      </c>
      <c r="M51" s="13"/>
      <c r="N51" s="13"/>
      <c r="O51" s="14">
        <v>599582</v>
      </c>
      <c r="P51" s="9" t="s">
        <v>110</v>
      </c>
    </row>
    <row r="52" spans="2:16" ht="34.5" customHeight="1">
      <c r="B52" s="9">
        <v>45</v>
      </c>
      <c r="C52" s="9" t="s">
        <v>37</v>
      </c>
      <c r="D52" s="9" t="s">
        <v>111</v>
      </c>
      <c r="E52" s="9" t="s">
        <v>111</v>
      </c>
      <c r="F52" s="9"/>
      <c r="G52" s="10">
        <v>15</v>
      </c>
      <c r="H52" s="11" t="s">
        <v>39</v>
      </c>
      <c r="I52" s="12">
        <v>4</v>
      </c>
      <c r="J52" s="13">
        <v>2875</v>
      </c>
      <c r="K52" s="13">
        <v>2997.91</v>
      </c>
      <c r="L52" s="13">
        <v>44968.65</v>
      </c>
      <c r="M52" s="13"/>
      <c r="N52" s="13"/>
      <c r="O52" s="14">
        <v>179874.6</v>
      </c>
      <c r="P52" s="9" t="s">
        <v>112</v>
      </c>
    </row>
    <row r="53" spans="2:16" ht="34.5" customHeight="1">
      <c r="B53" s="9">
        <v>46</v>
      </c>
      <c r="C53" s="9" t="s">
        <v>37</v>
      </c>
      <c r="D53" s="9" t="s">
        <v>113</v>
      </c>
      <c r="E53" s="9" t="s">
        <v>113</v>
      </c>
      <c r="F53" s="9"/>
      <c r="G53" s="10">
        <v>15</v>
      </c>
      <c r="H53" s="11" t="s">
        <v>39</v>
      </c>
      <c r="I53" s="12">
        <v>4</v>
      </c>
      <c r="J53" s="13">
        <v>2875</v>
      </c>
      <c r="K53" s="13">
        <v>2997.91</v>
      </c>
      <c r="L53" s="13">
        <v>44968.65</v>
      </c>
      <c r="M53" s="13"/>
      <c r="N53" s="13"/>
      <c r="O53" s="14">
        <v>179874.6</v>
      </c>
      <c r="P53" s="9" t="s">
        <v>114</v>
      </c>
    </row>
    <row r="54" spans="2:16" ht="34.5" customHeight="1">
      <c r="B54" s="9">
        <v>47</v>
      </c>
      <c r="C54" s="9" t="s">
        <v>37</v>
      </c>
      <c r="D54" s="9" t="s">
        <v>115</v>
      </c>
      <c r="E54" s="9" t="s">
        <v>115</v>
      </c>
      <c r="F54" s="9"/>
      <c r="G54" s="10">
        <v>37</v>
      </c>
      <c r="H54" s="11" t="s">
        <v>39</v>
      </c>
      <c r="I54" s="12">
        <v>4</v>
      </c>
      <c r="J54" s="13">
        <v>3032</v>
      </c>
      <c r="K54" s="13">
        <v>3161.63</v>
      </c>
      <c r="L54" s="13">
        <v>116980.31</v>
      </c>
      <c r="M54" s="13"/>
      <c r="N54" s="13"/>
      <c r="O54" s="14">
        <v>467921.24</v>
      </c>
      <c r="P54" s="9" t="s">
        <v>116</v>
      </c>
    </row>
    <row r="55" spans="2:16" ht="34.5" customHeight="1">
      <c r="B55" s="9">
        <v>48</v>
      </c>
      <c r="C55" s="9" t="s">
        <v>37</v>
      </c>
      <c r="D55" s="9" t="s">
        <v>117</v>
      </c>
      <c r="E55" s="9" t="s">
        <v>117</v>
      </c>
      <c r="F55" s="9"/>
      <c r="G55" s="10">
        <v>37</v>
      </c>
      <c r="H55" s="11" t="s">
        <v>39</v>
      </c>
      <c r="I55" s="12">
        <v>4</v>
      </c>
      <c r="J55" s="13">
        <v>3384</v>
      </c>
      <c r="K55" s="13">
        <v>3528.68</v>
      </c>
      <c r="L55" s="13">
        <v>130561.16</v>
      </c>
      <c r="M55" s="13"/>
      <c r="N55" s="13"/>
      <c r="O55" s="14">
        <v>522244.64</v>
      </c>
      <c r="P55" s="9" t="s">
        <v>118</v>
      </c>
    </row>
    <row r="56" spans="2:16" ht="34.5" customHeight="1">
      <c r="B56" s="9">
        <v>49</v>
      </c>
      <c r="C56" s="9" t="s">
        <v>37</v>
      </c>
      <c r="D56" s="9" t="s">
        <v>119</v>
      </c>
      <c r="E56" s="9" t="s">
        <v>119</v>
      </c>
      <c r="F56" s="9"/>
      <c r="G56" s="10">
        <v>37</v>
      </c>
      <c r="H56" s="11" t="s">
        <v>39</v>
      </c>
      <c r="I56" s="12">
        <v>4</v>
      </c>
      <c r="J56" s="13">
        <v>3384</v>
      </c>
      <c r="K56" s="13">
        <v>3528.68</v>
      </c>
      <c r="L56" s="13">
        <v>130561.16</v>
      </c>
      <c r="M56" s="13"/>
      <c r="N56" s="13"/>
      <c r="O56" s="14">
        <v>522244.64</v>
      </c>
      <c r="P56" s="9" t="s">
        <v>120</v>
      </c>
    </row>
    <row r="57" spans="2:16" ht="34.5" customHeight="1">
      <c r="B57" s="9">
        <v>50</v>
      </c>
      <c r="C57" s="9" t="s">
        <v>37</v>
      </c>
      <c r="D57" s="9" t="s">
        <v>121</v>
      </c>
      <c r="E57" s="9" t="s">
        <v>121</v>
      </c>
      <c r="F57" s="9"/>
      <c r="G57" s="10">
        <v>15</v>
      </c>
      <c r="H57" s="11" t="s">
        <v>39</v>
      </c>
      <c r="I57" s="12">
        <v>4</v>
      </c>
      <c r="J57" s="13">
        <v>3384</v>
      </c>
      <c r="K57" s="13">
        <v>3528.68</v>
      </c>
      <c r="L57" s="13">
        <v>52930.2</v>
      </c>
      <c r="M57" s="13"/>
      <c r="N57" s="13"/>
      <c r="O57" s="14">
        <v>211720.8</v>
      </c>
      <c r="P57" s="9" t="s">
        <v>122</v>
      </c>
    </row>
    <row r="58" spans="2:16" ht="34.5" customHeight="1">
      <c r="B58" s="9">
        <v>51</v>
      </c>
      <c r="C58" s="9" t="s">
        <v>37</v>
      </c>
      <c r="D58" s="9" t="s">
        <v>123</v>
      </c>
      <c r="E58" s="9" t="s">
        <v>123</v>
      </c>
      <c r="F58" s="9"/>
      <c r="G58" s="10">
        <v>15</v>
      </c>
      <c r="H58" s="11" t="s">
        <v>39</v>
      </c>
      <c r="I58" s="12">
        <v>4</v>
      </c>
      <c r="J58" s="13">
        <v>5197</v>
      </c>
      <c r="K58" s="13">
        <v>5419.19</v>
      </c>
      <c r="L58" s="13">
        <v>81287.850000000006</v>
      </c>
      <c r="M58" s="13"/>
      <c r="N58" s="13"/>
      <c r="O58" s="14">
        <v>325151.40000000002</v>
      </c>
      <c r="P58" s="9" t="s">
        <v>124</v>
      </c>
    </row>
    <row r="59" spans="2:16" ht="34.5" customHeight="1">
      <c r="B59" s="9">
        <v>52</v>
      </c>
      <c r="C59" s="9" t="s">
        <v>37</v>
      </c>
      <c r="D59" s="9" t="s">
        <v>125</v>
      </c>
      <c r="E59" s="9" t="s">
        <v>125</v>
      </c>
      <c r="F59" s="9"/>
      <c r="G59" s="10">
        <v>15</v>
      </c>
      <c r="H59" s="11" t="s">
        <v>39</v>
      </c>
      <c r="I59" s="12">
        <v>4</v>
      </c>
      <c r="J59" s="13">
        <v>6587</v>
      </c>
      <c r="K59" s="13">
        <v>6868.61</v>
      </c>
      <c r="L59" s="13">
        <v>103029.15</v>
      </c>
      <c r="M59" s="13"/>
      <c r="N59" s="13"/>
      <c r="O59" s="14">
        <v>412116.6</v>
      </c>
      <c r="P59" s="9" t="s">
        <v>126</v>
      </c>
    </row>
    <row r="60" spans="2:16" ht="34.5" customHeight="1">
      <c r="B60" s="9">
        <v>53</v>
      </c>
      <c r="C60" s="9" t="s">
        <v>37</v>
      </c>
      <c r="D60" s="9" t="s">
        <v>127</v>
      </c>
      <c r="E60" s="9" t="s">
        <v>127</v>
      </c>
      <c r="F60" s="9"/>
      <c r="G60" s="10">
        <v>15</v>
      </c>
      <c r="H60" s="11" t="s">
        <v>39</v>
      </c>
      <c r="I60" s="12">
        <v>4</v>
      </c>
      <c r="J60" s="13">
        <v>6587</v>
      </c>
      <c r="K60" s="13">
        <v>6868.61</v>
      </c>
      <c r="L60" s="13">
        <v>103029.15</v>
      </c>
      <c r="M60" s="13"/>
      <c r="N60" s="13"/>
      <c r="O60" s="14">
        <v>412116.6</v>
      </c>
      <c r="P60" s="9" t="s">
        <v>128</v>
      </c>
    </row>
    <row r="61" spans="2:16" ht="34.5" customHeight="1">
      <c r="B61" s="9">
        <v>54</v>
      </c>
      <c r="C61" s="9" t="s">
        <v>37</v>
      </c>
      <c r="D61" s="9" t="s">
        <v>129</v>
      </c>
      <c r="E61" s="9" t="s">
        <v>129</v>
      </c>
      <c r="F61" s="9"/>
      <c r="G61" s="10">
        <v>50</v>
      </c>
      <c r="H61" s="11" t="s">
        <v>39</v>
      </c>
      <c r="I61" s="12">
        <v>4</v>
      </c>
      <c r="J61" s="13">
        <v>6587</v>
      </c>
      <c r="K61" s="13">
        <v>6868.61</v>
      </c>
      <c r="L61" s="13">
        <v>343430.5</v>
      </c>
      <c r="M61" s="13"/>
      <c r="N61" s="13"/>
      <c r="O61" s="14">
        <v>1373722</v>
      </c>
      <c r="P61" s="9" t="s">
        <v>130</v>
      </c>
    </row>
    <row r="62" spans="2:16" ht="34.5" customHeight="1">
      <c r="B62" s="9">
        <v>55</v>
      </c>
      <c r="C62" s="9" t="s">
        <v>37</v>
      </c>
      <c r="D62" s="9" t="s">
        <v>131</v>
      </c>
      <c r="E62" s="9" t="s">
        <v>131</v>
      </c>
      <c r="F62" s="9"/>
      <c r="G62" s="10">
        <v>4</v>
      </c>
      <c r="H62" s="11" t="s">
        <v>39</v>
      </c>
      <c r="I62" s="12">
        <v>4</v>
      </c>
      <c r="J62" s="13">
        <v>4552</v>
      </c>
      <c r="K62" s="13">
        <v>4746.6099999999997</v>
      </c>
      <c r="L62" s="13">
        <v>18986.439999999999</v>
      </c>
      <c r="M62" s="13"/>
      <c r="N62" s="13"/>
      <c r="O62" s="14">
        <v>75945.759999999995</v>
      </c>
      <c r="P62" s="9" t="s">
        <v>132</v>
      </c>
    </row>
    <row r="63" spans="2:16" ht="34.5" customHeight="1">
      <c r="B63" s="9">
        <v>56</v>
      </c>
      <c r="C63" s="9" t="s">
        <v>37</v>
      </c>
      <c r="D63" s="9" t="s">
        <v>133</v>
      </c>
      <c r="E63" s="9" t="s">
        <v>133</v>
      </c>
      <c r="F63" s="9"/>
      <c r="G63" s="10">
        <v>5</v>
      </c>
      <c r="H63" s="11" t="s">
        <v>39</v>
      </c>
      <c r="I63" s="12">
        <v>4</v>
      </c>
      <c r="J63" s="13">
        <v>5075</v>
      </c>
      <c r="K63" s="13">
        <v>5291.97</v>
      </c>
      <c r="L63" s="13">
        <v>26459.85</v>
      </c>
      <c r="M63" s="13"/>
      <c r="N63" s="13"/>
      <c r="O63" s="14">
        <v>105839.4</v>
      </c>
      <c r="P63" s="9" t="s">
        <v>134</v>
      </c>
    </row>
    <row r="64" spans="2:16" ht="34.5" customHeight="1">
      <c r="B64" s="9">
        <v>57</v>
      </c>
      <c r="C64" s="9" t="s">
        <v>37</v>
      </c>
      <c r="D64" s="9" t="s">
        <v>135</v>
      </c>
      <c r="E64" s="9" t="s">
        <v>135</v>
      </c>
      <c r="F64" s="9"/>
      <c r="G64" s="10">
        <v>25</v>
      </c>
      <c r="H64" s="11" t="s">
        <v>39</v>
      </c>
      <c r="I64" s="12">
        <v>4</v>
      </c>
      <c r="J64" s="13">
        <v>5922</v>
      </c>
      <c r="K64" s="13">
        <v>6175.18</v>
      </c>
      <c r="L64" s="13">
        <v>154379.5</v>
      </c>
      <c r="M64" s="13"/>
      <c r="N64" s="13"/>
      <c r="O64" s="14">
        <v>617518</v>
      </c>
      <c r="P64" s="9" t="s">
        <v>136</v>
      </c>
    </row>
    <row r="65" spans="2:16" ht="34.5" customHeight="1">
      <c r="B65" s="9">
        <v>58</v>
      </c>
      <c r="C65" s="9" t="s">
        <v>37</v>
      </c>
      <c r="D65" s="9" t="s">
        <v>137</v>
      </c>
      <c r="E65" s="9" t="s">
        <v>137</v>
      </c>
      <c r="F65" s="9"/>
      <c r="G65" s="10">
        <v>5</v>
      </c>
      <c r="H65" s="11" t="s">
        <v>39</v>
      </c>
      <c r="I65" s="12">
        <v>4</v>
      </c>
      <c r="J65" s="13">
        <v>21463</v>
      </c>
      <c r="K65" s="13">
        <v>22380.6</v>
      </c>
      <c r="L65" s="13">
        <v>111903</v>
      </c>
      <c r="M65" s="13"/>
      <c r="N65" s="13"/>
      <c r="O65" s="14">
        <v>447612</v>
      </c>
      <c r="P65" s="9" t="s">
        <v>138</v>
      </c>
    </row>
    <row r="66" spans="2:16" ht="34.5" customHeight="1">
      <c r="B66" s="9">
        <v>59</v>
      </c>
      <c r="C66" s="9" t="s">
        <v>37</v>
      </c>
      <c r="D66" s="9" t="s">
        <v>139</v>
      </c>
      <c r="E66" s="9" t="s">
        <v>139</v>
      </c>
      <c r="F66" s="9"/>
      <c r="G66" s="10">
        <v>67</v>
      </c>
      <c r="H66" s="11" t="s">
        <v>39</v>
      </c>
      <c r="I66" s="12">
        <v>4</v>
      </c>
      <c r="J66" s="13">
        <v>12170</v>
      </c>
      <c r="K66" s="13">
        <v>12690.3</v>
      </c>
      <c r="L66" s="13">
        <v>850250.1</v>
      </c>
      <c r="M66" s="13"/>
      <c r="N66" s="13"/>
      <c r="O66" s="14">
        <v>3401000.4</v>
      </c>
      <c r="P66" s="9" t="s">
        <v>140</v>
      </c>
    </row>
    <row r="67" spans="2:16" ht="34.5" customHeight="1">
      <c r="B67" s="9">
        <v>60</v>
      </c>
      <c r="C67" s="9" t="s">
        <v>37</v>
      </c>
      <c r="D67" s="9" t="s">
        <v>141</v>
      </c>
      <c r="E67" s="9" t="s">
        <v>141</v>
      </c>
      <c r="F67" s="9"/>
      <c r="G67" s="10">
        <v>20</v>
      </c>
      <c r="H67" s="11" t="s">
        <v>39</v>
      </c>
      <c r="I67" s="12">
        <v>4</v>
      </c>
      <c r="J67" s="13">
        <v>19796</v>
      </c>
      <c r="K67" s="13">
        <v>20642.34</v>
      </c>
      <c r="L67" s="13">
        <v>412846.8</v>
      </c>
      <c r="M67" s="13"/>
      <c r="N67" s="13"/>
      <c r="O67" s="14">
        <v>1651387.2</v>
      </c>
      <c r="P67" s="9" t="s">
        <v>142</v>
      </c>
    </row>
    <row r="68" spans="2:16" ht="34.5" customHeight="1">
      <c r="B68" s="9">
        <v>61</v>
      </c>
      <c r="C68" s="9" t="s">
        <v>37</v>
      </c>
      <c r="D68" s="9" t="s">
        <v>143</v>
      </c>
      <c r="E68" s="9" t="s">
        <v>143</v>
      </c>
      <c r="F68" s="9"/>
      <c r="G68" s="10">
        <v>21</v>
      </c>
      <c r="H68" s="11" t="s">
        <v>39</v>
      </c>
      <c r="I68" s="12">
        <v>4</v>
      </c>
      <c r="J68" s="13">
        <v>27995</v>
      </c>
      <c r="K68" s="13">
        <v>29191.87</v>
      </c>
      <c r="L68" s="13">
        <v>613029.27</v>
      </c>
      <c r="M68" s="13"/>
      <c r="N68" s="13"/>
      <c r="O68" s="14">
        <v>2452117.08</v>
      </c>
      <c r="P68" s="9" t="s">
        <v>144</v>
      </c>
    </row>
    <row r="69" spans="2:16" ht="34.5" customHeight="1">
      <c r="B69" s="9">
        <v>62</v>
      </c>
      <c r="C69" s="9" t="s">
        <v>37</v>
      </c>
      <c r="D69" s="9" t="s">
        <v>145</v>
      </c>
      <c r="E69" s="9" t="s">
        <v>145</v>
      </c>
      <c r="F69" s="9"/>
      <c r="G69" s="10">
        <v>5</v>
      </c>
      <c r="H69" s="11" t="s">
        <v>39</v>
      </c>
      <c r="I69" s="12">
        <v>4</v>
      </c>
      <c r="J69" s="13">
        <v>8106</v>
      </c>
      <c r="K69" s="13">
        <v>8452.5499999999993</v>
      </c>
      <c r="L69" s="13">
        <v>42262.75</v>
      </c>
      <c r="M69" s="13"/>
      <c r="N69" s="13"/>
      <c r="O69" s="14">
        <v>169051</v>
      </c>
      <c r="P69" s="9" t="s">
        <v>146</v>
      </c>
    </row>
    <row r="70" spans="2:16" ht="34.5" customHeight="1">
      <c r="B70" s="9">
        <v>63</v>
      </c>
      <c r="C70" s="9" t="s">
        <v>37</v>
      </c>
      <c r="D70" s="9" t="s">
        <v>147</v>
      </c>
      <c r="E70" s="9" t="s">
        <v>147</v>
      </c>
      <c r="F70" s="9"/>
      <c r="G70" s="10">
        <v>26</v>
      </c>
      <c r="H70" s="11" t="s">
        <v>39</v>
      </c>
      <c r="I70" s="12">
        <v>4</v>
      </c>
      <c r="J70" s="13">
        <v>7588</v>
      </c>
      <c r="K70" s="13">
        <v>7912.41</v>
      </c>
      <c r="L70" s="13">
        <v>205722.66</v>
      </c>
      <c r="M70" s="13"/>
      <c r="N70" s="13"/>
      <c r="O70" s="14">
        <v>822890.64</v>
      </c>
      <c r="P70" s="9" t="s">
        <v>148</v>
      </c>
    </row>
    <row r="71" spans="2:16" ht="34.5" customHeight="1">
      <c r="B71" s="9">
        <v>64</v>
      </c>
      <c r="C71" s="9" t="s">
        <v>37</v>
      </c>
      <c r="D71" s="9" t="s">
        <v>149</v>
      </c>
      <c r="E71" s="9" t="s">
        <v>149</v>
      </c>
      <c r="F71" s="9"/>
      <c r="G71" s="10">
        <v>8</v>
      </c>
      <c r="H71" s="11" t="s">
        <v>39</v>
      </c>
      <c r="I71" s="12">
        <v>4</v>
      </c>
      <c r="J71" s="13">
        <v>10990</v>
      </c>
      <c r="K71" s="13">
        <v>11459.85</v>
      </c>
      <c r="L71" s="13">
        <v>91678.8</v>
      </c>
      <c r="M71" s="13"/>
      <c r="N71" s="13"/>
      <c r="O71" s="14">
        <v>366715.2</v>
      </c>
      <c r="P71" s="9" t="s">
        <v>150</v>
      </c>
    </row>
    <row r="72" spans="2:16" ht="34.5" customHeight="1">
      <c r="B72" s="9">
        <v>65</v>
      </c>
      <c r="C72" s="9" t="s">
        <v>37</v>
      </c>
      <c r="D72" s="9" t="s">
        <v>151</v>
      </c>
      <c r="E72" s="9" t="s">
        <v>151</v>
      </c>
      <c r="F72" s="9"/>
      <c r="G72" s="10">
        <v>5</v>
      </c>
      <c r="H72" s="11" t="s">
        <v>39</v>
      </c>
      <c r="I72" s="12">
        <v>4</v>
      </c>
      <c r="J72" s="13">
        <v>5389</v>
      </c>
      <c r="K72" s="13">
        <v>5619.4</v>
      </c>
      <c r="L72" s="13">
        <v>28097</v>
      </c>
      <c r="M72" s="13"/>
      <c r="N72" s="13"/>
      <c r="O72" s="14">
        <v>112388</v>
      </c>
      <c r="P72" s="9" t="s">
        <v>152</v>
      </c>
    </row>
    <row r="73" spans="2:16" ht="34.5" customHeight="1">
      <c r="B73" s="9">
        <v>66</v>
      </c>
      <c r="C73" s="9" t="s">
        <v>37</v>
      </c>
      <c r="D73" s="9" t="s">
        <v>153</v>
      </c>
      <c r="E73" s="9" t="s">
        <v>153</v>
      </c>
      <c r="F73" s="9"/>
      <c r="G73" s="10">
        <v>9</v>
      </c>
      <c r="H73" s="11" t="s">
        <v>39</v>
      </c>
      <c r="I73" s="12">
        <v>4</v>
      </c>
      <c r="J73" s="13">
        <v>3192</v>
      </c>
      <c r="K73" s="13">
        <v>3328.47</v>
      </c>
      <c r="L73" s="13">
        <v>29956.23</v>
      </c>
      <c r="M73" s="13"/>
      <c r="N73" s="13"/>
      <c r="O73" s="14">
        <v>119824.92</v>
      </c>
      <c r="P73" s="9" t="s">
        <v>154</v>
      </c>
    </row>
    <row r="74" spans="2:16" ht="34.5" customHeight="1">
      <c r="B74" s="9">
        <v>67</v>
      </c>
      <c r="C74" s="9" t="s">
        <v>37</v>
      </c>
      <c r="D74" s="9" t="s">
        <v>155</v>
      </c>
      <c r="E74" s="9" t="s">
        <v>155</v>
      </c>
      <c r="F74" s="9"/>
      <c r="G74" s="10">
        <v>1</v>
      </c>
      <c r="H74" s="11" t="s">
        <v>39</v>
      </c>
      <c r="I74" s="12">
        <v>4</v>
      </c>
      <c r="J74" s="13">
        <v>4319</v>
      </c>
      <c r="K74" s="13">
        <v>4503.6499999999996</v>
      </c>
      <c r="L74" s="13">
        <v>4503.6499999999996</v>
      </c>
      <c r="M74" s="13"/>
      <c r="N74" s="13"/>
      <c r="O74" s="14">
        <v>18014.599999999999</v>
      </c>
      <c r="P74" s="9" t="s">
        <v>156</v>
      </c>
    </row>
    <row r="75" spans="2:16" ht="34.5" customHeight="1">
      <c r="B75" s="9">
        <v>68</v>
      </c>
      <c r="C75" s="9" t="s">
        <v>37</v>
      </c>
      <c r="D75" s="9" t="s">
        <v>157</v>
      </c>
      <c r="E75" s="9" t="s">
        <v>157</v>
      </c>
      <c r="F75" s="9"/>
      <c r="G75" s="10">
        <v>4</v>
      </c>
      <c r="H75" s="11" t="s">
        <v>39</v>
      </c>
      <c r="I75" s="12">
        <v>4</v>
      </c>
      <c r="J75" s="13">
        <v>5315</v>
      </c>
      <c r="K75" s="13">
        <v>5542.23</v>
      </c>
      <c r="L75" s="13">
        <v>22168.92</v>
      </c>
      <c r="M75" s="13"/>
      <c r="N75" s="13"/>
      <c r="O75" s="14">
        <v>88675.68</v>
      </c>
      <c r="P75" s="9" t="s">
        <v>158</v>
      </c>
    </row>
    <row r="76" spans="2:16" ht="34.5" customHeight="1">
      <c r="B76" s="9">
        <v>69</v>
      </c>
      <c r="C76" s="9" t="s">
        <v>37</v>
      </c>
      <c r="D76" s="9" t="s">
        <v>159</v>
      </c>
      <c r="E76" s="9" t="s">
        <v>159</v>
      </c>
      <c r="F76" s="9"/>
      <c r="G76" s="10">
        <v>2</v>
      </c>
      <c r="H76" s="11" t="s">
        <v>39</v>
      </c>
      <c r="I76" s="12">
        <v>4</v>
      </c>
      <c r="J76" s="13">
        <v>135083</v>
      </c>
      <c r="K76" s="13">
        <v>140858.19</v>
      </c>
      <c r="L76" s="13">
        <v>281716.38</v>
      </c>
      <c r="M76" s="13"/>
      <c r="N76" s="13"/>
      <c r="O76" s="14">
        <v>1126865.52</v>
      </c>
      <c r="P76" s="9" t="s">
        <v>160</v>
      </c>
    </row>
    <row r="77" spans="2:16" ht="34.5" customHeight="1">
      <c r="B77" s="9">
        <v>70</v>
      </c>
      <c r="C77" s="9" t="s">
        <v>37</v>
      </c>
      <c r="D77" s="9" t="s">
        <v>161</v>
      </c>
      <c r="E77" s="9" t="s">
        <v>161</v>
      </c>
      <c r="F77" s="9"/>
      <c r="G77" s="10">
        <v>64</v>
      </c>
      <c r="H77" s="11" t="s">
        <v>39</v>
      </c>
      <c r="I77" s="12">
        <v>4</v>
      </c>
      <c r="J77" s="13">
        <v>28513</v>
      </c>
      <c r="K77" s="13">
        <v>29732.01</v>
      </c>
      <c r="L77" s="13">
        <v>1902848.64</v>
      </c>
      <c r="M77" s="13"/>
      <c r="N77" s="13"/>
      <c r="O77" s="14">
        <v>7611394.5599999996</v>
      </c>
      <c r="P77" s="9" t="s">
        <v>162</v>
      </c>
    </row>
    <row r="78" spans="2:16" ht="34.5" customHeight="1">
      <c r="B78" s="9">
        <v>71</v>
      </c>
      <c r="C78" s="9" t="s">
        <v>37</v>
      </c>
      <c r="D78" s="9" t="s">
        <v>163</v>
      </c>
      <c r="E78" s="9" t="s">
        <v>163</v>
      </c>
      <c r="F78" s="9"/>
      <c r="G78" s="10">
        <v>55</v>
      </c>
      <c r="H78" s="11" t="s">
        <v>39</v>
      </c>
      <c r="I78" s="12">
        <v>4</v>
      </c>
      <c r="J78" s="13">
        <v>8556</v>
      </c>
      <c r="K78" s="13">
        <v>8921.7900000000009</v>
      </c>
      <c r="L78" s="13">
        <v>490698.45</v>
      </c>
      <c r="M78" s="13"/>
      <c r="N78" s="13"/>
      <c r="O78" s="14">
        <v>1962793.8</v>
      </c>
      <c r="P78" s="9" t="s">
        <v>164</v>
      </c>
    </row>
    <row r="79" spans="2:16" ht="34.5" customHeight="1">
      <c r="B79" s="9">
        <v>72</v>
      </c>
      <c r="C79" s="9" t="s">
        <v>37</v>
      </c>
      <c r="D79" s="9" t="s">
        <v>165</v>
      </c>
      <c r="E79" s="9" t="s">
        <v>165</v>
      </c>
      <c r="F79" s="9"/>
      <c r="G79" s="10">
        <v>50</v>
      </c>
      <c r="H79" s="11" t="s">
        <v>39</v>
      </c>
      <c r="I79" s="12">
        <v>4</v>
      </c>
      <c r="J79" s="13">
        <v>11731</v>
      </c>
      <c r="K79" s="13">
        <v>12232.53</v>
      </c>
      <c r="L79" s="13">
        <v>611626.5</v>
      </c>
      <c r="M79" s="13"/>
      <c r="N79" s="13"/>
      <c r="O79" s="14">
        <v>2446506</v>
      </c>
      <c r="P79" s="9" t="s">
        <v>166</v>
      </c>
    </row>
    <row r="80" spans="2:16" ht="34.5" customHeight="1">
      <c r="B80" s="9">
        <v>73</v>
      </c>
      <c r="C80" s="9" t="s">
        <v>37</v>
      </c>
      <c r="D80" s="9" t="s">
        <v>167</v>
      </c>
      <c r="E80" s="9" t="s">
        <v>167</v>
      </c>
      <c r="F80" s="9"/>
      <c r="G80" s="10">
        <v>75</v>
      </c>
      <c r="H80" s="11" t="s">
        <v>39</v>
      </c>
      <c r="I80" s="12">
        <v>4</v>
      </c>
      <c r="J80" s="13">
        <v>6079</v>
      </c>
      <c r="K80" s="13">
        <v>6338.89</v>
      </c>
      <c r="L80" s="13">
        <v>475416.75</v>
      </c>
      <c r="M80" s="13"/>
      <c r="N80" s="13"/>
      <c r="O80" s="14">
        <v>1901667</v>
      </c>
      <c r="P80" s="9" t="s">
        <v>168</v>
      </c>
    </row>
    <row r="81" spans="2:16" ht="34.5" customHeight="1">
      <c r="B81" s="9">
        <v>74</v>
      </c>
      <c r="C81" s="9" t="s">
        <v>37</v>
      </c>
      <c r="D81" s="9" t="s">
        <v>169</v>
      </c>
      <c r="E81" s="9" t="s">
        <v>169</v>
      </c>
      <c r="F81" s="9"/>
      <c r="G81" s="10">
        <v>51</v>
      </c>
      <c r="H81" s="11" t="s">
        <v>39</v>
      </c>
      <c r="I81" s="12">
        <v>4</v>
      </c>
      <c r="J81" s="13">
        <v>17900</v>
      </c>
      <c r="K81" s="13">
        <v>18665.28</v>
      </c>
      <c r="L81" s="13">
        <v>951929.28</v>
      </c>
      <c r="M81" s="13"/>
      <c r="N81" s="13"/>
      <c r="O81" s="14">
        <v>3807717.12</v>
      </c>
      <c r="P81" s="9" t="s">
        <v>170</v>
      </c>
    </row>
    <row r="82" spans="2:16" ht="34.5" customHeight="1">
      <c r="B82" s="9">
        <v>75</v>
      </c>
      <c r="C82" s="9" t="s">
        <v>37</v>
      </c>
      <c r="D82" s="9" t="s">
        <v>171</v>
      </c>
      <c r="E82" s="9" t="s">
        <v>171</v>
      </c>
      <c r="F82" s="9"/>
      <c r="G82" s="10">
        <v>8</v>
      </c>
      <c r="H82" s="11" t="s">
        <v>39</v>
      </c>
      <c r="I82" s="12">
        <v>4</v>
      </c>
      <c r="J82" s="13">
        <v>4420</v>
      </c>
      <c r="K82" s="13">
        <v>4608.97</v>
      </c>
      <c r="L82" s="13">
        <v>36871.760000000002</v>
      </c>
      <c r="M82" s="13"/>
      <c r="N82" s="13"/>
      <c r="O82" s="14">
        <v>147487.04000000001</v>
      </c>
      <c r="P82" s="9" t="s">
        <v>172</v>
      </c>
    </row>
    <row r="83" spans="2:16" ht="34.5" customHeight="1">
      <c r="B83" s="9">
        <v>76</v>
      </c>
      <c r="C83" s="9" t="s">
        <v>37</v>
      </c>
      <c r="D83" s="9" t="s">
        <v>173</v>
      </c>
      <c r="E83" s="9" t="s">
        <v>173</v>
      </c>
      <c r="F83" s="9"/>
      <c r="G83" s="10">
        <v>23</v>
      </c>
      <c r="H83" s="11" t="s">
        <v>39</v>
      </c>
      <c r="I83" s="12">
        <v>4</v>
      </c>
      <c r="J83" s="13">
        <v>2864</v>
      </c>
      <c r="K83" s="13">
        <v>2986.44</v>
      </c>
      <c r="L83" s="13">
        <v>68688.12</v>
      </c>
      <c r="M83" s="13"/>
      <c r="N83" s="13"/>
      <c r="O83" s="14">
        <v>274752.48</v>
      </c>
      <c r="P83" s="9" t="s">
        <v>174</v>
      </c>
    </row>
    <row r="84" spans="2:16" ht="34.5" customHeight="1">
      <c r="B84" s="9">
        <v>77</v>
      </c>
      <c r="C84" s="9" t="s">
        <v>37</v>
      </c>
      <c r="D84" s="9" t="s">
        <v>175</v>
      </c>
      <c r="E84" s="9" t="s">
        <v>175</v>
      </c>
      <c r="F84" s="9"/>
      <c r="G84" s="10">
        <v>2</v>
      </c>
      <c r="H84" s="11" t="s">
        <v>39</v>
      </c>
      <c r="I84" s="12">
        <v>4</v>
      </c>
      <c r="J84" s="13">
        <v>4405</v>
      </c>
      <c r="K84" s="13">
        <v>4593.33</v>
      </c>
      <c r="L84" s="13">
        <v>9186.66</v>
      </c>
      <c r="M84" s="13"/>
      <c r="N84" s="13"/>
      <c r="O84" s="14">
        <v>36746.639999999999</v>
      </c>
      <c r="P84" s="9" t="s">
        <v>176</v>
      </c>
    </row>
    <row r="85" spans="2:16" ht="34.5" customHeight="1">
      <c r="B85" s="9">
        <v>78</v>
      </c>
      <c r="C85" s="9" t="s">
        <v>37</v>
      </c>
      <c r="D85" s="9" t="s">
        <v>177</v>
      </c>
      <c r="E85" s="9" t="s">
        <v>177</v>
      </c>
      <c r="F85" s="9"/>
      <c r="G85" s="10">
        <v>3</v>
      </c>
      <c r="H85" s="11" t="s">
        <v>39</v>
      </c>
      <c r="I85" s="12">
        <v>4</v>
      </c>
      <c r="J85" s="13">
        <v>14525</v>
      </c>
      <c r="K85" s="13">
        <v>15145.99</v>
      </c>
      <c r="L85" s="13">
        <v>45437.97</v>
      </c>
      <c r="M85" s="13"/>
      <c r="N85" s="13"/>
      <c r="O85" s="14">
        <v>181751.88</v>
      </c>
      <c r="P85" s="9" t="s">
        <v>178</v>
      </c>
    </row>
    <row r="86" spans="2:16" ht="34.5" customHeight="1">
      <c r="B86" s="9">
        <v>79</v>
      </c>
      <c r="C86" s="9" t="s">
        <v>37</v>
      </c>
      <c r="D86" s="9" t="s">
        <v>179</v>
      </c>
      <c r="E86" s="9" t="s">
        <v>179</v>
      </c>
      <c r="F86" s="9"/>
      <c r="G86" s="10">
        <v>1</v>
      </c>
      <c r="H86" s="11" t="s">
        <v>39</v>
      </c>
      <c r="I86" s="12">
        <v>4</v>
      </c>
      <c r="J86" s="13">
        <v>18665</v>
      </c>
      <c r="K86" s="13">
        <v>19462.98</v>
      </c>
      <c r="L86" s="13">
        <v>19462.98</v>
      </c>
      <c r="M86" s="13"/>
      <c r="N86" s="13"/>
      <c r="O86" s="14">
        <v>77851.92</v>
      </c>
      <c r="P86" s="9" t="s">
        <v>180</v>
      </c>
    </row>
    <row r="87" spans="2:16" ht="34.5" customHeight="1">
      <c r="B87" s="9">
        <v>80</v>
      </c>
      <c r="C87" s="9" t="s">
        <v>37</v>
      </c>
      <c r="D87" s="9" t="s">
        <v>181</v>
      </c>
      <c r="E87" s="9" t="s">
        <v>181</v>
      </c>
      <c r="F87" s="9"/>
      <c r="G87" s="10">
        <v>1</v>
      </c>
      <c r="H87" s="11" t="s">
        <v>39</v>
      </c>
      <c r="I87" s="12">
        <v>4</v>
      </c>
      <c r="J87" s="13">
        <v>23639</v>
      </c>
      <c r="K87" s="13">
        <v>24649.64</v>
      </c>
      <c r="L87" s="13">
        <v>24649.64</v>
      </c>
      <c r="M87" s="13"/>
      <c r="N87" s="13"/>
      <c r="O87" s="14">
        <v>98598.56</v>
      </c>
      <c r="P87" s="9" t="s">
        <v>182</v>
      </c>
    </row>
    <row r="88" spans="2:16" ht="34.5" customHeight="1">
      <c r="B88" s="9">
        <v>81</v>
      </c>
      <c r="C88" s="9" t="s">
        <v>37</v>
      </c>
      <c r="D88" s="9" t="s">
        <v>183</v>
      </c>
      <c r="E88" s="9" t="s">
        <v>183</v>
      </c>
      <c r="F88" s="9"/>
      <c r="G88" s="10">
        <v>9</v>
      </c>
      <c r="H88" s="11" t="s">
        <v>39</v>
      </c>
      <c r="I88" s="12">
        <v>4</v>
      </c>
      <c r="J88" s="13">
        <v>8202</v>
      </c>
      <c r="K88" s="13">
        <v>8552.66</v>
      </c>
      <c r="L88" s="13">
        <v>76973.94</v>
      </c>
      <c r="M88" s="13"/>
      <c r="N88" s="13"/>
      <c r="O88" s="14">
        <v>307895.76</v>
      </c>
      <c r="P88" s="9" t="s">
        <v>184</v>
      </c>
    </row>
    <row r="89" spans="2:16" ht="34.5" customHeight="1">
      <c r="B89" s="9">
        <v>82</v>
      </c>
      <c r="C89" s="9" t="s">
        <v>37</v>
      </c>
      <c r="D89" s="9" t="s">
        <v>185</v>
      </c>
      <c r="E89" s="9" t="s">
        <v>185</v>
      </c>
      <c r="F89" s="9"/>
      <c r="G89" s="10">
        <v>5</v>
      </c>
      <c r="H89" s="11" t="s">
        <v>39</v>
      </c>
      <c r="I89" s="12">
        <v>4</v>
      </c>
      <c r="J89" s="13">
        <v>24669</v>
      </c>
      <c r="K89" s="13">
        <v>25723.67</v>
      </c>
      <c r="L89" s="13">
        <v>128618.35</v>
      </c>
      <c r="M89" s="13"/>
      <c r="N89" s="13"/>
      <c r="O89" s="14">
        <v>514473.4</v>
      </c>
      <c r="P89" s="9" t="s">
        <v>186</v>
      </c>
    </row>
    <row r="90" spans="2:16" ht="34.5" customHeight="1">
      <c r="B90" s="9">
        <v>83</v>
      </c>
      <c r="C90" s="9" t="s">
        <v>37</v>
      </c>
      <c r="D90" s="9" t="s">
        <v>187</v>
      </c>
      <c r="E90" s="9" t="s">
        <v>187</v>
      </c>
      <c r="F90" s="9"/>
      <c r="G90" s="10">
        <v>2</v>
      </c>
      <c r="H90" s="11" t="s">
        <v>39</v>
      </c>
      <c r="I90" s="12">
        <v>4</v>
      </c>
      <c r="J90" s="13">
        <v>45018</v>
      </c>
      <c r="K90" s="13">
        <v>46942.65</v>
      </c>
      <c r="L90" s="13">
        <v>93885.3</v>
      </c>
      <c r="M90" s="13"/>
      <c r="N90" s="13"/>
      <c r="O90" s="14">
        <v>375541.2</v>
      </c>
      <c r="P90" s="9" t="s">
        <v>188</v>
      </c>
    </row>
    <row r="91" spans="2:16" ht="34.5" customHeight="1">
      <c r="B91" s="9">
        <v>84</v>
      </c>
      <c r="C91" s="9" t="s">
        <v>37</v>
      </c>
      <c r="D91" s="9" t="s">
        <v>189</v>
      </c>
      <c r="E91" s="9" t="s">
        <v>189</v>
      </c>
      <c r="F91" s="9"/>
      <c r="G91" s="10">
        <v>2</v>
      </c>
      <c r="H91" s="11" t="s">
        <v>39</v>
      </c>
      <c r="I91" s="12">
        <v>4</v>
      </c>
      <c r="J91" s="13">
        <v>12049</v>
      </c>
      <c r="K91" s="13">
        <v>12564.13</v>
      </c>
      <c r="L91" s="13">
        <v>25128.26</v>
      </c>
      <c r="M91" s="13"/>
      <c r="N91" s="13"/>
      <c r="O91" s="14">
        <v>100513.04</v>
      </c>
      <c r="P91" s="9" t="s">
        <v>190</v>
      </c>
    </row>
    <row r="92" spans="2:16" ht="34.5" customHeight="1">
      <c r="B92" s="9">
        <v>85</v>
      </c>
      <c r="C92" s="9" t="s">
        <v>37</v>
      </c>
      <c r="D92" s="9" t="s">
        <v>191</v>
      </c>
      <c r="E92" s="9" t="s">
        <v>191</v>
      </c>
      <c r="F92" s="9"/>
      <c r="G92" s="10">
        <v>1</v>
      </c>
      <c r="H92" s="11" t="s">
        <v>39</v>
      </c>
      <c r="I92" s="12">
        <v>4</v>
      </c>
      <c r="J92" s="13">
        <v>27624</v>
      </c>
      <c r="K92" s="13">
        <v>28805.01</v>
      </c>
      <c r="L92" s="13">
        <v>28805.01</v>
      </c>
      <c r="M92" s="13"/>
      <c r="N92" s="13"/>
      <c r="O92" s="14">
        <v>115220.04</v>
      </c>
      <c r="P92" s="9" t="s">
        <v>192</v>
      </c>
    </row>
    <row r="93" spans="2:16" ht="34.5" customHeight="1">
      <c r="B93" s="9">
        <v>86</v>
      </c>
      <c r="C93" s="9" t="s">
        <v>37</v>
      </c>
      <c r="D93" s="9" t="s">
        <v>193</v>
      </c>
      <c r="E93" s="9" t="s">
        <v>193</v>
      </c>
      <c r="F93" s="9"/>
      <c r="G93" s="10">
        <v>1</v>
      </c>
      <c r="H93" s="11" t="s">
        <v>39</v>
      </c>
      <c r="I93" s="12">
        <v>4</v>
      </c>
      <c r="J93" s="13">
        <v>41444</v>
      </c>
      <c r="K93" s="13">
        <v>43215.85</v>
      </c>
      <c r="L93" s="13">
        <v>43215.85</v>
      </c>
      <c r="M93" s="13"/>
      <c r="N93" s="13"/>
      <c r="O93" s="14">
        <v>172863.4</v>
      </c>
      <c r="P93" s="9" t="s">
        <v>194</v>
      </c>
    </row>
    <row r="94" spans="2:16" ht="34.5" customHeight="1">
      <c r="B94" s="9">
        <v>87</v>
      </c>
      <c r="C94" s="9" t="s">
        <v>37</v>
      </c>
      <c r="D94" s="9" t="s">
        <v>195</v>
      </c>
      <c r="E94" s="9" t="s">
        <v>195</v>
      </c>
      <c r="F94" s="9"/>
      <c r="G94" s="10">
        <v>1</v>
      </c>
      <c r="H94" s="11" t="s">
        <v>39</v>
      </c>
      <c r="I94" s="12">
        <v>4</v>
      </c>
      <c r="J94" s="13">
        <v>34534</v>
      </c>
      <c r="K94" s="13">
        <v>36010.43</v>
      </c>
      <c r="L94" s="13">
        <v>36010.43</v>
      </c>
      <c r="M94" s="13"/>
      <c r="N94" s="13"/>
      <c r="O94" s="14">
        <v>144041.72</v>
      </c>
      <c r="P94" s="9" t="s">
        <v>196</v>
      </c>
    </row>
    <row r="95" spans="2:16" ht="34.5" customHeight="1">
      <c r="B95" s="9">
        <v>88</v>
      </c>
      <c r="C95" s="9" t="s">
        <v>37</v>
      </c>
      <c r="D95" s="9" t="s">
        <v>197</v>
      </c>
      <c r="E95" s="9" t="s">
        <v>197</v>
      </c>
      <c r="F95" s="9"/>
      <c r="G95" s="10">
        <v>15</v>
      </c>
      <c r="H95" s="11" t="s">
        <v>39</v>
      </c>
      <c r="I95" s="12">
        <v>4</v>
      </c>
      <c r="J95" s="13">
        <v>15614</v>
      </c>
      <c r="K95" s="13">
        <v>16281.54</v>
      </c>
      <c r="L95" s="13">
        <v>244223.1</v>
      </c>
      <c r="M95" s="13"/>
      <c r="N95" s="13"/>
      <c r="O95" s="14">
        <v>976892.4</v>
      </c>
      <c r="P95" s="9" t="s">
        <v>198</v>
      </c>
    </row>
    <row r="96" spans="2:16" ht="34.5" customHeight="1">
      <c r="B96" s="9">
        <v>89</v>
      </c>
      <c r="C96" s="9" t="s">
        <v>37</v>
      </c>
      <c r="D96" s="9" t="s">
        <v>199</v>
      </c>
      <c r="E96" s="9" t="s">
        <v>199</v>
      </c>
      <c r="F96" s="9"/>
      <c r="G96" s="10">
        <v>5</v>
      </c>
      <c r="H96" s="11" t="s">
        <v>39</v>
      </c>
      <c r="I96" s="12">
        <v>4</v>
      </c>
      <c r="J96" s="13">
        <v>146974</v>
      </c>
      <c r="K96" s="13">
        <v>153257.56</v>
      </c>
      <c r="L96" s="13">
        <v>766287.8</v>
      </c>
      <c r="M96" s="13"/>
      <c r="N96" s="13"/>
      <c r="O96" s="14">
        <v>3065151.2</v>
      </c>
      <c r="P96" s="9" t="s">
        <v>200</v>
      </c>
    </row>
    <row r="97" spans="2:18" ht="34.5" customHeight="1">
      <c r="B97" s="9">
        <v>90</v>
      </c>
      <c r="C97" s="9" t="s">
        <v>37</v>
      </c>
      <c r="D97" s="9" t="s">
        <v>201</v>
      </c>
      <c r="E97" s="9" t="s">
        <v>201</v>
      </c>
      <c r="F97" s="9"/>
      <c r="G97" s="10">
        <v>1</v>
      </c>
      <c r="H97" s="11" t="s">
        <v>39</v>
      </c>
      <c r="I97" s="12">
        <v>4</v>
      </c>
      <c r="J97" s="13">
        <v>28059</v>
      </c>
      <c r="K97" s="13">
        <v>29258.6</v>
      </c>
      <c r="L97" s="13">
        <v>29258.6</v>
      </c>
      <c r="M97" s="13"/>
      <c r="N97" s="13"/>
      <c r="O97" s="14">
        <v>117034.4</v>
      </c>
      <c r="P97" s="9" t="s">
        <v>202</v>
      </c>
    </row>
    <row r="98" spans="2:18" ht="34.5" customHeight="1">
      <c r="B98" s="9">
        <v>91</v>
      </c>
      <c r="C98" s="9" t="s">
        <v>37</v>
      </c>
      <c r="D98" s="9" t="s">
        <v>203</v>
      </c>
      <c r="E98" s="9" t="s">
        <v>203</v>
      </c>
      <c r="F98" s="9"/>
      <c r="G98" s="10">
        <v>2</v>
      </c>
      <c r="H98" s="11" t="s">
        <v>39</v>
      </c>
      <c r="I98" s="12">
        <v>4</v>
      </c>
      <c r="J98" s="13">
        <v>33455</v>
      </c>
      <c r="K98" s="13">
        <v>34885.300000000003</v>
      </c>
      <c r="L98" s="13">
        <v>69770.600000000006</v>
      </c>
      <c r="M98" s="13"/>
      <c r="N98" s="13"/>
      <c r="O98" s="14">
        <v>279082.40000000002</v>
      </c>
      <c r="P98" s="9" t="s">
        <v>204</v>
      </c>
    </row>
    <row r="99" spans="2:18" ht="34.5" customHeight="1">
      <c r="B99" s="9">
        <v>92</v>
      </c>
      <c r="C99" s="9" t="s">
        <v>37</v>
      </c>
      <c r="D99" s="9" t="s">
        <v>205</v>
      </c>
      <c r="E99" s="9" t="s">
        <v>205</v>
      </c>
      <c r="F99" s="9"/>
      <c r="G99" s="10">
        <v>6</v>
      </c>
      <c r="H99" s="11" t="s">
        <v>39</v>
      </c>
      <c r="I99" s="12">
        <v>4</v>
      </c>
      <c r="J99" s="13">
        <v>107914</v>
      </c>
      <c r="K99" s="13">
        <v>112527.63</v>
      </c>
      <c r="L99" s="13">
        <v>675165.78</v>
      </c>
      <c r="M99" s="13"/>
      <c r="N99" s="13"/>
      <c r="O99" s="14">
        <v>2700663.12</v>
      </c>
      <c r="P99" s="9" t="s">
        <v>206</v>
      </c>
    </row>
    <row r="100" spans="2:18" ht="34.5" customHeight="1">
      <c r="B100" s="9">
        <v>93</v>
      </c>
      <c r="C100" s="9" t="s">
        <v>37</v>
      </c>
      <c r="D100" s="9" t="s">
        <v>207</v>
      </c>
      <c r="E100" s="9" t="s">
        <v>207</v>
      </c>
      <c r="F100" s="9"/>
      <c r="G100" s="10">
        <v>2</v>
      </c>
      <c r="H100" s="11" t="s">
        <v>39</v>
      </c>
      <c r="I100" s="12">
        <v>4</v>
      </c>
      <c r="J100" s="13">
        <v>83638</v>
      </c>
      <c r="K100" s="13">
        <v>87213.759999999995</v>
      </c>
      <c r="L100" s="13">
        <v>174427.51999999999</v>
      </c>
      <c r="M100" s="13"/>
      <c r="N100" s="13"/>
      <c r="O100" s="14">
        <v>697710.07999999996</v>
      </c>
      <c r="P100" s="9" t="s">
        <v>208</v>
      </c>
    </row>
    <row r="101" spans="2:18" ht="34.5" customHeight="1">
      <c r="B101" s="9">
        <v>94</v>
      </c>
      <c r="C101" s="9" t="s">
        <v>37</v>
      </c>
      <c r="D101" s="9" t="s">
        <v>209</v>
      </c>
      <c r="E101" s="9" t="s">
        <v>209</v>
      </c>
      <c r="F101" s="9"/>
      <c r="G101" s="10">
        <v>1</v>
      </c>
      <c r="H101" s="11" t="s">
        <v>39</v>
      </c>
      <c r="I101" s="12">
        <v>4</v>
      </c>
      <c r="J101" s="13">
        <v>150818</v>
      </c>
      <c r="K101" s="13">
        <v>157265.9</v>
      </c>
      <c r="L101" s="13">
        <v>157265.9</v>
      </c>
      <c r="M101" s="13"/>
      <c r="N101" s="13"/>
      <c r="O101" s="14">
        <v>629063.6</v>
      </c>
      <c r="P101" s="9" t="s">
        <v>210</v>
      </c>
    </row>
    <row r="102" spans="2:18" ht="34.5" customHeight="1">
      <c r="B102" s="9">
        <v>95</v>
      </c>
      <c r="C102" s="9" t="s">
        <v>37</v>
      </c>
      <c r="D102" s="9" t="s">
        <v>211</v>
      </c>
      <c r="E102" s="9" t="s">
        <v>211</v>
      </c>
      <c r="F102" s="9"/>
      <c r="G102" s="10">
        <v>2</v>
      </c>
      <c r="H102" s="11" t="s">
        <v>39</v>
      </c>
      <c r="I102" s="12">
        <v>4</v>
      </c>
      <c r="J102" s="13">
        <v>167275</v>
      </c>
      <c r="K102" s="13">
        <v>174426.49</v>
      </c>
      <c r="L102" s="13">
        <v>348852.98</v>
      </c>
      <c r="M102" s="13"/>
      <c r="N102" s="13"/>
      <c r="O102" s="14">
        <v>1395411.92</v>
      </c>
      <c r="P102" s="9" t="s">
        <v>212</v>
      </c>
    </row>
    <row r="103" spans="2:18" ht="34.5" customHeight="1">
      <c r="B103" s="9">
        <v>96</v>
      </c>
      <c r="C103" s="9" t="s">
        <v>37</v>
      </c>
      <c r="D103" s="9" t="s">
        <v>213</v>
      </c>
      <c r="E103" s="9" t="s">
        <v>213</v>
      </c>
      <c r="F103" s="9"/>
      <c r="G103" s="10">
        <v>1</v>
      </c>
      <c r="H103" s="11" t="s">
        <v>39</v>
      </c>
      <c r="I103" s="12">
        <v>4</v>
      </c>
      <c r="J103" s="13">
        <v>124107</v>
      </c>
      <c r="K103" s="13">
        <v>129412.93</v>
      </c>
      <c r="L103" s="13">
        <v>129412.93</v>
      </c>
      <c r="M103" s="13"/>
      <c r="N103" s="13"/>
      <c r="O103" s="14">
        <v>517651.72</v>
      </c>
      <c r="P103" s="9" t="s">
        <v>214</v>
      </c>
    </row>
    <row r="104" spans="2:18" ht="34.5" hidden="1" customHeight="1">
      <c r="B104" s="16" t="s">
        <v>215</v>
      </c>
      <c r="L104" s="229" t="s">
        <v>17</v>
      </c>
      <c r="M104" s="229"/>
      <c r="N104" s="229"/>
      <c r="O104" s="159">
        <v>0</v>
      </c>
      <c r="P104" s="15" t="s">
        <v>216</v>
      </c>
    </row>
    <row r="105" spans="2:18" ht="34.5" customHeight="1">
      <c r="L105" s="229" t="s">
        <v>18</v>
      </c>
      <c r="M105" s="229"/>
      <c r="N105" s="229"/>
      <c r="O105" s="159">
        <v>0</v>
      </c>
      <c r="P105" s="15" t="s">
        <v>216</v>
      </c>
    </row>
    <row r="106" spans="2:18" ht="34.5" customHeight="1">
      <c r="L106" s="229" t="s">
        <v>217</v>
      </c>
      <c r="M106" s="229"/>
      <c r="N106" s="229"/>
      <c r="O106" s="159">
        <v>378331127.12000018</v>
      </c>
      <c r="P106" s="15" t="s">
        <v>216</v>
      </c>
      <c r="R106" s="160"/>
    </row>
    <row r="107" spans="2:18" ht="34.5" customHeight="1">
      <c r="C107" s="230" t="s">
        <v>218</v>
      </c>
      <c r="D107" s="230"/>
      <c r="E107" s="230"/>
      <c r="F107" s="230"/>
      <c r="G107" s="230"/>
      <c r="H107" s="230"/>
      <c r="I107" s="230"/>
      <c r="L107" s="229" t="s">
        <v>219</v>
      </c>
      <c r="M107" s="229"/>
      <c r="N107" s="161">
        <v>0.1</v>
      </c>
      <c r="O107" s="159">
        <v>37833112.710000001</v>
      </c>
      <c r="P107" s="15" t="s">
        <v>216</v>
      </c>
      <c r="R107" s="188"/>
    </row>
    <row r="108" spans="2:18" ht="34.5" customHeight="1">
      <c r="C108" s="230"/>
      <c r="D108" s="230"/>
      <c r="E108" s="230"/>
      <c r="F108" s="230"/>
      <c r="G108" s="230"/>
      <c r="H108" s="230"/>
      <c r="I108" s="230"/>
      <c r="L108" s="229" t="s">
        <v>220</v>
      </c>
      <c r="M108" s="229"/>
      <c r="N108" s="229"/>
      <c r="O108" s="159">
        <v>7188291.4199999999</v>
      </c>
      <c r="P108" s="15" t="s">
        <v>216</v>
      </c>
    </row>
    <row r="109" spans="2:18" ht="34.5" customHeight="1">
      <c r="C109" s="230"/>
      <c r="D109" s="230"/>
      <c r="E109" s="230"/>
      <c r="F109" s="230"/>
      <c r="G109" s="230"/>
      <c r="H109" s="230"/>
      <c r="I109" s="230"/>
      <c r="L109" s="229" t="s">
        <v>221</v>
      </c>
      <c r="M109" s="229"/>
      <c r="N109" s="229"/>
      <c r="O109" s="159">
        <v>423352531.25000018</v>
      </c>
      <c r="P109" s="15" t="s">
        <v>216</v>
      </c>
    </row>
    <row r="110" spans="2:18" ht="34.5" customHeight="1">
      <c r="C110" s="230"/>
      <c r="D110" s="230"/>
      <c r="E110" s="230"/>
      <c r="F110" s="230"/>
      <c r="G110" s="230"/>
      <c r="H110" s="230"/>
      <c r="I110" s="230"/>
      <c r="P110" s="15" t="s">
        <v>216</v>
      </c>
    </row>
    <row r="111" spans="2:18" ht="34.5" customHeight="1">
      <c r="C111" s="230"/>
      <c r="D111" s="230"/>
      <c r="E111" s="230"/>
      <c r="F111" s="230"/>
      <c r="G111" s="230"/>
      <c r="H111" s="230"/>
      <c r="I111" s="230"/>
      <c r="P111" s="15" t="s">
        <v>216</v>
      </c>
    </row>
    <row r="112" spans="2:18" ht="34.5" customHeight="1">
      <c r="C112" s="230"/>
      <c r="D112" s="230"/>
      <c r="E112" s="230"/>
      <c r="F112" s="230"/>
      <c r="G112" s="230"/>
      <c r="H112" s="230"/>
      <c r="I112" s="230"/>
      <c r="M112" s="17"/>
      <c r="P112" s="15" t="s">
        <v>216</v>
      </c>
    </row>
    <row r="113" spans="3:16" ht="34.5" customHeight="1">
      <c r="C113" s="230"/>
      <c r="D113" s="230"/>
      <c r="E113" s="230"/>
      <c r="F113" s="230"/>
      <c r="G113" s="230"/>
      <c r="H113" s="230"/>
      <c r="I113" s="230"/>
      <c r="P113" s="15" t="s">
        <v>216</v>
      </c>
    </row>
  </sheetData>
  <autoFilter ref="B7:O117" xr:uid="{EC9D7379-B763-4ACC-9FF3-9D93940C3F80}">
    <filterColumn colId="1">
      <filters>
        <filter val="Bienes de Aseo y Cafetería"/>
      </filters>
    </filterColumn>
  </autoFilter>
  <mergeCells count="14">
    <mergeCell ref="L104:N104"/>
    <mergeCell ref="L106:N106"/>
    <mergeCell ref="L105:N105"/>
    <mergeCell ref="C107:I113"/>
    <mergeCell ref="L107:M107"/>
    <mergeCell ref="L108:N108"/>
    <mergeCell ref="L109:N109"/>
    <mergeCell ref="B1:O1"/>
    <mergeCell ref="B3:C3"/>
    <mergeCell ref="D3:E3"/>
    <mergeCell ref="B6:I6"/>
    <mergeCell ref="J6:O6"/>
    <mergeCell ref="F3:G3"/>
    <mergeCell ref="H3:I3"/>
  </mergeCells>
  <conditionalFormatting sqref="D3:E3">
    <cfRule type="cellIs" dxfId="26" priority="5" operator="equal">
      <formula>0</formula>
    </cfRule>
  </conditionalFormatting>
  <conditionalFormatting sqref="J8:J103">
    <cfRule type="expression" dxfId="25" priority="4">
      <formula>ISERROR($J8)</formula>
    </cfRule>
  </conditionalFormatting>
  <conditionalFormatting sqref="K8:K103">
    <cfRule type="expression" dxfId="24" priority="3">
      <formula>ISERROR($K8)</formula>
    </cfRule>
  </conditionalFormatting>
  <conditionalFormatting sqref="L8:L103">
    <cfRule type="expression" dxfId="23" priority="2">
      <formula>ISERROR($L8)</formula>
    </cfRule>
  </conditionalFormatting>
  <conditionalFormatting sqref="O8:O103">
    <cfRule type="expression" dxfId="22" priority="14">
      <formula>ISERROR($O8)</formula>
    </cfRule>
  </conditionalFormatting>
  <conditionalFormatting sqref="O104:O105">
    <cfRule type="expression" dxfId="21" priority="13">
      <formula>ISERROR($G105)</formula>
    </cfRule>
  </conditionalFormatting>
  <conditionalFormatting sqref="O106">
    <cfRule type="expression" dxfId="20" priority="10">
      <formula>ISERROR($J104)</formula>
    </cfRule>
  </conditionalFormatting>
  <conditionalFormatting sqref="O106:O109">
    <cfRule type="expression" dxfId="19" priority="1">
      <formula>ISERROR($O106)</formula>
    </cfRule>
  </conditionalFormatting>
  <conditionalFormatting sqref="O107:O108">
    <cfRule type="expression" dxfId="18" priority="6">
      <formula>ISERROR($G107)</formula>
    </cfRule>
  </conditionalFormatting>
  <conditionalFormatting sqref="O109">
    <cfRule type="expression" dxfId="17" priority="12">
      <formula>ISERROR($J110)</formula>
    </cfRule>
  </conditionalFormatting>
  <conditionalFormatting sqref="P8:P15 H8:N103 P104:P113">
    <cfRule type="expression" dxfId="16" priority="15">
      <formula>ISERROR($G8)</formula>
    </cfRule>
  </conditionalFormatting>
  <dataValidations count="1">
    <dataValidation type="decimal" operator="greaterThan" allowBlank="1" showInputMessage="1" showErrorMessage="1" sqref="N107" xr:uid="{D154908E-7F1D-42AC-B1B0-B5FA0A4CAE36}">
      <formula1>0.01</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AA24-F11F-4745-B35F-2C661B8DC597}">
  <dimension ref="A2:P11"/>
  <sheetViews>
    <sheetView zoomScale="50" zoomScaleNormal="50" workbookViewId="0">
      <selection activeCell="G3" sqref="G3"/>
    </sheetView>
  </sheetViews>
  <sheetFormatPr defaultColWidth="12.42578125" defaultRowHeight="12.6"/>
  <cols>
    <col min="1" max="1" width="12.42578125" style="81"/>
    <col min="2" max="2" width="8.42578125" style="81" customWidth="1"/>
    <col min="3" max="3" width="9.7109375" style="81" customWidth="1"/>
    <col min="4" max="4" width="20.42578125" style="81" customWidth="1"/>
    <col min="5" max="5" width="13.7109375" style="81" customWidth="1"/>
    <col min="6" max="6" width="71.7109375" style="81" customWidth="1"/>
    <col min="7" max="7" width="14.85546875" style="81" customWidth="1"/>
    <col min="8" max="8" width="27.5703125" style="81" customWidth="1"/>
    <col min="9" max="9" width="4.85546875" style="81" customWidth="1"/>
    <col min="10" max="10" width="17.7109375" style="81" customWidth="1"/>
    <col min="11" max="11" width="12.42578125" style="81"/>
    <col min="12" max="12" width="19.42578125" style="81" customWidth="1"/>
    <col min="13" max="13" width="12.42578125" style="81"/>
    <col min="14" max="14" width="19.42578125" style="81" customWidth="1"/>
    <col min="15" max="15" width="12.42578125" style="81"/>
    <col min="16" max="16" width="19.42578125" style="81" customWidth="1"/>
    <col min="17" max="16384" width="12.42578125" style="81"/>
  </cols>
  <sheetData>
    <row r="2" spans="1:16" s="93" customFormat="1" ht="26.1">
      <c r="A2" s="231" t="s">
        <v>222</v>
      </c>
      <c r="B2" s="232"/>
      <c r="C2" s="91" t="s">
        <v>223</v>
      </c>
      <c r="D2" s="91" t="s">
        <v>224</v>
      </c>
      <c r="E2" s="90" t="s">
        <v>225</v>
      </c>
      <c r="F2" s="90" t="s">
        <v>226</v>
      </c>
      <c r="G2" s="92" t="s">
        <v>227</v>
      </c>
      <c r="H2" s="92" t="s">
        <v>228</v>
      </c>
      <c r="I2" s="19"/>
      <c r="K2" s="82" t="s">
        <v>229</v>
      </c>
      <c r="L2" s="82" t="s">
        <v>229</v>
      </c>
      <c r="M2" s="82" t="s">
        <v>230</v>
      </c>
      <c r="N2" s="82" t="s">
        <v>230</v>
      </c>
      <c r="O2" s="82" t="s">
        <v>231</v>
      </c>
      <c r="P2" s="82" t="s">
        <v>231</v>
      </c>
    </row>
    <row r="3" spans="1:16" ht="93" customHeight="1">
      <c r="A3" s="233" t="s">
        <v>22</v>
      </c>
      <c r="B3" s="234"/>
      <c r="C3" s="64">
        <v>3</v>
      </c>
      <c r="D3" s="88" t="s">
        <v>232</v>
      </c>
      <c r="E3" s="89" t="s">
        <v>233</v>
      </c>
      <c r="F3" s="155" t="s">
        <v>234</v>
      </c>
      <c r="G3" s="83">
        <v>2815563.09</v>
      </c>
      <c r="H3" s="84">
        <f>ROUND(C3*G3,2)</f>
        <v>8446689.2699999996</v>
      </c>
      <c r="I3" s="23"/>
      <c r="J3" s="81">
        <f>SUM(K3,M3,O3)</f>
        <v>3</v>
      </c>
      <c r="K3" s="94">
        <v>3</v>
      </c>
      <c r="L3" s="95">
        <f>ROUND(IF(K3="","",$C3*G3),2)</f>
        <v>8446689.2699999996</v>
      </c>
      <c r="M3" s="94"/>
      <c r="N3" s="94"/>
      <c r="O3" s="94"/>
      <c r="P3" s="94"/>
    </row>
    <row r="4" spans="1:16" ht="98.1" customHeight="1">
      <c r="A4" s="233" t="s">
        <v>22</v>
      </c>
      <c r="B4" s="234"/>
      <c r="C4" s="64">
        <v>3</v>
      </c>
      <c r="D4" s="88" t="s">
        <v>232</v>
      </c>
      <c r="E4" s="89" t="s">
        <v>235</v>
      </c>
      <c r="F4" s="155" t="s">
        <v>236</v>
      </c>
      <c r="G4" s="83">
        <v>2815563.09</v>
      </c>
      <c r="H4" s="84">
        <f t="shared" ref="H4:H8" si="0">ROUND(C4*G4,2)</f>
        <v>8446689.2699999996</v>
      </c>
      <c r="I4" s="23"/>
      <c r="J4" s="81">
        <f t="shared" ref="J4:J7" si="1">SUM(K4,M4,O4)</f>
        <v>3</v>
      </c>
      <c r="K4" s="94"/>
      <c r="L4" s="95"/>
      <c r="M4" s="94">
        <f>+C4</f>
        <v>3</v>
      </c>
      <c r="N4" s="95">
        <f>ROUND(IF(M4="","",$C4*$G4),2)</f>
        <v>8446689.2699999996</v>
      </c>
      <c r="O4" s="94"/>
      <c r="P4" s="94"/>
    </row>
    <row r="5" spans="1:16" ht="102.95" customHeight="1">
      <c r="A5" s="233" t="s">
        <v>26</v>
      </c>
      <c r="B5" s="234"/>
      <c r="C5" s="64">
        <v>1</v>
      </c>
      <c r="D5" s="88" t="s">
        <v>232</v>
      </c>
      <c r="E5" s="89" t="s">
        <v>235</v>
      </c>
      <c r="F5" s="155" t="s">
        <v>236</v>
      </c>
      <c r="G5" s="83">
        <v>2815563.09</v>
      </c>
      <c r="H5" s="84">
        <f t="shared" si="0"/>
        <v>2815563.09</v>
      </c>
      <c r="I5" s="23"/>
      <c r="J5" s="81">
        <f t="shared" si="1"/>
        <v>1</v>
      </c>
      <c r="K5" s="94"/>
      <c r="L5" s="94"/>
      <c r="M5" s="94">
        <f>+C5</f>
        <v>1</v>
      </c>
      <c r="N5" s="95">
        <f>ROUND(IF(M5="","",$C5*$G5),2)</f>
        <v>2815563.09</v>
      </c>
      <c r="O5" s="94"/>
      <c r="P5" s="94"/>
    </row>
    <row r="6" spans="1:16" ht="92.45" customHeight="1">
      <c r="A6" s="233" t="s">
        <v>28</v>
      </c>
      <c r="B6" s="234"/>
      <c r="C6" s="64">
        <v>18</v>
      </c>
      <c r="D6" s="88" t="s">
        <v>237</v>
      </c>
      <c r="E6" s="89" t="s">
        <v>235</v>
      </c>
      <c r="F6" s="155" t="s">
        <v>238</v>
      </c>
      <c r="G6" s="83">
        <v>2815563.09</v>
      </c>
      <c r="H6" s="84">
        <f t="shared" si="0"/>
        <v>50680135.619999997</v>
      </c>
      <c r="I6" s="23"/>
      <c r="J6" s="81">
        <f t="shared" si="1"/>
        <v>18</v>
      </c>
      <c r="K6" s="94"/>
      <c r="L6" s="94"/>
      <c r="M6" s="94">
        <f>C6</f>
        <v>18</v>
      </c>
      <c r="N6" s="95">
        <f>ROUND(IF(M6="","",$C6*$G6),2)</f>
        <v>50680135.619999997</v>
      </c>
      <c r="O6" s="94"/>
      <c r="P6" s="95"/>
    </row>
    <row r="7" spans="1:16" ht="88.5" customHeight="1">
      <c r="A7" s="233" t="s">
        <v>32</v>
      </c>
      <c r="B7" s="234"/>
      <c r="C7" s="64">
        <v>1</v>
      </c>
      <c r="D7" s="184" t="s">
        <v>237</v>
      </c>
      <c r="E7" s="185" t="s">
        <v>235</v>
      </c>
      <c r="F7" s="186" t="s">
        <v>239</v>
      </c>
      <c r="G7" s="83">
        <v>2815563.09</v>
      </c>
      <c r="H7" s="84">
        <f t="shared" si="0"/>
        <v>2815563.09</v>
      </c>
      <c r="I7" s="23"/>
      <c r="J7" s="81">
        <f t="shared" si="1"/>
        <v>1</v>
      </c>
      <c r="K7" s="94"/>
      <c r="L7" s="94"/>
      <c r="M7" s="94">
        <f>C7</f>
        <v>1</v>
      </c>
      <c r="N7" s="95">
        <f>ROUND(IF(M7="","",$C7*$G7),2)</f>
        <v>2815563.09</v>
      </c>
      <c r="O7" s="94"/>
      <c r="P7" s="95"/>
    </row>
    <row r="8" spans="1:16" ht="54" customHeight="1">
      <c r="A8" s="233" t="s">
        <v>22</v>
      </c>
      <c r="B8" s="234"/>
      <c r="C8" s="64">
        <v>1</v>
      </c>
      <c r="D8" s="88" t="s">
        <v>232</v>
      </c>
      <c r="E8" s="89" t="s">
        <v>240</v>
      </c>
      <c r="F8" s="155" t="s">
        <v>241</v>
      </c>
      <c r="G8" s="83">
        <v>2815563.09</v>
      </c>
      <c r="H8" s="84">
        <f t="shared" si="0"/>
        <v>2815563.09</v>
      </c>
      <c r="I8" s="23"/>
      <c r="J8" s="81">
        <v>1</v>
      </c>
      <c r="K8" s="94"/>
      <c r="L8" s="94"/>
      <c r="M8" s="94"/>
      <c r="N8" s="94"/>
      <c r="O8" s="94">
        <v>1</v>
      </c>
      <c r="P8" s="95">
        <f>ROUND(IF(O8="","",$C8*$G8),2)</f>
        <v>2815563.09</v>
      </c>
    </row>
    <row r="9" spans="1:16" ht="14.1">
      <c r="A9" s="235"/>
      <c r="B9" s="236"/>
      <c r="C9" s="22">
        <f>SUM(C3:C8)</f>
        <v>27</v>
      </c>
      <c r="D9" s="20"/>
      <c r="E9" s="20"/>
      <c r="F9" s="154"/>
      <c r="G9" s="21"/>
      <c r="H9" s="22">
        <f>SUM(H3:H8)</f>
        <v>76020203.430000007</v>
      </c>
      <c r="I9" s="86">
        <f>SUM(K9,M9,O9)</f>
        <v>27</v>
      </c>
      <c r="J9" s="86">
        <f>SUM(L9,N9,P9)</f>
        <v>76020203.429999992</v>
      </c>
      <c r="K9" s="94">
        <f t="shared" ref="K9:P9" si="2">SUM(K3:K8)</f>
        <v>3</v>
      </c>
      <c r="L9" s="95">
        <f t="shared" si="2"/>
        <v>8446689.2699999996</v>
      </c>
      <c r="M9" s="94">
        <f t="shared" si="2"/>
        <v>23</v>
      </c>
      <c r="N9" s="95">
        <f t="shared" si="2"/>
        <v>64757951.069999993</v>
      </c>
      <c r="O9" s="94">
        <f t="shared" si="2"/>
        <v>1</v>
      </c>
      <c r="P9" s="95">
        <f t="shared" si="2"/>
        <v>2815563.09</v>
      </c>
    </row>
    <row r="10" spans="1:16">
      <c r="K10" s="85"/>
      <c r="L10" s="85"/>
      <c r="M10" s="85"/>
      <c r="N10" s="85"/>
      <c r="O10" s="85"/>
      <c r="P10" s="85"/>
    </row>
    <row r="11" spans="1:16" ht="12.95">
      <c r="G11" s="81" t="s">
        <v>242</v>
      </c>
      <c r="H11" s="87">
        <f>+H9*4</f>
        <v>304080813.72000003</v>
      </c>
    </row>
  </sheetData>
  <mergeCells count="8">
    <mergeCell ref="A2:B2"/>
    <mergeCell ref="A3:B3"/>
    <mergeCell ref="A4:B4"/>
    <mergeCell ref="A9:B9"/>
    <mergeCell ref="A8:B8"/>
    <mergeCell ref="A5:B5"/>
    <mergeCell ref="A6:B6"/>
    <mergeCell ref="A7:B7"/>
  </mergeCells>
  <conditionalFormatting sqref="C3:C8">
    <cfRule type="cellIs" dxfId="15" priority="1" operator="equal">
      <formula>0</formula>
    </cfRule>
  </conditionalFormatting>
  <dataValidations count="2">
    <dataValidation operator="greaterThanOrEqual" allowBlank="1" showInputMessage="1" showErrorMessage="1" sqref="C3:C8" xr:uid="{09892CED-60BB-4046-9C8F-DA5EDF6C6DEC}"/>
    <dataValidation type="list" allowBlank="1" showInputMessage="1" showErrorMessage="1" sqref="A3:A8 B3" xr:uid="{68FCA47B-A0A3-4E39-99CA-04E90FA70687}">
      <formula1>PersonalTC</formula1>
    </dataValidation>
  </dataValidations>
  <pageMargins left="0.7" right="0.7" top="0.75" bottom="0.75" header="0.3" footer="0.3"/>
  <ignoredErrors>
    <ignoredError sqref="H4:H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1452-7784-4FB3-AA5B-1BEEDF0CE048}">
  <dimension ref="A2:P112"/>
  <sheetViews>
    <sheetView topLeftCell="E58" zoomScale="90" zoomScaleNormal="90" workbookViewId="0">
      <selection activeCell="Q27" sqref="Q27"/>
    </sheetView>
  </sheetViews>
  <sheetFormatPr defaultColWidth="15.42578125" defaultRowHeight="14.1"/>
  <cols>
    <col min="1" max="1" width="6.140625" style="18" customWidth="1"/>
    <col min="2" max="2" width="22.5703125" style="18" bestFit="1" customWidth="1"/>
    <col min="3" max="3" width="12" style="18" customWidth="1"/>
    <col min="4" max="4" width="14.140625" style="18" customWidth="1"/>
    <col min="5" max="5" width="17" style="18" customWidth="1"/>
    <col min="6" max="6" width="18.140625" style="18" customWidth="1"/>
    <col min="7" max="7" width="19" style="18" customWidth="1"/>
    <col min="8" max="8" width="3" style="18" customWidth="1"/>
    <col min="9" max="9" width="8.28515625" style="18" customWidth="1"/>
    <col min="10" max="10" width="7.7109375" style="18" customWidth="1"/>
    <col min="11" max="11" width="14.5703125" style="18" customWidth="1"/>
    <col min="12" max="12" width="7.85546875" style="18" customWidth="1"/>
    <col min="13" max="13" width="14.85546875" style="18" customWidth="1"/>
    <col min="14" max="14" width="6.85546875" style="18" customWidth="1"/>
    <col min="15" max="15" width="15.140625" style="18" customWidth="1"/>
    <col min="16" max="16384" width="15.42578125" style="18"/>
  </cols>
  <sheetData>
    <row r="2" spans="1:16" ht="24" customHeight="1">
      <c r="A2" s="24" t="s">
        <v>243</v>
      </c>
      <c r="B2" s="24" t="s">
        <v>244</v>
      </c>
      <c r="C2" s="25" t="s">
        <v>245</v>
      </c>
      <c r="D2" s="26" t="s">
        <v>246</v>
      </c>
      <c r="E2" s="68" t="s">
        <v>227</v>
      </c>
      <c r="F2" s="26" t="s">
        <v>221</v>
      </c>
      <c r="G2" s="26" t="s">
        <v>247</v>
      </c>
      <c r="J2" s="70" t="s">
        <v>229</v>
      </c>
      <c r="K2" s="70" t="s">
        <v>248</v>
      </c>
      <c r="L2" s="70" t="s">
        <v>230</v>
      </c>
      <c r="M2" s="70" t="s">
        <v>249</v>
      </c>
      <c r="N2" s="70" t="s">
        <v>231</v>
      </c>
      <c r="O2" s="70" t="s">
        <v>249</v>
      </c>
    </row>
    <row r="3" spans="1:16">
      <c r="A3" s="27">
        <v>3</v>
      </c>
      <c r="B3" s="65" t="s">
        <v>38</v>
      </c>
      <c r="C3" s="28">
        <f>I3</f>
        <v>17</v>
      </c>
      <c r="D3" s="66">
        <v>13655</v>
      </c>
      <c r="E3" s="29">
        <f>ROUND(D3/0.959,2)</f>
        <v>14238.79</v>
      </c>
      <c r="F3" s="69">
        <f>ROUND(C3*D3,2)</f>
        <v>232135</v>
      </c>
      <c r="G3" s="29">
        <f>ROUNDDOWN(C3*E3,2)</f>
        <v>242059.43</v>
      </c>
      <c r="I3" s="173">
        <f>+L3+J3+N3</f>
        <v>17</v>
      </c>
      <c r="J3" s="71">
        <v>15</v>
      </c>
      <c r="K3" s="72">
        <f>J3*E3</f>
        <v>213581.85</v>
      </c>
      <c r="L3" s="71">
        <v>2</v>
      </c>
      <c r="M3" s="72">
        <f>+L3*E3</f>
        <v>28477.58</v>
      </c>
      <c r="N3" s="71"/>
      <c r="O3" s="72">
        <f>+N3*E3</f>
        <v>0</v>
      </c>
    </row>
    <row r="4" spans="1:16">
      <c r="A4" s="27">
        <v>6</v>
      </c>
      <c r="B4" s="65" t="s">
        <v>41</v>
      </c>
      <c r="C4" s="28">
        <f t="shared" ref="C4:C67" si="0">I4</f>
        <v>15</v>
      </c>
      <c r="D4" s="66">
        <v>7914</v>
      </c>
      <c r="E4" s="29">
        <f t="shared" ref="E4:E67" si="1">ROUND(D4/0.959,2)</f>
        <v>8252.35</v>
      </c>
      <c r="F4" s="69">
        <f t="shared" ref="F4:F65" si="2">ROUND(C4*D4,2)</f>
        <v>118710</v>
      </c>
      <c r="G4" s="29">
        <f t="shared" ref="G4:G65" si="3">ROUNDDOWN(C4*E4,2)</f>
        <v>123785.25</v>
      </c>
      <c r="I4" s="173">
        <f>+L4+J4+N4</f>
        <v>15</v>
      </c>
      <c r="J4" s="71">
        <v>12</v>
      </c>
      <c r="K4" s="72">
        <f t="shared" ref="K4:K67" si="4">J4*E4</f>
        <v>99028.200000000012</v>
      </c>
      <c r="L4" s="71">
        <v>2</v>
      </c>
      <c r="M4" s="72">
        <f t="shared" ref="M4:M67" si="5">+L4*E4</f>
        <v>16504.7</v>
      </c>
      <c r="N4" s="71">
        <v>1</v>
      </c>
      <c r="O4" s="72">
        <f t="shared" ref="O4:O67" si="6">+N4*E4</f>
        <v>8252.35</v>
      </c>
    </row>
    <row r="5" spans="1:16">
      <c r="A5" s="27">
        <v>7</v>
      </c>
      <c r="B5" s="65" t="s">
        <v>43</v>
      </c>
      <c r="C5" s="28">
        <f t="shared" si="0"/>
        <v>4</v>
      </c>
      <c r="D5" s="66">
        <v>2496</v>
      </c>
      <c r="E5" s="29">
        <f t="shared" si="1"/>
        <v>2602.71</v>
      </c>
      <c r="F5" s="69">
        <f t="shared" si="2"/>
        <v>9984</v>
      </c>
      <c r="G5" s="29">
        <f t="shared" si="3"/>
        <v>10410.84</v>
      </c>
      <c r="I5" s="173">
        <f>+L5+J5+N5</f>
        <v>4</v>
      </c>
      <c r="J5" s="71">
        <v>2</v>
      </c>
      <c r="K5" s="72">
        <f t="shared" si="4"/>
        <v>5205.42</v>
      </c>
      <c r="L5" s="71">
        <v>2</v>
      </c>
      <c r="M5" s="72">
        <f t="shared" si="5"/>
        <v>5205.42</v>
      </c>
      <c r="N5" s="71"/>
      <c r="O5" s="72">
        <f t="shared" si="6"/>
        <v>0</v>
      </c>
    </row>
    <row r="6" spans="1:16">
      <c r="A6" s="27">
        <v>14</v>
      </c>
      <c r="B6" s="65" t="s">
        <v>45</v>
      </c>
      <c r="C6" s="28">
        <f t="shared" si="0"/>
        <v>12</v>
      </c>
      <c r="D6" s="66">
        <v>13032</v>
      </c>
      <c r="E6" s="29">
        <f t="shared" si="1"/>
        <v>13589.16</v>
      </c>
      <c r="F6" s="69">
        <f t="shared" si="2"/>
        <v>156384</v>
      </c>
      <c r="G6" s="29">
        <f t="shared" si="3"/>
        <v>163069.92000000001</v>
      </c>
      <c r="I6" s="173">
        <f>+L6+J6+N6</f>
        <v>12</v>
      </c>
      <c r="J6" s="71">
        <v>7</v>
      </c>
      <c r="K6" s="72">
        <f t="shared" si="4"/>
        <v>95124.12</v>
      </c>
      <c r="L6" s="71">
        <v>5</v>
      </c>
      <c r="M6" s="72">
        <f t="shared" si="5"/>
        <v>67945.8</v>
      </c>
      <c r="N6" s="71"/>
      <c r="O6" s="72">
        <f t="shared" si="6"/>
        <v>0</v>
      </c>
    </row>
    <row r="7" spans="1:16">
      <c r="A7" s="27">
        <v>17</v>
      </c>
      <c r="B7" s="65" t="s">
        <v>47</v>
      </c>
      <c r="C7" s="28">
        <f t="shared" si="0"/>
        <v>24</v>
      </c>
      <c r="D7" s="66">
        <v>9231</v>
      </c>
      <c r="E7" s="29">
        <f t="shared" si="1"/>
        <v>9625.65</v>
      </c>
      <c r="F7" s="69">
        <f t="shared" si="2"/>
        <v>221544</v>
      </c>
      <c r="G7" s="29">
        <f t="shared" si="3"/>
        <v>231015.6</v>
      </c>
      <c r="I7" s="173">
        <f>+L7+J7+N7</f>
        <v>24</v>
      </c>
      <c r="J7" s="71">
        <v>20</v>
      </c>
      <c r="K7" s="72">
        <f t="shared" si="4"/>
        <v>192513</v>
      </c>
      <c r="L7" s="71">
        <v>4</v>
      </c>
      <c r="M7" s="72">
        <f t="shared" si="5"/>
        <v>38502.6</v>
      </c>
      <c r="N7" s="71"/>
      <c r="O7" s="72">
        <f t="shared" si="6"/>
        <v>0</v>
      </c>
    </row>
    <row r="8" spans="1:16">
      <c r="A8" s="27">
        <v>23</v>
      </c>
      <c r="B8" s="65" t="s">
        <v>49</v>
      </c>
      <c r="C8" s="28">
        <f t="shared" si="0"/>
        <v>41</v>
      </c>
      <c r="D8" s="66">
        <v>5777</v>
      </c>
      <c r="E8" s="29">
        <f t="shared" si="1"/>
        <v>6023.98</v>
      </c>
      <c r="F8" s="69">
        <f t="shared" si="2"/>
        <v>236857</v>
      </c>
      <c r="G8" s="29">
        <f t="shared" si="3"/>
        <v>246983.18</v>
      </c>
      <c r="I8" s="173">
        <f>+L8+J8+N8</f>
        <v>41</v>
      </c>
      <c r="J8" s="71">
        <v>35</v>
      </c>
      <c r="K8" s="72">
        <f t="shared" si="4"/>
        <v>210839.3</v>
      </c>
      <c r="L8" s="71">
        <v>4</v>
      </c>
      <c r="M8" s="72">
        <f t="shared" si="5"/>
        <v>24095.919999999998</v>
      </c>
      <c r="N8" s="71">
        <v>2</v>
      </c>
      <c r="O8" s="72">
        <f t="shared" si="6"/>
        <v>12047.96</v>
      </c>
    </row>
    <row r="9" spans="1:16" ht="18">
      <c r="A9" s="27">
        <v>27</v>
      </c>
      <c r="B9" s="65" t="s">
        <v>51</v>
      </c>
      <c r="C9" s="28">
        <f t="shared" si="0"/>
        <v>15</v>
      </c>
      <c r="D9" s="66">
        <v>16445</v>
      </c>
      <c r="E9" s="29">
        <f t="shared" si="1"/>
        <v>17148.07</v>
      </c>
      <c r="F9" s="69">
        <f t="shared" si="2"/>
        <v>246675</v>
      </c>
      <c r="G9" s="29">
        <f t="shared" si="3"/>
        <v>257221.05</v>
      </c>
      <c r="I9" s="173">
        <f>+L9+J9+N9</f>
        <v>15</v>
      </c>
      <c r="J9" s="71">
        <v>15</v>
      </c>
      <c r="K9" s="72">
        <f t="shared" si="4"/>
        <v>257221.05</v>
      </c>
      <c r="L9" s="71"/>
      <c r="M9" s="72">
        <f t="shared" si="5"/>
        <v>0</v>
      </c>
      <c r="N9" s="71"/>
      <c r="O9" s="72">
        <f t="shared" si="6"/>
        <v>0</v>
      </c>
    </row>
    <row r="10" spans="1:16">
      <c r="A10" s="27">
        <v>29</v>
      </c>
      <c r="B10" s="65" t="s">
        <v>53</v>
      </c>
      <c r="C10" s="28">
        <f t="shared" si="0"/>
        <v>2</v>
      </c>
      <c r="D10" s="66">
        <v>7464</v>
      </c>
      <c r="E10" s="29">
        <f t="shared" si="1"/>
        <v>7783.11</v>
      </c>
      <c r="F10" s="69">
        <f t="shared" si="2"/>
        <v>14928</v>
      </c>
      <c r="G10" s="29">
        <f t="shared" si="3"/>
        <v>15566.22</v>
      </c>
      <c r="I10" s="173">
        <f>+L10+J10+N10</f>
        <v>2</v>
      </c>
      <c r="J10" s="71">
        <v>1</v>
      </c>
      <c r="K10" s="72">
        <f t="shared" si="4"/>
        <v>7783.11</v>
      </c>
      <c r="L10" s="71">
        <v>1</v>
      </c>
      <c r="M10" s="72">
        <f t="shared" si="5"/>
        <v>7783.11</v>
      </c>
      <c r="N10" s="71"/>
      <c r="O10" s="72">
        <f t="shared" si="6"/>
        <v>0</v>
      </c>
    </row>
    <row r="11" spans="1:16">
      <c r="A11" s="27">
        <v>32</v>
      </c>
      <c r="B11" s="65" t="s">
        <v>55</v>
      </c>
      <c r="C11" s="28">
        <f t="shared" si="0"/>
        <v>46</v>
      </c>
      <c r="D11" s="66">
        <v>8634</v>
      </c>
      <c r="E11" s="29">
        <f t="shared" si="1"/>
        <v>9003.1299999999992</v>
      </c>
      <c r="F11" s="69">
        <f t="shared" si="2"/>
        <v>397164</v>
      </c>
      <c r="G11" s="29">
        <f t="shared" si="3"/>
        <v>414143.98</v>
      </c>
      <c r="I11" s="173">
        <f>+L11+J11+N11</f>
        <v>46</v>
      </c>
      <c r="J11" s="71">
        <v>40</v>
      </c>
      <c r="K11" s="72">
        <f t="shared" si="4"/>
        <v>360125.19999999995</v>
      </c>
      <c r="L11" s="71">
        <v>5</v>
      </c>
      <c r="M11" s="72">
        <f t="shared" si="5"/>
        <v>45015.649999999994</v>
      </c>
      <c r="N11" s="71">
        <v>1</v>
      </c>
      <c r="O11" s="72">
        <f t="shared" si="6"/>
        <v>9003.1299999999992</v>
      </c>
    </row>
    <row r="12" spans="1:16">
      <c r="A12" s="27">
        <v>35</v>
      </c>
      <c r="B12" s="65" t="s">
        <v>57</v>
      </c>
      <c r="C12" s="28">
        <f t="shared" si="0"/>
        <v>5</v>
      </c>
      <c r="D12" s="66">
        <v>22598</v>
      </c>
      <c r="E12" s="29">
        <f t="shared" si="1"/>
        <v>23564.13</v>
      </c>
      <c r="F12" s="69">
        <f t="shared" si="2"/>
        <v>112990</v>
      </c>
      <c r="G12" s="29">
        <f t="shared" si="3"/>
        <v>117820.65</v>
      </c>
      <c r="I12" s="173">
        <f>+L12+J12+N12</f>
        <v>5</v>
      </c>
      <c r="J12" s="71">
        <v>2</v>
      </c>
      <c r="K12" s="72">
        <f t="shared" si="4"/>
        <v>47128.26</v>
      </c>
      <c r="L12" s="71">
        <v>2</v>
      </c>
      <c r="M12" s="72">
        <f t="shared" si="5"/>
        <v>47128.26</v>
      </c>
      <c r="N12" s="71">
        <v>1</v>
      </c>
      <c r="O12" s="72">
        <f t="shared" si="6"/>
        <v>23564.13</v>
      </c>
      <c r="P12" s="18" t="s">
        <v>250</v>
      </c>
    </row>
    <row r="13" spans="1:16">
      <c r="A13" s="27">
        <v>38</v>
      </c>
      <c r="B13" s="65" t="s">
        <v>59</v>
      </c>
      <c r="C13" s="28">
        <f t="shared" si="0"/>
        <v>10</v>
      </c>
      <c r="D13" s="66">
        <v>15479</v>
      </c>
      <c r="E13" s="29">
        <f t="shared" si="1"/>
        <v>16140.77</v>
      </c>
      <c r="F13" s="69">
        <f t="shared" si="2"/>
        <v>154790</v>
      </c>
      <c r="G13" s="29">
        <f t="shared" si="3"/>
        <v>161407.70000000001</v>
      </c>
      <c r="I13" s="173">
        <f>+L13+J13+N13</f>
        <v>10</v>
      </c>
      <c r="J13" s="71">
        <v>10</v>
      </c>
      <c r="K13" s="72">
        <f t="shared" si="4"/>
        <v>161407.70000000001</v>
      </c>
      <c r="L13" s="71"/>
      <c r="M13" s="72">
        <f t="shared" si="5"/>
        <v>0</v>
      </c>
      <c r="N13" s="71"/>
      <c r="O13" s="72">
        <f t="shared" si="6"/>
        <v>0</v>
      </c>
    </row>
    <row r="14" spans="1:16">
      <c r="A14" s="27">
        <v>46</v>
      </c>
      <c r="B14" s="65" t="s">
        <v>61</v>
      </c>
      <c r="C14" s="28">
        <f t="shared" si="0"/>
        <v>1</v>
      </c>
      <c r="D14" s="66">
        <v>24755</v>
      </c>
      <c r="E14" s="29">
        <f t="shared" si="1"/>
        <v>25813.35</v>
      </c>
      <c r="F14" s="69">
        <f t="shared" si="2"/>
        <v>24755</v>
      </c>
      <c r="G14" s="29">
        <f t="shared" si="3"/>
        <v>25813.35</v>
      </c>
      <c r="I14" s="173">
        <f>+L14+J14+N14</f>
        <v>1</v>
      </c>
      <c r="J14" s="71"/>
      <c r="K14" s="72">
        <f t="shared" si="4"/>
        <v>0</v>
      </c>
      <c r="L14" s="71">
        <v>1</v>
      </c>
      <c r="M14" s="72">
        <f t="shared" si="5"/>
        <v>25813.35</v>
      </c>
      <c r="N14" s="71"/>
      <c r="O14" s="72">
        <f t="shared" si="6"/>
        <v>0</v>
      </c>
    </row>
    <row r="15" spans="1:16">
      <c r="A15" s="27">
        <v>50</v>
      </c>
      <c r="B15" s="65" t="s">
        <v>63</v>
      </c>
      <c r="C15" s="28">
        <f t="shared" si="0"/>
        <v>1</v>
      </c>
      <c r="D15" s="66">
        <v>49047</v>
      </c>
      <c r="E15" s="29">
        <f t="shared" si="1"/>
        <v>51143.9</v>
      </c>
      <c r="F15" s="69">
        <f t="shared" si="2"/>
        <v>49047</v>
      </c>
      <c r="G15" s="29">
        <f t="shared" si="3"/>
        <v>51143.9</v>
      </c>
      <c r="I15" s="173">
        <f>+L15+J15+N15</f>
        <v>1</v>
      </c>
      <c r="J15" s="71">
        <v>1</v>
      </c>
      <c r="K15" s="72">
        <f t="shared" si="4"/>
        <v>51143.9</v>
      </c>
      <c r="L15" s="71"/>
      <c r="M15" s="72">
        <f t="shared" si="5"/>
        <v>0</v>
      </c>
      <c r="N15" s="71"/>
      <c r="O15" s="72">
        <f t="shared" si="6"/>
        <v>0</v>
      </c>
    </row>
    <row r="16" spans="1:16">
      <c r="A16" s="27">
        <v>52</v>
      </c>
      <c r="B16" s="65" t="s">
        <v>65</v>
      </c>
      <c r="C16" s="28">
        <f t="shared" si="0"/>
        <v>6</v>
      </c>
      <c r="D16" s="66">
        <v>12063</v>
      </c>
      <c r="E16" s="29">
        <f t="shared" si="1"/>
        <v>12578.73</v>
      </c>
      <c r="F16" s="69">
        <f t="shared" si="2"/>
        <v>72378</v>
      </c>
      <c r="G16" s="29">
        <f t="shared" si="3"/>
        <v>75472.38</v>
      </c>
      <c r="I16" s="173">
        <f>+L16+J16+N16</f>
        <v>6</v>
      </c>
      <c r="J16" s="71">
        <v>4</v>
      </c>
      <c r="K16" s="72">
        <f t="shared" si="4"/>
        <v>50314.92</v>
      </c>
      <c r="L16" s="71">
        <v>1</v>
      </c>
      <c r="M16" s="72">
        <f t="shared" si="5"/>
        <v>12578.73</v>
      </c>
      <c r="N16" s="71">
        <v>1</v>
      </c>
      <c r="O16" s="72">
        <f t="shared" si="6"/>
        <v>12578.73</v>
      </c>
    </row>
    <row r="17" spans="1:15">
      <c r="A17" s="27">
        <v>62</v>
      </c>
      <c r="B17" s="65" t="s">
        <v>67</v>
      </c>
      <c r="C17" s="28">
        <f t="shared" si="0"/>
        <v>5</v>
      </c>
      <c r="D17" s="66">
        <v>9076</v>
      </c>
      <c r="E17" s="29">
        <f t="shared" si="1"/>
        <v>9464.0300000000007</v>
      </c>
      <c r="F17" s="69">
        <f t="shared" si="2"/>
        <v>45380</v>
      </c>
      <c r="G17" s="29">
        <f t="shared" si="3"/>
        <v>47320.15</v>
      </c>
      <c r="I17" s="173">
        <f>+L17+J17+N17</f>
        <v>5</v>
      </c>
      <c r="J17" s="71">
        <v>2</v>
      </c>
      <c r="K17" s="72">
        <f t="shared" si="4"/>
        <v>18928.060000000001</v>
      </c>
      <c r="L17" s="71">
        <v>2</v>
      </c>
      <c r="M17" s="72">
        <f t="shared" si="5"/>
        <v>18928.060000000001</v>
      </c>
      <c r="N17" s="71">
        <v>1</v>
      </c>
      <c r="O17" s="72">
        <f t="shared" si="6"/>
        <v>9464.0300000000007</v>
      </c>
    </row>
    <row r="18" spans="1:15">
      <c r="A18" s="27">
        <v>63</v>
      </c>
      <c r="B18" s="65" t="s">
        <v>69</v>
      </c>
      <c r="C18" s="28">
        <f t="shared" si="0"/>
        <v>12</v>
      </c>
      <c r="D18" s="66">
        <v>10220</v>
      </c>
      <c r="E18" s="29">
        <f t="shared" si="1"/>
        <v>10656.93</v>
      </c>
      <c r="F18" s="69">
        <f t="shared" si="2"/>
        <v>122640</v>
      </c>
      <c r="G18" s="29">
        <f t="shared" si="3"/>
        <v>127883.16</v>
      </c>
      <c r="I18" s="173">
        <f>+L18+J18+N18</f>
        <v>12</v>
      </c>
      <c r="J18" s="71">
        <v>5</v>
      </c>
      <c r="K18" s="72">
        <f t="shared" si="4"/>
        <v>53284.65</v>
      </c>
      <c r="L18" s="71">
        <v>5</v>
      </c>
      <c r="M18" s="72">
        <f t="shared" si="5"/>
        <v>53284.65</v>
      </c>
      <c r="N18" s="71">
        <v>2</v>
      </c>
      <c r="O18" s="72">
        <f t="shared" si="6"/>
        <v>21313.86</v>
      </c>
    </row>
    <row r="19" spans="1:15">
      <c r="A19" s="27">
        <v>64</v>
      </c>
      <c r="B19" s="65" t="s">
        <v>71</v>
      </c>
      <c r="C19" s="28">
        <f t="shared" si="0"/>
        <v>3</v>
      </c>
      <c r="D19" s="66">
        <v>15354</v>
      </c>
      <c r="E19" s="29">
        <f t="shared" si="1"/>
        <v>16010.43</v>
      </c>
      <c r="F19" s="69">
        <f t="shared" si="2"/>
        <v>46062</v>
      </c>
      <c r="G19" s="29">
        <f t="shared" si="3"/>
        <v>48031.29</v>
      </c>
      <c r="I19" s="173">
        <f>+L19+J19+N19</f>
        <v>3</v>
      </c>
      <c r="J19" s="71">
        <v>3</v>
      </c>
      <c r="K19" s="72">
        <f t="shared" si="4"/>
        <v>48031.29</v>
      </c>
      <c r="L19" s="71"/>
      <c r="M19" s="72">
        <f t="shared" si="5"/>
        <v>0</v>
      </c>
      <c r="N19" s="71"/>
      <c r="O19" s="72">
        <f t="shared" si="6"/>
        <v>0</v>
      </c>
    </row>
    <row r="20" spans="1:15">
      <c r="A20" s="27">
        <v>65</v>
      </c>
      <c r="B20" s="65" t="s">
        <v>73</v>
      </c>
      <c r="C20" s="28">
        <f t="shared" si="0"/>
        <v>3</v>
      </c>
      <c r="D20" s="66">
        <v>15497</v>
      </c>
      <c r="E20" s="29">
        <f t="shared" si="1"/>
        <v>16159.54</v>
      </c>
      <c r="F20" s="69">
        <f t="shared" si="2"/>
        <v>46491</v>
      </c>
      <c r="G20" s="29">
        <f t="shared" si="3"/>
        <v>48478.62</v>
      </c>
      <c r="I20" s="173">
        <f>+L20+J20+N20</f>
        <v>3</v>
      </c>
      <c r="J20" s="71">
        <v>3</v>
      </c>
      <c r="K20" s="72">
        <f t="shared" si="4"/>
        <v>48478.62</v>
      </c>
      <c r="L20" s="71"/>
      <c r="M20" s="72">
        <f t="shared" si="5"/>
        <v>0</v>
      </c>
      <c r="N20" s="71"/>
      <c r="O20" s="72">
        <f t="shared" si="6"/>
        <v>0</v>
      </c>
    </row>
    <row r="21" spans="1:15">
      <c r="A21" s="27">
        <v>67</v>
      </c>
      <c r="B21" s="65" t="s">
        <v>75</v>
      </c>
      <c r="C21" s="28">
        <f t="shared" si="0"/>
        <v>19</v>
      </c>
      <c r="D21" s="66">
        <v>10072</v>
      </c>
      <c r="E21" s="29">
        <f t="shared" si="1"/>
        <v>10502.61</v>
      </c>
      <c r="F21" s="69">
        <f t="shared" si="2"/>
        <v>191368</v>
      </c>
      <c r="G21" s="29">
        <f t="shared" si="3"/>
        <v>199549.59</v>
      </c>
      <c r="I21" s="173">
        <f>+L21+J21+N21</f>
        <v>19</v>
      </c>
      <c r="J21" s="71">
        <v>12</v>
      </c>
      <c r="K21" s="72">
        <f t="shared" si="4"/>
        <v>126031.32</v>
      </c>
      <c r="L21" s="71">
        <v>5</v>
      </c>
      <c r="M21" s="72">
        <f t="shared" si="5"/>
        <v>52513.05</v>
      </c>
      <c r="N21" s="71">
        <v>2</v>
      </c>
      <c r="O21" s="72">
        <f t="shared" si="6"/>
        <v>21005.22</v>
      </c>
    </row>
    <row r="22" spans="1:15">
      <c r="A22" s="27">
        <v>72</v>
      </c>
      <c r="B22" s="65" t="s">
        <v>77</v>
      </c>
      <c r="C22" s="28">
        <f t="shared" si="0"/>
        <v>5</v>
      </c>
      <c r="D22" s="66">
        <v>11389</v>
      </c>
      <c r="E22" s="29">
        <f t="shared" si="1"/>
        <v>11875.91</v>
      </c>
      <c r="F22" s="69">
        <f t="shared" si="2"/>
        <v>56945</v>
      </c>
      <c r="G22" s="29">
        <f t="shared" si="3"/>
        <v>59379.55</v>
      </c>
      <c r="I22" s="173">
        <f>+L22+J22+N22</f>
        <v>5</v>
      </c>
      <c r="J22" s="71">
        <v>4</v>
      </c>
      <c r="K22" s="72">
        <f t="shared" si="4"/>
        <v>47503.64</v>
      </c>
      <c r="L22" s="71">
        <v>1</v>
      </c>
      <c r="M22" s="72">
        <f t="shared" si="5"/>
        <v>11875.91</v>
      </c>
      <c r="N22" s="71"/>
      <c r="O22" s="72">
        <f t="shared" si="6"/>
        <v>0</v>
      </c>
    </row>
    <row r="23" spans="1:15">
      <c r="A23" s="27">
        <v>74</v>
      </c>
      <c r="B23" s="65" t="s">
        <v>79</v>
      </c>
      <c r="C23" s="28">
        <f t="shared" si="0"/>
        <v>6</v>
      </c>
      <c r="D23" s="66">
        <v>12058</v>
      </c>
      <c r="E23" s="29">
        <f t="shared" si="1"/>
        <v>12573.51</v>
      </c>
      <c r="F23" s="69">
        <f t="shared" si="2"/>
        <v>72348</v>
      </c>
      <c r="G23" s="29">
        <f t="shared" si="3"/>
        <v>75441.06</v>
      </c>
      <c r="I23" s="173">
        <f>+L23+J23+N23</f>
        <v>6</v>
      </c>
      <c r="J23" s="71">
        <v>3</v>
      </c>
      <c r="K23" s="72">
        <f t="shared" si="4"/>
        <v>37720.53</v>
      </c>
      <c r="L23" s="71">
        <v>2</v>
      </c>
      <c r="M23" s="72">
        <f t="shared" si="5"/>
        <v>25147.02</v>
      </c>
      <c r="N23" s="71">
        <v>1</v>
      </c>
      <c r="O23" s="72">
        <f t="shared" si="6"/>
        <v>12573.51</v>
      </c>
    </row>
    <row r="24" spans="1:15">
      <c r="A24" s="27">
        <v>79</v>
      </c>
      <c r="B24" s="65" t="s">
        <v>81</v>
      </c>
      <c r="C24" s="28">
        <f t="shared" si="0"/>
        <v>19</v>
      </c>
      <c r="D24" s="66">
        <v>1135</v>
      </c>
      <c r="E24" s="29">
        <f t="shared" si="1"/>
        <v>1183.52</v>
      </c>
      <c r="F24" s="69">
        <f t="shared" si="2"/>
        <v>21565</v>
      </c>
      <c r="G24" s="29">
        <f t="shared" si="3"/>
        <v>22486.880000000001</v>
      </c>
      <c r="I24" s="173">
        <f>+L24+J24+N24</f>
        <v>19</v>
      </c>
      <c r="J24" s="71">
        <v>10</v>
      </c>
      <c r="K24" s="72">
        <f t="shared" si="4"/>
        <v>11835.2</v>
      </c>
      <c r="L24" s="71">
        <v>6</v>
      </c>
      <c r="M24" s="72">
        <f t="shared" si="5"/>
        <v>7101.12</v>
      </c>
      <c r="N24" s="71">
        <v>3</v>
      </c>
      <c r="O24" s="72">
        <f t="shared" si="6"/>
        <v>3550.56</v>
      </c>
    </row>
    <row r="25" spans="1:15">
      <c r="A25" s="27">
        <v>81</v>
      </c>
      <c r="B25" s="65" t="s">
        <v>83</v>
      </c>
      <c r="C25" s="28">
        <f t="shared" si="0"/>
        <v>63</v>
      </c>
      <c r="D25" s="66">
        <v>407</v>
      </c>
      <c r="E25" s="29">
        <f t="shared" si="1"/>
        <v>424.4</v>
      </c>
      <c r="F25" s="69">
        <f t="shared" si="2"/>
        <v>25641</v>
      </c>
      <c r="G25" s="29">
        <f t="shared" si="3"/>
        <v>26737.200000000001</v>
      </c>
      <c r="I25" s="173">
        <f>+L25+J25+N25</f>
        <v>63</v>
      </c>
      <c r="J25" s="71">
        <v>50</v>
      </c>
      <c r="K25" s="72">
        <f t="shared" si="4"/>
        <v>21220</v>
      </c>
      <c r="L25" s="71">
        <v>10</v>
      </c>
      <c r="M25" s="72">
        <f t="shared" si="5"/>
        <v>4244</v>
      </c>
      <c r="N25" s="71">
        <v>3</v>
      </c>
      <c r="O25" s="72">
        <f t="shared" si="6"/>
        <v>1273.1999999999998</v>
      </c>
    </row>
    <row r="26" spans="1:15">
      <c r="A26" s="27">
        <v>83</v>
      </c>
      <c r="B26" s="65" t="s">
        <v>85</v>
      </c>
      <c r="C26" s="28">
        <f t="shared" si="0"/>
        <v>15</v>
      </c>
      <c r="D26" s="66">
        <v>822</v>
      </c>
      <c r="E26" s="29">
        <f t="shared" si="1"/>
        <v>857.14</v>
      </c>
      <c r="F26" s="69">
        <f t="shared" si="2"/>
        <v>12330</v>
      </c>
      <c r="G26" s="29">
        <f t="shared" si="3"/>
        <v>12857.1</v>
      </c>
      <c r="I26" s="173">
        <f>+L26+J26+N26</f>
        <v>15</v>
      </c>
      <c r="J26" s="71">
        <v>15</v>
      </c>
      <c r="K26" s="72">
        <f t="shared" si="4"/>
        <v>12857.1</v>
      </c>
      <c r="L26" s="71"/>
      <c r="M26" s="72">
        <f t="shared" si="5"/>
        <v>0</v>
      </c>
      <c r="N26" s="71"/>
      <c r="O26" s="72">
        <f t="shared" si="6"/>
        <v>0</v>
      </c>
    </row>
    <row r="27" spans="1:15">
      <c r="A27" s="27">
        <v>88</v>
      </c>
      <c r="B27" s="65" t="s">
        <v>87</v>
      </c>
      <c r="C27" s="28">
        <f t="shared" si="0"/>
        <v>24</v>
      </c>
      <c r="D27" s="66">
        <v>5242</v>
      </c>
      <c r="E27" s="29">
        <f t="shared" si="1"/>
        <v>5466.11</v>
      </c>
      <c r="F27" s="69">
        <f t="shared" si="2"/>
        <v>125808</v>
      </c>
      <c r="G27" s="29">
        <f t="shared" si="3"/>
        <v>131186.64000000001</v>
      </c>
      <c r="I27" s="173">
        <f>+L27+J27+N27</f>
        <v>24</v>
      </c>
      <c r="J27" s="71">
        <v>20</v>
      </c>
      <c r="K27" s="72">
        <f t="shared" si="4"/>
        <v>109322.2</v>
      </c>
      <c r="L27" s="71">
        <v>3</v>
      </c>
      <c r="M27" s="72">
        <f t="shared" si="5"/>
        <v>16398.329999999998</v>
      </c>
      <c r="N27" s="71">
        <v>1</v>
      </c>
      <c r="O27" s="72">
        <f t="shared" si="6"/>
        <v>5466.11</v>
      </c>
    </row>
    <row r="28" spans="1:15">
      <c r="A28" s="27">
        <v>89</v>
      </c>
      <c r="B28" s="65" t="s">
        <v>89</v>
      </c>
      <c r="C28" s="28">
        <f t="shared" si="0"/>
        <v>20</v>
      </c>
      <c r="D28" s="66">
        <v>5242</v>
      </c>
      <c r="E28" s="29">
        <f t="shared" si="1"/>
        <v>5466.11</v>
      </c>
      <c r="F28" s="69">
        <f t="shared" si="2"/>
        <v>104840</v>
      </c>
      <c r="G28" s="29">
        <f t="shared" si="3"/>
        <v>109322.2</v>
      </c>
      <c r="I28" s="173">
        <f>+L28+J28+N28</f>
        <v>20</v>
      </c>
      <c r="J28" s="71">
        <v>20</v>
      </c>
      <c r="K28" s="72">
        <f t="shared" si="4"/>
        <v>109322.2</v>
      </c>
      <c r="L28" s="71"/>
      <c r="M28" s="72">
        <f t="shared" si="5"/>
        <v>0</v>
      </c>
      <c r="N28" s="71"/>
      <c r="O28" s="72">
        <f t="shared" si="6"/>
        <v>0</v>
      </c>
    </row>
    <row r="29" spans="1:15">
      <c r="A29" s="27">
        <v>91</v>
      </c>
      <c r="B29" s="65" t="s">
        <v>91</v>
      </c>
      <c r="C29" s="28">
        <f t="shared" si="0"/>
        <v>10</v>
      </c>
      <c r="D29" s="66">
        <v>6578</v>
      </c>
      <c r="E29" s="29">
        <f t="shared" si="1"/>
        <v>6859.23</v>
      </c>
      <c r="F29" s="69">
        <f t="shared" si="2"/>
        <v>65780</v>
      </c>
      <c r="G29" s="29">
        <f t="shared" si="3"/>
        <v>68592.3</v>
      </c>
      <c r="I29" s="173">
        <f>+L29+J29+N29</f>
        <v>10</v>
      </c>
      <c r="J29" s="71">
        <v>10</v>
      </c>
      <c r="K29" s="72">
        <f t="shared" si="4"/>
        <v>68592.299999999988</v>
      </c>
      <c r="L29" s="71"/>
      <c r="M29" s="72">
        <f t="shared" si="5"/>
        <v>0</v>
      </c>
      <c r="N29" s="71"/>
      <c r="O29" s="72">
        <f t="shared" si="6"/>
        <v>0</v>
      </c>
    </row>
    <row r="30" spans="1:15">
      <c r="A30" s="27">
        <v>98</v>
      </c>
      <c r="B30" s="65" t="s">
        <v>93</v>
      </c>
      <c r="C30" s="28">
        <f t="shared" si="0"/>
        <v>45</v>
      </c>
      <c r="D30" s="66">
        <v>8192</v>
      </c>
      <c r="E30" s="29">
        <f t="shared" si="1"/>
        <v>8542.23</v>
      </c>
      <c r="F30" s="69">
        <f t="shared" si="2"/>
        <v>368640</v>
      </c>
      <c r="G30" s="29">
        <f t="shared" si="3"/>
        <v>384400.35</v>
      </c>
      <c r="I30" s="173">
        <f>+L30+J30+N30</f>
        <v>45</v>
      </c>
      <c r="J30" s="71">
        <v>40</v>
      </c>
      <c r="K30" s="72">
        <f t="shared" si="4"/>
        <v>341689.19999999995</v>
      </c>
      <c r="L30" s="71">
        <v>4</v>
      </c>
      <c r="M30" s="72">
        <f t="shared" si="5"/>
        <v>34168.92</v>
      </c>
      <c r="N30" s="71">
        <v>1</v>
      </c>
      <c r="O30" s="72">
        <f t="shared" si="6"/>
        <v>8542.23</v>
      </c>
    </row>
    <row r="31" spans="1:15">
      <c r="A31" s="27">
        <v>102</v>
      </c>
      <c r="B31" s="65" t="s">
        <v>95</v>
      </c>
      <c r="C31" s="28">
        <f t="shared" si="0"/>
        <v>5</v>
      </c>
      <c r="D31" s="66">
        <v>5716</v>
      </c>
      <c r="E31" s="29">
        <f t="shared" si="1"/>
        <v>5960.38</v>
      </c>
      <c r="F31" s="69">
        <f t="shared" si="2"/>
        <v>28580</v>
      </c>
      <c r="G31" s="29">
        <f t="shared" si="3"/>
        <v>29801.9</v>
      </c>
      <c r="I31" s="173">
        <f>+L31+J31+N31</f>
        <v>5</v>
      </c>
      <c r="J31" s="71">
        <v>2</v>
      </c>
      <c r="K31" s="72">
        <f t="shared" si="4"/>
        <v>11920.76</v>
      </c>
      <c r="L31" s="71">
        <v>2</v>
      </c>
      <c r="M31" s="72">
        <f t="shared" si="5"/>
        <v>11920.76</v>
      </c>
      <c r="N31" s="71">
        <v>1</v>
      </c>
      <c r="O31" s="72">
        <f t="shared" si="6"/>
        <v>5960.38</v>
      </c>
    </row>
    <row r="32" spans="1:15">
      <c r="A32" s="27">
        <v>105</v>
      </c>
      <c r="B32" s="65" t="s">
        <v>97</v>
      </c>
      <c r="C32" s="28">
        <f t="shared" si="0"/>
        <v>1</v>
      </c>
      <c r="D32" s="66">
        <v>28994</v>
      </c>
      <c r="E32" s="29">
        <f t="shared" si="1"/>
        <v>30233.58</v>
      </c>
      <c r="F32" s="69">
        <f t="shared" si="2"/>
        <v>28994</v>
      </c>
      <c r="G32" s="29">
        <f t="shared" si="3"/>
        <v>30233.58</v>
      </c>
      <c r="I32" s="173">
        <f>+L32+J32+N32</f>
        <v>1</v>
      </c>
      <c r="J32" s="71">
        <v>1</v>
      </c>
      <c r="K32" s="72">
        <f t="shared" si="4"/>
        <v>30233.58</v>
      </c>
      <c r="L32" s="71"/>
      <c r="M32" s="72">
        <f t="shared" si="5"/>
        <v>0</v>
      </c>
      <c r="N32" s="71"/>
      <c r="O32" s="72">
        <f t="shared" si="6"/>
        <v>0</v>
      </c>
    </row>
    <row r="33" spans="1:15">
      <c r="A33" s="27">
        <v>106</v>
      </c>
      <c r="B33" s="65" t="s">
        <v>99</v>
      </c>
      <c r="C33" s="28">
        <f t="shared" si="0"/>
        <v>1</v>
      </c>
      <c r="D33" s="66">
        <v>38028</v>
      </c>
      <c r="E33" s="29">
        <f t="shared" si="1"/>
        <v>39653.81</v>
      </c>
      <c r="F33" s="69">
        <f t="shared" si="2"/>
        <v>38028</v>
      </c>
      <c r="G33" s="29">
        <f t="shared" si="3"/>
        <v>39653.81</v>
      </c>
      <c r="I33" s="173">
        <f>+L33+J33+N33</f>
        <v>1</v>
      </c>
      <c r="J33" s="71">
        <v>1</v>
      </c>
      <c r="K33" s="72">
        <f t="shared" si="4"/>
        <v>39653.81</v>
      </c>
      <c r="L33" s="71"/>
      <c r="M33" s="72">
        <f t="shared" si="5"/>
        <v>0</v>
      </c>
      <c r="N33" s="71"/>
      <c r="O33" s="72">
        <f t="shared" si="6"/>
        <v>0</v>
      </c>
    </row>
    <row r="34" spans="1:15">
      <c r="A34" s="27">
        <v>110</v>
      </c>
      <c r="B34" s="65" t="s">
        <v>101</v>
      </c>
      <c r="C34" s="28">
        <f t="shared" si="0"/>
        <v>37</v>
      </c>
      <c r="D34" s="66">
        <v>898</v>
      </c>
      <c r="E34" s="29">
        <f t="shared" si="1"/>
        <v>936.39</v>
      </c>
      <c r="F34" s="69">
        <f t="shared" si="2"/>
        <v>33226</v>
      </c>
      <c r="G34" s="29">
        <f t="shared" si="3"/>
        <v>34646.43</v>
      </c>
      <c r="I34" s="173">
        <f>+L34+J34+N34</f>
        <v>37</v>
      </c>
      <c r="J34" s="71">
        <v>30</v>
      </c>
      <c r="K34" s="72">
        <f t="shared" si="4"/>
        <v>28091.7</v>
      </c>
      <c r="L34" s="71">
        <v>5</v>
      </c>
      <c r="M34" s="72">
        <f t="shared" si="5"/>
        <v>4681.95</v>
      </c>
      <c r="N34" s="71">
        <v>2</v>
      </c>
      <c r="O34" s="72">
        <f t="shared" si="6"/>
        <v>1872.78</v>
      </c>
    </row>
    <row r="35" spans="1:15">
      <c r="A35" s="27">
        <v>112</v>
      </c>
      <c r="B35" s="65" t="s">
        <v>103</v>
      </c>
      <c r="C35" s="28">
        <f t="shared" si="0"/>
        <v>37</v>
      </c>
      <c r="D35" s="66">
        <v>1002</v>
      </c>
      <c r="E35" s="29">
        <f t="shared" si="1"/>
        <v>1044.8399999999999</v>
      </c>
      <c r="F35" s="69">
        <f t="shared" si="2"/>
        <v>37074</v>
      </c>
      <c r="G35" s="29">
        <f t="shared" si="3"/>
        <v>38659.08</v>
      </c>
      <c r="I35" s="173">
        <f>+L35+J35+N35</f>
        <v>37</v>
      </c>
      <c r="J35" s="71">
        <v>30</v>
      </c>
      <c r="K35" s="72">
        <f t="shared" si="4"/>
        <v>31345.199999999997</v>
      </c>
      <c r="L35" s="71">
        <v>5</v>
      </c>
      <c r="M35" s="72">
        <f t="shared" si="5"/>
        <v>5224.2</v>
      </c>
      <c r="N35" s="71">
        <v>2</v>
      </c>
      <c r="O35" s="72">
        <f t="shared" si="6"/>
        <v>2089.6799999999998</v>
      </c>
    </row>
    <row r="36" spans="1:15">
      <c r="A36" s="27">
        <v>113</v>
      </c>
      <c r="B36" s="65" t="s">
        <v>105</v>
      </c>
      <c r="C36" s="28">
        <f t="shared" si="0"/>
        <v>30</v>
      </c>
      <c r="D36" s="66">
        <v>993</v>
      </c>
      <c r="E36" s="29">
        <f t="shared" si="1"/>
        <v>1035.45</v>
      </c>
      <c r="F36" s="69">
        <f t="shared" si="2"/>
        <v>29790</v>
      </c>
      <c r="G36" s="29">
        <f t="shared" si="3"/>
        <v>31063.5</v>
      </c>
      <c r="I36" s="173">
        <f>+L36+J36+N36</f>
        <v>30</v>
      </c>
      <c r="J36" s="71">
        <v>30</v>
      </c>
      <c r="K36" s="72">
        <f t="shared" si="4"/>
        <v>31063.5</v>
      </c>
      <c r="L36" s="71"/>
      <c r="M36" s="72">
        <f t="shared" si="5"/>
        <v>0</v>
      </c>
      <c r="N36" s="71"/>
      <c r="O36" s="72">
        <f t="shared" si="6"/>
        <v>0</v>
      </c>
    </row>
    <row r="37" spans="1:15">
      <c r="A37" s="27">
        <v>114</v>
      </c>
      <c r="B37" s="65" t="s">
        <v>107</v>
      </c>
      <c r="C37" s="28">
        <f t="shared" si="0"/>
        <v>29</v>
      </c>
      <c r="D37" s="66">
        <v>2592</v>
      </c>
      <c r="E37" s="29">
        <f t="shared" si="1"/>
        <v>2702.82</v>
      </c>
      <c r="F37" s="69">
        <f t="shared" si="2"/>
        <v>75168</v>
      </c>
      <c r="G37" s="29">
        <f t="shared" si="3"/>
        <v>78381.78</v>
      </c>
      <c r="I37" s="173">
        <f>+L37+J37+N37</f>
        <v>29</v>
      </c>
      <c r="J37" s="71">
        <v>25</v>
      </c>
      <c r="K37" s="72">
        <f t="shared" si="4"/>
        <v>67570.5</v>
      </c>
      <c r="L37" s="71">
        <v>2</v>
      </c>
      <c r="M37" s="72">
        <f t="shared" si="5"/>
        <v>5405.64</v>
      </c>
      <c r="N37" s="71">
        <v>2</v>
      </c>
      <c r="O37" s="72">
        <f t="shared" si="6"/>
        <v>5405.64</v>
      </c>
    </row>
    <row r="38" spans="1:15">
      <c r="A38" s="27">
        <v>115</v>
      </c>
      <c r="B38" s="65" t="s">
        <v>109</v>
      </c>
      <c r="C38" s="28">
        <f t="shared" si="0"/>
        <v>50</v>
      </c>
      <c r="D38" s="66">
        <v>2875</v>
      </c>
      <c r="E38" s="29">
        <f t="shared" si="1"/>
        <v>2997.91</v>
      </c>
      <c r="F38" s="69">
        <f t="shared" si="2"/>
        <v>143750</v>
      </c>
      <c r="G38" s="29">
        <f t="shared" si="3"/>
        <v>149895.5</v>
      </c>
      <c r="I38" s="173">
        <f>+L38+J38+N38</f>
        <v>50</v>
      </c>
      <c r="J38" s="71">
        <v>50</v>
      </c>
      <c r="K38" s="72">
        <f t="shared" si="4"/>
        <v>149895.5</v>
      </c>
      <c r="L38" s="71"/>
      <c r="M38" s="72">
        <f t="shared" si="5"/>
        <v>0</v>
      </c>
      <c r="N38" s="71"/>
      <c r="O38" s="72">
        <f t="shared" si="6"/>
        <v>0</v>
      </c>
    </row>
    <row r="39" spans="1:15">
      <c r="A39" s="27">
        <v>116</v>
      </c>
      <c r="B39" s="65" t="s">
        <v>111</v>
      </c>
      <c r="C39" s="28">
        <f t="shared" si="0"/>
        <v>15</v>
      </c>
      <c r="D39" s="66">
        <v>2875</v>
      </c>
      <c r="E39" s="29">
        <f t="shared" si="1"/>
        <v>2997.91</v>
      </c>
      <c r="F39" s="69">
        <f t="shared" si="2"/>
        <v>43125</v>
      </c>
      <c r="G39" s="29">
        <f t="shared" si="3"/>
        <v>44968.65</v>
      </c>
      <c r="I39" s="173">
        <f>+L39+J39+N39</f>
        <v>15</v>
      </c>
      <c r="J39" s="71">
        <v>15</v>
      </c>
      <c r="K39" s="72">
        <f t="shared" si="4"/>
        <v>44968.649999999994</v>
      </c>
      <c r="L39" s="71"/>
      <c r="M39" s="72">
        <f t="shared" si="5"/>
        <v>0</v>
      </c>
      <c r="N39" s="71"/>
      <c r="O39" s="72">
        <f t="shared" si="6"/>
        <v>0</v>
      </c>
    </row>
    <row r="40" spans="1:15">
      <c r="A40" s="27">
        <v>117</v>
      </c>
      <c r="B40" s="65" t="s">
        <v>113</v>
      </c>
      <c r="C40" s="28">
        <f t="shared" si="0"/>
        <v>15</v>
      </c>
      <c r="D40" s="66">
        <v>2875</v>
      </c>
      <c r="E40" s="29">
        <f t="shared" si="1"/>
        <v>2997.91</v>
      </c>
      <c r="F40" s="69">
        <f t="shared" si="2"/>
        <v>43125</v>
      </c>
      <c r="G40" s="29">
        <f t="shared" si="3"/>
        <v>44968.65</v>
      </c>
      <c r="I40" s="173">
        <f>+L40+J40+N40</f>
        <v>15</v>
      </c>
      <c r="J40" s="71">
        <v>15</v>
      </c>
      <c r="K40" s="72">
        <f t="shared" si="4"/>
        <v>44968.649999999994</v>
      </c>
      <c r="L40" s="71"/>
      <c r="M40" s="72">
        <f t="shared" si="5"/>
        <v>0</v>
      </c>
      <c r="N40" s="71"/>
      <c r="O40" s="72">
        <f t="shared" si="6"/>
        <v>0</v>
      </c>
    </row>
    <row r="41" spans="1:15">
      <c r="A41" s="27">
        <v>118</v>
      </c>
      <c r="B41" s="65" t="s">
        <v>115</v>
      </c>
      <c r="C41" s="28">
        <f t="shared" si="0"/>
        <v>37</v>
      </c>
      <c r="D41" s="66">
        <v>3032</v>
      </c>
      <c r="E41" s="29">
        <f t="shared" si="1"/>
        <v>3161.63</v>
      </c>
      <c r="F41" s="69">
        <f t="shared" si="2"/>
        <v>112184</v>
      </c>
      <c r="G41" s="29">
        <f t="shared" si="3"/>
        <v>116980.31</v>
      </c>
      <c r="I41" s="173">
        <f>+L41+J41+N41</f>
        <v>37</v>
      </c>
      <c r="J41" s="71">
        <v>30</v>
      </c>
      <c r="K41" s="72">
        <f t="shared" si="4"/>
        <v>94848.900000000009</v>
      </c>
      <c r="L41" s="71">
        <v>5</v>
      </c>
      <c r="M41" s="72">
        <f t="shared" si="5"/>
        <v>15808.150000000001</v>
      </c>
      <c r="N41" s="71">
        <v>2</v>
      </c>
      <c r="O41" s="72">
        <f t="shared" si="6"/>
        <v>6323.26</v>
      </c>
    </row>
    <row r="42" spans="1:15">
      <c r="A42" s="27">
        <v>119</v>
      </c>
      <c r="B42" s="65" t="s">
        <v>117</v>
      </c>
      <c r="C42" s="28">
        <f t="shared" si="0"/>
        <v>37</v>
      </c>
      <c r="D42" s="66">
        <v>3384</v>
      </c>
      <c r="E42" s="29">
        <f t="shared" si="1"/>
        <v>3528.68</v>
      </c>
      <c r="F42" s="69">
        <f t="shared" si="2"/>
        <v>125208</v>
      </c>
      <c r="G42" s="29">
        <f t="shared" si="3"/>
        <v>130561.16</v>
      </c>
      <c r="I42" s="173">
        <f>+L42+J42+N42</f>
        <v>37</v>
      </c>
      <c r="J42" s="71">
        <v>30</v>
      </c>
      <c r="K42" s="72">
        <f t="shared" si="4"/>
        <v>105860.4</v>
      </c>
      <c r="L42" s="71">
        <v>5</v>
      </c>
      <c r="M42" s="72">
        <f t="shared" si="5"/>
        <v>17643.399999999998</v>
      </c>
      <c r="N42" s="71">
        <v>2</v>
      </c>
      <c r="O42" s="72">
        <f t="shared" si="6"/>
        <v>7057.36</v>
      </c>
    </row>
    <row r="43" spans="1:15">
      <c r="A43" s="27">
        <v>120</v>
      </c>
      <c r="B43" s="65" t="s">
        <v>119</v>
      </c>
      <c r="C43" s="28">
        <f t="shared" si="0"/>
        <v>37</v>
      </c>
      <c r="D43" s="66">
        <v>3384</v>
      </c>
      <c r="E43" s="29">
        <f t="shared" si="1"/>
        <v>3528.68</v>
      </c>
      <c r="F43" s="69">
        <f t="shared" si="2"/>
        <v>125208</v>
      </c>
      <c r="G43" s="29">
        <f t="shared" si="3"/>
        <v>130561.16</v>
      </c>
      <c r="I43" s="173">
        <f>+L43+J43+N43</f>
        <v>37</v>
      </c>
      <c r="J43" s="71">
        <v>30</v>
      </c>
      <c r="K43" s="72">
        <f t="shared" si="4"/>
        <v>105860.4</v>
      </c>
      <c r="L43" s="71">
        <v>5</v>
      </c>
      <c r="M43" s="72">
        <f t="shared" si="5"/>
        <v>17643.399999999998</v>
      </c>
      <c r="N43" s="71">
        <v>2</v>
      </c>
      <c r="O43" s="72">
        <f t="shared" si="6"/>
        <v>7057.36</v>
      </c>
    </row>
    <row r="44" spans="1:15">
      <c r="A44" s="27">
        <v>121</v>
      </c>
      <c r="B44" s="65" t="s">
        <v>121</v>
      </c>
      <c r="C44" s="28">
        <f t="shared" si="0"/>
        <v>15</v>
      </c>
      <c r="D44" s="66">
        <v>3384</v>
      </c>
      <c r="E44" s="29">
        <f t="shared" si="1"/>
        <v>3528.68</v>
      </c>
      <c r="F44" s="69">
        <f t="shared" si="2"/>
        <v>50760</v>
      </c>
      <c r="G44" s="29">
        <f t="shared" si="3"/>
        <v>52930.2</v>
      </c>
      <c r="I44" s="173">
        <f>+L44+J44+N44</f>
        <v>15</v>
      </c>
      <c r="J44" s="71">
        <v>15</v>
      </c>
      <c r="K44" s="72">
        <f t="shared" si="4"/>
        <v>52930.2</v>
      </c>
      <c r="L44" s="71"/>
      <c r="M44" s="72">
        <f t="shared" si="5"/>
        <v>0</v>
      </c>
      <c r="N44" s="71"/>
      <c r="O44" s="72">
        <f t="shared" si="6"/>
        <v>0</v>
      </c>
    </row>
    <row r="45" spans="1:15">
      <c r="A45" s="27">
        <v>122</v>
      </c>
      <c r="B45" s="65" t="s">
        <v>123</v>
      </c>
      <c r="C45" s="28">
        <f t="shared" si="0"/>
        <v>15</v>
      </c>
      <c r="D45" s="66">
        <v>5197</v>
      </c>
      <c r="E45" s="29">
        <f t="shared" si="1"/>
        <v>5419.19</v>
      </c>
      <c r="F45" s="69">
        <f t="shared" si="2"/>
        <v>77955</v>
      </c>
      <c r="G45" s="29">
        <f t="shared" si="3"/>
        <v>81287.850000000006</v>
      </c>
      <c r="I45" s="173">
        <f>+L45+J45+N45</f>
        <v>15</v>
      </c>
      <c r="J45" s="71">
        <v>15</v>
      </c>
      <c r="K45" s="72">
        <f t="shared" si="4"/>
        <v>81287.849999999991</v>
      </c>
      <c r="L45" s="71"/>
      <c r="M45" s="72">
        <f t="shared" si="5"/>
        <v>0</v>
      </c>
      <c r="N45" s="71"/>
      <c r="O45" s="72">
        <f t="shared" si="6"/>
        <v>0</v>
      </c>
    </row>
    <row r="46" spans="1:15">
      <c r="A46" s="27">
        <v>123</v>
      </c>
      <c r="B46" s="65" t="s">
        <v>125</v>
      </c>
      <c r="C46" s="28">
        <f t="shared" si="0"/>
        <v>15</v>
      </c>
      <c r="D46" s="66">
        <v>6587</v>
      </c>
      <c r="E46" s="29">
        <f t="shared" si="1"/>
        <v>6868.61</v>
      </c>
      <c r="F46" s="69">
        <f t="shared" si="2"/>
        <v>98805</v>
      </c>
      <c r="G46" s="29">
        <f t="shared" si="3"/>
        <v>103029.15</v>
      </c>
      <c r="I46" s="173">
        <f>+L46+J46+N46</f>
        <v>15</v>
      </c>
      <c r="J46" s="71">
        <v>15</v>
      </c>
      <c r="K46" s="72">
        <f t="shared" si="4"/>
        <v>103029.15</v>
      </c>
      <c r="L46" s="71"/>
      <c r="M46" s="72">
        <f t="shared" si="5"/>
        <v>0</v>
      </c>
      <c r="N46" s="71"/>
      <c r="O46" s="72">
        <f t="shared" si="6"/>
        <v>0</v>
      </c>
    </row>
    <row r="47" spans="1:15">
      <c r="A47" s="27">
        <v>124</v>
      </c>
      <c r="B47" s="65" t="s">
        <v>127</v>
      </c>
      <c r="C47" s="28">
        <f t="shared" si="0"/>
        <v>15</v>
      </c>
      <c r="D47" s="66">
        <v>6587</v>
      </c>
      <c r="E47" s="29">
        <f t="shared" si="1"/>
        <v>6868.61</v>
      </c>
      <c r="F47" s="69">
        <f t="shared" si="2"/>
        <v>98805</v>
      </c>
      <c r="G47" s="29">
        <f t="shared" si="3"/>
        <v>103029.15</v>
      </c>
      <c r="I47" s="173">
        <f>+L47+J47+N47</f>
        <v>15</v>
      </c>
      <c r="J47" s="71">
        <v>15</v>
      </c>
      <c r="K47" s="72">
        <f t="shared" si="4"/>
        <v>103029.15</v>
      </c>
      <c r="L47" s="71"/>
      <c r="M47" s="72">
        <f t="shared" si="5"/>
        <v>0</v>
      </c>
      <c r="N47" s="71"/>
      <c r="O47" s="72">
        <f t="shared" si="6"/>
        <v>0</v>
      </c>
    </row>
    <row r="48" spans="1:15">
      <c r="A48" s="27">
        <v>125</v>
      </c>
      <c r="B48" s="65" t="s">
        <v>129</v>
      </c>
      <c r="C48" s="28">
        <f t="shared" si="0"/>
        <v>50</v>
      </c>
      <c r="D48" s="66">
        <v>6587</v>
      </c>
      <c r="E48" s="29">
        <f t="shared" si="1"/>
        <v>6868.61</v>
      </c>
      <c r="F48" s="69">
        <f t="shared" si="2"/>
        <v>329350</v>
      </c>
      <c r="G48" s="29">
        <f t="shared" si="3"/>
        <v>343430.5</v>
      </c>
      <c r="I48" s="173">
        <f>+L48+J48+N48</f>
        <v>50</v>
      </c>
      <c r="J48" s="71">
        <v>50</v>
      </c>
      <c r="K48" s="72">
        <f t="shared" si="4"/>
        <v>343430.5</v>
      </c>
      <c r="L48" s="71"/>
      <c r="M48" s="72">
        <f t="shared" si="5"/>
        <v>0</v>
      </c>
      <c r="N48" s="71"/>
      <c r="O48" s="72">
        <f t="shared" si="6"/>
        <v>0</v>
      </c>
    </row>
    <row r="49" spans="1:15">
      <c r="A49" s="27">
        <v>126</v>
      </c>
      <c r="B49" s="65" t="s">
        <v>131</v>
      </c>
      <c r="C49" s="28">
        <f t="shared" si="0"/>
        <v>4</v>
      </c>
      <c r="D49" s="66">
        <v>4552</v>
      </c>
      <c r="E49" s="29">
        <f t="shared" si="1"/>
        <v>4746.6099999999997</v>
      </c>
      <c r="F49" s="69">
        <f t="shared" si="2"/>
        <v>18208</v>
      </c>
      <c r="G49" s="29">
        <f t="shared" si="3"/>
        <v>18986.439999999999</v>
      </c>
      <c r="I49" s="173">
        <f>+L49+J49+N49</f>
        <v>4</v>
      </c>
      <c r="J49" s="71"/>
      <c r="K49" s="72">
        <f t="shared" si="4"/>
        <v>0</v>
      </c>
      <c r="L49" s="71">
        <v>3</v>
      </c>
      <c r="M49" s="72">
        <f t="shared" si="5"/>
        <v>14239.829999999998</v>
      </c>
      <c r="N49" s="71">
        <v>1</v>
      </c>
      <c r="O49" s="72">
        <f t="shared" si="6"/>
        <v>4746.6099999999997</v>
      </c>
    </row>
    <row r="50" spans="1:15">
      <c r="A50" s="27">
        <v>128</v>
      </c>
      <c r="B50" s="65" t="s">
        <v>133</v>
      </c>
      <c r="C50" s="28">
        <f t="shared" si="0"/>
        <v>5</v>
      </c>
      <c r="D50" s="66">
        <v>5075</v>
      </c>
      <c r="E50" s="29">
        <f t="shared" si="1"/>
        <v>5291.97</v>
      </c>
      <c r="F50" s="69">
        <f t="shared" si="2"/>
        <v>25375</v>
      </c>
      <c r="G50" s="29">
        <f t="shared" si="3"/>
        <v>26459.85</v>
      </c>
      <c r="I50" s="173">
        <f>+L50+J50+N50</f>
        <v>5</v>
      </c>
      <c r="J50" s="71"/>
      <c r="K50" s="72">
        <f t="shared" si="4"/>
        <v>0</v>
      </c>
      <c r="L50" s="71">
        <v>3</v>
      </c>
      <c r="M50" s="72">
        <f t="shared" si="5"/>
        <v>15875.91</v>
      </c>
      <c r="N50" s="71">
        <v>2</v>
      </c>
      <c r="O50" s="72">
        <f t="shared" si="6"/>
        <v>10583.94</v>
      </c>
    </row>
    <row r="51" spans="1:15">
      <c r="A51" s="27">
        <v>130</v>
      </c>
      <c r="B51" s="65" t="s">
        <v>135</v>
      </c>
      <c r="C51" s="28">
        <f t="shared" si="0"/>
        <v>25</v>
      </c>
      <c r="D51" s="66">
        <v>5922</v>
      </c>
      <c r="E51" s="29">
        <f t="shared" si="1"/>
        <v>6175.18</v>
      </c>
      <c r="F51" s="69">
        <f t="shared" si="2"/>
        <v>148050</v>
      </c>
      <c r="G51" s="29">
        <f t="shared" si="3"/>
        <v>154379.5</v>
      </c>
      <c r="I51" s="173">
        <f>+L51+J51+N51</f>
        <v>25</v>
      </c>
      <c r="J51" s="71">
        <v>25</v>
      </c>
      <c r="K51" s="72">
        <f t="shared" si="4"/>
        <v>154379.5</v>
      </c>
      <c r="L51" s="71"/>
      <c r="M51" s="72">
        <f t="shared" si="5"/>
        <v>0</v>
      </c>
      <c r="N51" s="71"/>
      <c r="O51" s="72">
        <f t="shared" si="6"/>
        <v>0</v>
      </c>
    </row>
    <row r="52" spans="1:15">
      <c r="A52" s="27">
        <v>135</v>
      </c>
      <c r="B52" s="65" t="s">
        <v>137</v>
      </c>
      <c r="C52" s="28">
        <f t="shared" si="0"/>
        <v>5</v>
      </c>
      <c r="D52" s="66">
        <v>21463</v>
      </c>
      <c r="E52" s="29">
        <f t="shared" si="1"/>
        <v>22380.6</v>
      </c>
      <c r="F52" s="69">
        <f t="shared" si="2"/>
        <v>107315</v>
      </c>
      <c r="G52" s="29">
        <f t="shared" si="3"/>
        <v>111903</v>
      </c>
      <c r="I52" s="173">
        <f>+L52+J52+N52</f>
        <v>5</v>
      </c>
      <c r="J52" s="71">
        <v>5</v>
      </c>
      <c r="K52" s="72">
        <f t="shared" si="4"/>
        <v>111903</v>
      </c>
      <c r="L52" s="71"/>
      <c r="M52" s="72">
        <f t="shared" si="5"/>
        <v>0</v>
      </c>
      <c r="N52" s="71"/>
      <c r="O52" s="72">
        <f t="shared" si="6"/>
        <v>0</v>
      </c>
    </row>
    <row r="53" spans="1:15">
      <c r="A53" s="27">
        <v>140</v>
      </c>
      <c r="B53" s="65" t="s">
        <v>139</v>
      </c>
      <c r="C53" s="28">
        <f t="shared" si="0"/>
        <v>67</v>
      </c>
      <c r="D53" s="66">
        <v>12170</v>
      </c>
      <c r="E53" s="29">
        <f t="shared" si="1"/>
        <v>12690.3</v>
      </c>
      <c r="F53" s="69">
        <f t="shared" si="2"/>
        <v>815390</v>
      </c>
      <c r="G53" s="29">
        <f t="shared" si="3"/>
        <v>850250.1</v>
      </c>
      <c r="I53" s="173">
        <f>+L53+J53+N53</f>
        <v>67</v>
      </c>
      <c r="J53" s="71">
        <v>30</v>
      </c>
      <c r="K53" s="72">
        <f t="shared" si="4"/>
        <v>380709</v>
      </c>
      <c r="L53" s="71">
        <v>35</v>
      </c>
      <c r="M53" s="72">
        <f t="shared" si="5"/>
        <v>444160.5</v>
      </c>
      <c r="N53" s="71">
        <v>2</v>
      </c>
      <c r="O53" s="72">
        <f t="shared" si="6"/>
        <v>25380.6</v>
      </c>
    </row>
    <row r="54" spans="1:15">
      <c r="A54" s="27">
        <v>146</v>
      </c>
      <c r="B54" s="65" t="s">
        <v>141</v>
      </c>
      <c r="C54" s="28">
        <f t="shared" si="0"/>
        <v>20</v>
      </c>
      <c r="D54" s="66">
        <v>19796</v>
      </c>
      <c r="E54" s="29">
        <f t="shared" si="1"/>
        <v>20642.34</v>
      </c>
      <c r="F54" s="69">
        <f t="shared" si="2"/>
        <v>395920</v>
      </c>
      <c r="G54" s="29">
        <f t="shared" si="3"/>
        <v>412846.8</v>
      </c>
      <c r="I54" s="173">
        <f>+L54+J54+N54</f>
        <v>20</v>
      </c>
      <c r="J54" s="71">
        <v>20</v>
      </c>
      <c r="K54" s="72">
        <f t="shared" si="4"/>
        <v>412846.8</v>
      </c>
      <c r="L54" s="71"/>
      <c r="M54" s="72">
        <f t="shared" si="5"/>
        <v>0</v>
      </c>
      <c r="N54" s="71"/>
      <c r="O54" s="72">
        <f t="shared" si="6"/>
        <v>0</v>
      </c>
    </row>
    <row r="55" spans="1:15">
      <c r="A55" s="27">
        <v>148</v>
      </c>
      <c r="B55" s="65" t="s">
        <v>143</v>
      </c>
      <c r="C55" s="28">
        <f t="shared" si="0"/>
        <v>21</v>
      </c>
      <c r="D55" s="66">
        <v>27995</v>
      </c>
      <c r="E55" s="29">
        <f t="shared" si="1"/>
        <v>29191.87</v>
      </c>
      <c r="F55" s="69">
        <f t="shared" si="2"/>
        <v>587895</v>
      </c>
      <c r="G55" s="29">
        <f t="shared" si="3"/>
        <v>613029.27</v>
      </c>
      <c r="I55" s="173">
        <f>+L55+J55+N55</f>
        <v>21</v>
      </c>
      <c r="J55" s="71">
        <v>15</v>
      </c>
      <c r="K55" s="72">
        <f t="shared" si="4"/>
        <v>437878.05</v>
      </c>
      <c r="L55" s="71">
        <v>4</v>
      </c>
      <c r="M55" s="72">
        <f t="shared" si="5"/>
        <v>116767.48</v>
      </c>
      <c r="N55" s="71">
        <v>2</v>
      </c>
      <c r="O55" s="72">
        <f t="shared" si="6"/>
        <v>58383.74</v>
      </c>
    </row>
    <row r="56" spans="1:15">
      <c r="A56" s="27">
        <v>150</v>
      </c>
      <c r="B56" s="65" t="s">
        <v>145</v>
      </c>
      <c r="C56" s="28">
        <f t="shared" si="0"/>
        <v>5</v>
      </c>
      <c r="D56" s="66">
        <v>8106</v>
      </c>
      <c r="E56" s="29">
        <f t="shared" si="1"/>
        <v>8452.5499999999993</v>
      </c>
      <c r="F56" s="69">
        <f t="shared" si="2"/>
        <v>40530</v>
      </c>
      <c r="G56" s="29">
        <f t="shared" si="3"/>
        <v>42262.75</v>
      </c>
      <c r="I56" s="173">
        <f>+L56+J56+N56</f>
        <v>5</v>
      </c>
      <c r="J56" s="71"/>
      <c r="K56" s="72">
        <f t="shared" si="4"/>
        <v>0</v>
      </c>
      <c r="L56" s="71">
        <v>5</v>
      </c>
      <c r="M56" s="72">
        <f t="shared" si="5"/>
        <v>42262.75</v>
      </c>
      <c r="N56" s="71"/>
      <c r="O56" s="72">
        <f t="shared" si="6"/>
        <v>0</v>
      </c>
    </row>
    <row r="57" spans="1:15">
      <c r="A57" s="27">
        <v>155</v>
      </c>
      <c r="B57" s="65" t="s">
        <v>147</v>
      </c>
      <c r="C57" s="28">
        <f t="shared" si="0"/>
        <v>26</v>
      </c>
      <c r="D57" s="66">
        <v>7588</v>
      </c>
      <c r="E57" s="29">
        <f t="shared" si="1"/>
        <v>7912.41</v>
      </c>
      <c r="F57" s="69">
        <f t="shared" si="2"/>
        <v>197288</v>
      </c>
      <c r="G57" s="29">
        <f t="shared" si="3"/>
        <v>205722.66</v>
      </c>
      <c r="I57" s="173">
        <f>+L57+J57+N57</f>
        <v>26</v>
      </c>
      <c r="J57" s="71">
        <v>10</v>
      </c>
      <c r="K57" s="72">
        <f t="shared" si="4"/>
        <v>79124.100000000006</v>
      </c>
      <c r="L57" s="71">
        <v>15</v>
      </c>
      <c r="M57" s="72">
        <f t="shared" si="5"/>
        <v>118686.15</v>
      </c>
      <c r="N57" s="71">
        <v>1</v>
      </c>
      <c r="O57" s="72">
        <f t="shared" si="6"/>
        <v>7912.41</v>
      </c>
    </row>
    <row r="58" spans="1:15">
      <c r="A58" s="27">
        <v>157</v>
      </c>
      <c r="B58" s="65" t="s">
        <v>149</v>
      </c>
      <c r="C58" s="28">
        <f t="shared" si="0"/>
        <v>8</v>
      </c>
      <c r="D58" s="66">
        <v>10990</v>
      </c>
      <c r="E58" s="29">
        <f t="shared" si="1"/>
        <v>11459.85</v>
      </c>
      <c r="F58" s="69">
        <f t="shared" si="2"/>
        <v>87920</v>
      </c>
      <c r="G58" s="29">
        <f t="shared" si="3"/>
        <v>91678.8</v>
      </c>
      <c r="I58" s="173">
        <f>+L58+J58+N58</f>
        <v>8</v>
      </c>
      <c r="J58" s="71">
        <v>2</v>
      </c>
      <c r="K58" s="72">
        <f t="shared" si="4"/>
        <v>22919.7</v>
      </c>
      <c r="L58" s="71">
        <v>5</v>
      </c>
      <c r="M58" s="72">
        <f t="shared" si="5"/>
        <v>57299.25</v>
      </c>
      <c r="N58" s="71">
        <v>1</v>
      </c>
      <c r="O58" s="72">
        <f t="shared" si="6"/>
        <v>11459.85</v>
      </c>
    </row>
    <row r="59" spans="1:15">
      <c r="A59" s="27">
        <v>159</v>
      </c>
      <c r="B59" s="65" t="s">
        <v>151</v>
      </c>
      <c r="C59" s="28">
        <f t="shared" si="0"/>
        <v>5</v>
      </c>
      <c r="D59" s="66">
        <v>5389</v>
      </c>
      <c r="E59" s="29">
        <f t="shared" si="1"/>
        <v>5619.4</v>
      </c>
      <c r="F59" s="69">
        <f t="shared" si="2"/>
        <v>26945</v>
      </c>
      <c r="G59" s="29">
        <f t="shared" si="3"/>
        <v>28097</v>
      </c>
      <c r="I59" s="173">
        <f>+L59+J59+N59</f>
        <v>5</v>
      </c>
      <c r="J59" s="71">
        <v>2</v>
      </c>
      <c r="K59" s="72">
        <f t="shared" si="4"/>
        <v>11238.8</v>
      </c>
      <c r="L59" s="71">
        <v>2</v>
      </c>
      <c r="M59" s="72">
        <f t="shared" si="5"/>
        <v>11238.8</v>
      </c>
      <c r="N59" s="71">
        <v>1</v>
      </c>
      <c r="O59" s="72">
        <f t="shared" si="6"/>
        <v>5619.4</v>
      </c>
    </row>
    <row r="60" spans="1:15">
      <c r="A60" s="27">
        <v>160</v>
      </c>
      <c r="B60" s="65" t="s">
        <v>153</v>
      </c>
      <c r="C60" s="28">
        <f t="shared" si="0"/>
        <v>9</v>
      </c>
      <c r="D60" s="66">
        <v>3192</v>
      </c>
      <c r="E60" s="29">
        <f t="shared" si="1"/>
        <v>3328.47</v>
      </c>
      <c r="F60" s="69">
        <f t="shared" si="2"/>
        <v>28728</v>
      </c>
      <c r="G60" s="29">
        <f t="shared" si="3"/>
        <v>29956.23</v>
      </c>
      <c r="I60" s="173">
        <f>+L60+J60+N60</f>
        <v>9</v>
      </c>
      <c r="J60" s="71">
        <v>3</v>
      </c>
      <c r="K60" s="72">
        <f t="shared" si="4"/>
        <v>9985.41</v>
      </c>
      <c r="L60" s="71">
        <v>5</v>
      </c>
      <c r="M60" s="72">
        <f t="shared" si="5"/>
        <v>16642.349999999999</v>
      </c>
      <c r="N60" s="71">
        <v>1</v>
      </c>
      <c r="O60" s="72">
        <f t="shared" si="6"/>
        <v>3328.47</v>
      </c>
    </row>
    <row r="61" spans="1:15">
      <c r="A61" s="27">
        <v>161</v>
      </c>
      <c r="B61" s="65" t="s">
        <v>155</v>
      </c>
      <c r="C61" s="28">
        <f t="shared" si="0"/>
        <v>1</v>
      </c>
      <c r="D61" s="66">
        <v>4319</v>
      </c>
      <c r="E61" s="29">
        <f t="shared" si="1"/>
        <v>4503.6499999999996</v>
      </c>
      <c r="F61" s="69">
        <f t="shared" si="2"/>
        <v>4319</v>
      </c>
      <c r="G61" s="29">
        <f t="shared" si="3"/>
        <v>4503.6499999999996</v>
      </c>
      <c r="I61" s="173">
        <f>+L61+J61+N61</f>
        <v>1</v>
      </c>
      <c r="J61" s="71"/>
      <c r="K61" s="72">
        <f t="shared" si="4"/>
        <v>0</v>
      </c>
      <c r="L61" s="71"/>
      <c r="M61" s="72">
        <f t="shared" si="5"/>
        <v>0</v>
      </c>
      <c r="N61" s="71">
        <v>1</v>
      </c>
      <c r="O61" s="72">
        <f t="shared" si="6"/>
        <v>4503.6499999999996</v>
      </c>
    </row>
    <row r="62" spans="1:15">
      <c r="A62" s="27">
        <v>163</v>
      </c>
      <c r="B62" s="65" t="s">
        <v>157</v>
      </c>
      <c r="C62" s="28">
        <f t="shared" si="0"/>
        <v>4</v>
      </c>
      <c r="D62" s="66">
        <v>5315</v>
      </c>
      <c r="E62" s="29">
        <f t="shared" si="1"/>
        <v>5542.23</v>
      </c>
      <c r="F62" s="69">
        <f t="shared" si="2"/>
        <v>21260</v>
      </c>
      <c r="G62" s="29">
        <f t="shared" si="3"/>
        <v>22168.92</v>
      </c>
      <c r="I62" s="173">
        <f>+L62+J62+N62</f>
        <v>4</v>
      </c>
      <c r="J62" s="71">
        <v>2</v>
      </c>
      <c r="K62" s="72">
        <f t="shared" si="4"/>
        <v>11084.46</v>
      </c>
      <c r="L62" s="71">
        <v>2</v>
      </c>
      <c r="M62" s="72">
        <f t="shared" si="5"/>
        <v>11084.46</v>
      </c>
      <c r="N62" s="71"/>
      <c r="O62" s="72">
        <f t="shared" si="6"/>
        <v>0</v>
      </c>
    </row>
    <row r="63" spans="1:15">
      <c r="A63" s="27">
        <v>169</v>
      </c>
      <c r="B63" s="65" t="s">
        <v>159</v>
      </c>
      <c r="C63" s="28">
        <f t="shared" si="0"/>
        <v>2</v>
      </c>
      <c r="D63" s="66">
        <v>135083</v>
      </c>
      <c r="E63" s="29">
        <f t="shared" si="1"/>
        <v>140858.19</v>
      </c>
      <c r="F63" s="69">
        <f t="shared" si="2"/>
        <v>270166</v>
      </c>
      <c r="G63" s="29">
        <f t="shared" si="3"/>
        <v>281716.38</v>
      </c>
      <c r="I63" s="173">
        <f>+L63+J63+N63</f>
        <v>2</v>
      </c>
      <c r="J63" s="71"/>
      <c r="K63" s="72">
        <f t="shared" si="4"/>
        <v>0</v>
      </c>
      <c r="L63" s="71">
        <v>1</v>
      </c>
      <c r="M63" s="72">
        <f t="shared" si="5"/>
        <v>140858.19</v>
      </c>
      <c r="N63" s="71">
        <v>1</v>
      </c>
      <c r="O63" s="72">
        <f t="shared" si="6"/>
        <v>140858.19</v>
      </c>
    </row>
    <row r="64" spans="1:15">
      <c r="A64" s="27">
        <v>170</v>
      </c>
      <c r="B64" s="65" t="s">
        <v>161</v>
      </c>
      <c r="C64" s="28">
        <f t="shared" si="0"/>
        <v>64</v>
      </c>
      <c r="D64" s="67">
        <v>28513</v>
      </c>
      <c r="E64" s="29">
        <f t="shared" si="1"/>
        <v>29732.01</v>
      </c>
      <c r="F64" s="69">
        <f t="shared" si="2"/>
        <v>1824832</v>
      </c>
      <c r="G64" s="29">
        <f t="shared" si="3"/>
        <v>1902848.64</v>
      </c>
      <c r="I64" s="173">
        <f>+L64+J64+N64</f>
        <v>64</v>
      </c>
      <c r="J64" s="71">
        <v>25</v>
      </c>
      <c r="K64" s="72">
        <f t="shared" si="4"/>
        <v>743300.25</v>
      </c>
      <c r="L64" s="71">
        <v>35</v>
      </c>
      <c r="M64" s="72">
        <f t="shared" si="5"/>
        <v>1040620.35</v>
      </c>
      <c r="N64" s="71">
        <v>4</v>
      </c>
      <c r="O64" s="72">
        <f t="shared" si="6"/>
        <v>118928.04</v>
      </c>
    </row>
    <row r="65" spans="1:15">
      <c r="A65" s="27">
        <v>175</v>
      </c>
      <c r="B65" s="65" t="s">
        <v>163</v>
      </c>
      <c r="C65" s="28">
        <f t="shared" si="0"/>
        <v>55</v>
      </c>
      <c r="D65" s="66">
        <v>8556</v>
      </c>
      <c r="E65" s="29">
        <f t="shared" si="1"/>
        <v>8921.7900000000009</v>
      </c>
      <c r="F65" s="69">
        <f t="shared" si="2"/>
        <v>470580</v>
      </c>
      <c r="G65" s="29">
        <f t="shared" si="3"/>
        <v>490698.45</v>
      </c>
      <c r="I65" s="173">
        <f>+L65+J65+N65</f>
        <v>55</v>
      </c>
      <c r="J65" s="71">
        <v>25</v>
      </c>
      <c r="K65" s="72">
        <f t="shared" si="4"/>
        <v>223044.75000000003</v>
      </c>
      <c r="L65" s="71">
        <v>28</v>
      </c>
      <c r="M65" s="72">
        <f t="shared" si="5"/>
        <v>249810.12000000002</v>
      </c>
      <c r="N65" s="71">
        <v>2</v>
      </c>
      <c r="O65" s="72">
        <f t="shared" si="6"/>
        <v>17843.580000000002</v>
      </c>
    </row>
    <row r="66" spans="1:15">
      <c r="A66" s="27">
        <v>195</v>
      </c>
      <c r="B66" s="65" t="s">
        <v>165</v>
      </c>
      <c r="C66" s="28">
        <f t="shared" si="0"/>
        <v>50</v>
      </c>
      <c r="D66" s="66">
        <v>11731</v>
      </c>
      <c r="E66" s="29">
        <f t="shared" si="1"/>
        <v>12232.53</v>
      </c>
      <c r="F66" s="69">
        <f t="shared" ref="F66:F90" si="7">ROUND(C66*D66,2)</f>
        <v>586550</v>
      </c>
      <c r="G66" s="29">
        <f t="shared" ref="G66:G90" si="8">ROUNDDOWN(C66*E66,2)</f>
        <v>611626.5</v>
      </c>
      <c r="I66" s="173">
        <f>+L66+J66+N66</f>
        <v>50</v>
      </c>
      <c r="J66" s="71">
        <v>15</v>
      </c>
      <c r="K66" s="72">
        <f t="shared" si="4"/>
        <v>183487.95</v>
      </c>
      <c r="L66" s="71">
        <v>30</v>
      </c>
      <c r="M66" s="72">
        <f t="shared" si="5"/>
        <v>366975.9</v>
      </c>
      <c r="N66" s="71">
        <v>5</v>
      </c>
      <c r="O66" s="72">
        <f t="shared" si="6"/>
        <v>61162.65</v>
      </c>
    </row>
    <row r="67" spans="1:15">
      <c r="A67" s="27">
        <v>197</v>
      </c>
      <c r="B67" s="65" t="s">
        <v>167</v>
      </c>
      <c r="C67" s="28">
        <f t="shared" si="0"/>
        <v>75</v>
      </c>
      <c r="D67" s="66">
        <v>6079</v>
      </c>
      <c r="E67" s="29">
        <f t="shared" si="1"/>
        <v>6338.89</v>
      </c>
      <c r="F67" s="69">
        <f t="shared" si="7"/>
        <v>455925</v>
      </c>
      <c r="G67" s="29">
        <f t="shared" si="8"/>
        <v>475416.75</v>
      </c>
      <c r="I67" s="173">
        <f>+L67+J67+N67</f>
        <v>75</v>
      </c>
      <c r="J67" s="71">
        <v>30</v>
      </c>
      <c r="K67" s="72">
        <f t="shared" si="4"/>
        <v>190166.7</v>
      </c>
      <c r="L67" s="71">
        <v>40</v>
      </c>
      <c r="M67" s="72">
        <f t="shared" si="5"/>
        <v>253555.6</v>
      </c>
      <c r="N67" s="71">
        <v>5</v>
      </c>
      <c r="O67" s="72">
        <f t="shared" si="6"/>
        <v>31694.45</v>
      </c>
    </row>
    <row r="68" spans="1:15">
      <c r="A68" s="27">
        <v>204</v>
      </c>
      <c r="B68" s="65" t="s">
        <v>169</v>
      </c>
      <c r="C68" s="28">
        <f t="shared" ref="C68:C90" si="9">I68</f>
        <v>51</v>
      </c>
      <c r="D68" s="66">
        <v>17900</v>
      </c>
      <c r="E68" s="29">
        <f t="shared" ref="E68:E90" si="10">ROUND(D68/0.959,2)</f>
        <v>18665.28</v>
      </c>
      <c r="F68" s="69">
        <f t="shared" si="7"/>
        <v>912900</v>
      </c>
      <c r="G68" s="29">
        <f t="shared" si="8"/>
        <v>951929.28</v>
      </c>
      <c r="I68" s="173">
        <f>+L68+J68+N68</f>
        <v>51</v>
      </c>
      <c r="J68" s="71">
        <v>22</v>
      </c>
      <c r="K68" s="72">
        <f t="shared" ref="K68:K90" si="11">J68*E68</f>
        <v>410636.16</v>
      </c>
      <c r="L68" s="71">
        <v>27</v>
      </c>
      <c r="M68" s="72">
        <f t="shared" ref="M68:M90" si="12">+L68*E68</f>
        <v>503962.55999999994</v>
      </c>
      <c r="N68" s="71">
        <v>2</v>
      </c>
      <c r="O68" s="72">
        <f t="shared" ref="O68:O90" si="13">+N68*E68</f>
        <v>37330.559999999998</v>
      </c>
    </row>
    <row r="69" spans="1:15">
      <c r="A69" s="27">
        <v>216</v>
      </c>
      <c r="B69" s="65" t="s">
        <v>171</v>
      </c>
      <c r="C69" s="28">
        <f t="shared" si="9"/>
        <v>8</v>
      </c>
      <c r="D69" s="66">
        <v>4420</v>
      </c>
      <c r="E69" s="29">
        <f t="shared" si="10"/>
        <v>4608.97</v>
      </c>
      <c r="F69" s="69">
        <f t="shared" si="7"/>
        <v>35360</v>
      </c>
      <c r="G69" s="29">
        <f t="shared" si="8"/>
        <v>36871.760000000002</v>
      </c>
      <c r="I69" s="173">
        <f>+L69+J69+N69</f>
        <v>8</v>
      </c>
      <c r="J69" s="71">
        <v>5</v>
      </c>
      <c r="K69" s="72">
        <f t="shared" si="11"/>
        <v>23044.850000000002</v>
      </c>
      <c r="L69" s="71">
        <v>2</v>
      </c>
      <c r="M69" s="72">
        <f t="shared" si="12"/>
        <v>9217.94</v>
      </c>
      <c r="N69" s="71">
        <v>1</v>
      </c>
      <c r="O69" s="72">
        <f t="shared" si="13"/>
        <v>4608.97</v>
      </c>
    </row>
    <row r="70" spans="1:15">
      <c r="A70" s="27">
        <v>218</v>
      </c>
      <c r="B70" s="65" t="s">
        <v>173</v>
      </c>
      <c r="C70" s="28">
        <f t="shared" si="9"/>
        <v>23</v>
      </c>
      <c r="D70" s="66">
        <v>2864</v>
      </c>
      <c r="E70" s="29">
        <f t="shared" si="10"/>
        <v>2986.44</v>
      </c>
      <c r="F70" s="69">
        <f t="shared" si="7"/>
        <v>65872</v>
      </c>
      <c r="G70" s="29">
        <f t="shared" si="8"/>
        <v>68688.12</v>
      </c>
      <c r="I70" s="173">
        <f>+L70+J70+N70</f>
        <v>23</v>
      </c>
      <c r="J70" s="71">
        <v>15</v>
      </c>
      <c r="K70" s="72">
        <f t="shared" si="11"/>
        <v>44796.6</v>
      </c>
      <c r="L70" s="71">
        <v>5</v>
      </c>
      <c r="M70" s="72">
        <f t="shared" si="12"/>
        <v>14932.2</v>
      </c>
      <c r="N70" s="71">
        <v>3</v>
      </c>
      <c r="O70" s="72">
        <f t="shared" si="13"/>
        <v>8959.32</v>
      </c>
    </row>
    <row r="71" spans="1:15">
      <c r="A71" s="27">
        <v>221</v>
      </c>
      <c r="B71" s="65" t="s">
        <v>175</v>
      </c>
      <c r="C71" s="28">
        <f t="shared" si="9"/>
        <v>2</v>
      </c>
      <c r="D71" s="67">
        <v>4405</v>
      </c>
      <c r="E71" s="29">
        <f t="shared" si="10"/>
        <v>4593.33</v>
      </c>
      <c r="F71" s="69">
        <f t="shared" si="7"/>
        <v>8810</v>
      </c>
      <c r="G71" s="29">
        <f t="shared" si="8"/>
        <v>9186.66</v>
      </c>
      <c r="I71" s="173">
        <f>+L71+J71+N71</f>
        <v>2</v>
      </c>
      <c r="J71" s="71"/>
      <c r="K71" s="72">
        <f t="shared" si="11"/>
        <v>0</v>
      </c>
      <c r="L71" s="71">
        <v>2</v>
      </c>
      <c r="M71" s="72">
        <f t="shared" si="12"/>
        <v>9186.66</v>
      </c>
      <c r="N71" s="71"/>
      <c r="O71" s="72">
        <f t="shared" si="13"/>
        <v>0</v>
      </c>
    </row>
    <row r="72" spans="1:15">
      <c r="A72" s="27">
        <v>242</v>
      </c>
      <c r="B72" s="65" t="s">
        <v>177</v>
      </c>
      <c r="C72" s="28">
        <f t="shared" si="9"/>
        <v>3</v>
      </c>
      <c r="D72" s="67">
        <v>14525</v>
      </c>
      <c r="E72" s="29">
        <f t="shared" si="10"/>
        <v>15145.99</v>
      </c>
      <c r="F72" s="69">
        <f t="shared" si="7"/>
        <v>43575</v>
      </c>
      <c r="G72" s="29">
        <f t="shared" si="8"/>
        <v>45437.97</v>
      </c>
      <c r="I72" s="173">
        <f>+L72+J72+N72</f>
        <v>3</v>
      </c>
      <c r="J72" s="71"/>
      <c r="K72" s="72">
        <f t="shared" si="11"/>
        <v>0</v>
      </c>
      <c r="L72" s="71">
        <v>3</v>
      </c>
      <c r="M72" s="72">
        <f t="shared" si="12"/>
        <v>45437.97</v>
      </c>
      <c r="N72" s="71"/>
      <c r="O72" s="72">
        <f t="shared" si="13"/>
        <v>0</v>
      </c>
    </row>
    <row r="73" spans="1:15">
      <c r="A73" s="27">
        <v>250</v>
      </c>
      <c r="B73" s="65" t="s">
        <v>179</v>
      </c>
      <c r="C73" s="28">
        <f t="shared" si="9"/>
        <v>1</v>
      </c>
      <c r="D73" s="67">
        <v>18665</v>
      </c>
      <c r="E73" s="29">
        <f t="shared" si="10"/>
        <v>19462.98</v>
      </c>
      <c r="F73" s="69">
        <f t="shared" ref="F73" si="14">ROUND(C73*D73,2)</f>
        <v>18665</v>
      </c>
      <c r="G73" s="29">
        <f t="shared" ref="G73" si="15">ROUNDDOWN(C73*E73,2)</f>
        <v>19462.98</v>
      </c>
      <c r="I73" s="173">
        <f>+L73+J73+N73</f>
        <v>1</v>
      </c>
      <c r="J73" s="71"/>
      <c r="K73" s="72">
        <f t="shared" si="11"/>
        <v>0</v>
      </c>
      <c r="L73" s="71">
        <v>1</v>
      </c>
      <c r="M73" s="72">
        <f t="shared" si="12"/>
        <v>19462.98</v>
      </c>
      <c r="N73" s="71"/>
      <c r="O73" s="72">
        <f t="shared" si="13"/>
        <v>0</v>
      </c>
    </row>
    <row r="74" spans="1:15">
      <c r="A74" s="27">
        <v>252</v>
      </c>
      <c r="B74" s="65" t="s">
        <v>181</v>
      </c>
      <c r="C74" s="28">
        <f t="shared" si="9"/>
        <v>1</v>
      </c>
      <c r="D74" s="67">
        <v>23639</v>
      </c>
      <c r="E74" s="29">
        <f t="shared" si="10"/>
        <v>24649.64</v>
      </c>
      <c r="F74" s="69">
        <f t="shared" ref="F74" si="16">ROUND(C74*D74,2)</f>
        <v>23639</v>
      </c>
      <c r="G74" s="29">
        <f t="shared" ref="G74" si="17">ROUNDDOWN(C74*E74,2)</f>
        <v>24649.64</v>
      </c>
      <c r="I74" s="173">
        <f>+L74+J74+N74</f>
        <v>1</v>
      </c>
      <c r="J74" s="71">
        <v>1</v>
      </c>
      <c r="K74" s="72">
        <f t="shared" si="11"/>
        <v>24649.64</v>
      </c>
      <c r="L74" s="71"/>
      <c r="M74" s="72">
        <f t="shared" si="12"/>
        <v>0</v>
      </c>
      <c r="N74" s="71"/>
      <c r="O74" s="72">
        <f t="shared" si="13"/>
        <v>0</v>
      </c>
    </row>
    <row r="75" spans="1:15">
      <c r="A75" s="27">
        <v>260</v>
      </c>
      <c r="B75" s="65" t="s">
        <v>183</v>
      </c>
      <c r="C75" s="28">
        <f t="shared" si="9"/>
        <v>9</v>
      </c>
      <c r="D75" s="67">
        <v>8202</v>
      </c>
      <c r="E75" s="29">
        <f t="shared" si="10"/>
        <v>8552.66</v>
      </c>
      <c r="F75" s="69">
        <f t="shared" si="7"/>
        <v>73818</v>
      </c>
      <c r="G75" s="29">
        <f t="shared" si="8"/>
        <v>76973.94</v>
      </c>
      <c r="I75" s="173">
        <f>+L75+J75+N75</f>
        <v>9</v>
      </c>
      <c r="J75" s="71">
        <v>5</v>
      </c>
      <c r="K75" s="72">
        <f t="shared" si="11"/>
        <v>42763.3</v>
      </c>
      <c r="L75" s="71">
        <v>3</v>
      </c>
      <c r="M75" s="72">
        <f t="shared" si="12"/>
        <v>25657.98</v>
      </c>
      <c r="N75" s="71">
        <v>1</v>
      </c>
      <c r="O75" s="72">
        <f t="shared" si="13"/>
        <v>8552.66</v>
      </c>
    </row>
    <row r="76" spans="1:15">
      <c r="A76" s="27">
        <v>296</v>
      </c>
      <c r="B76" s="65" t="s">
        <v>185</v>
      </c>
      <c r="C76" s="28">
        <f t="shared" si="9"/>
        <v>5</v>
      </c>
      <c r="D76" s="174">
        <v>24669</v>
      </c>
      <c r="E76" s="29">
        <f t="shared" si="10"/>
        <v>25723.67</v>
      </c>
      <c r="F76" s="69">
        <f t="shared" si="7"/>
        <v>123345</v>
      </c>
      <c r="G76" s="29">
        <f t="shared" si="8"/>
        <v>128618.35</v>
      </c>
      <c r="I76" s="173">
        <f>+L76+J76+N76</f>
        <v>5</v>
      </c>
      <c r="J76" s="71">
        <v>2</v>
      </c>
      <c r="K76" s="72">
        <f t="shared" si="11"/>
        <v>51447.34</v>
      </c>
      <c r="L76" s="71">
        <v>2</v>
      </c>
      <c r="M76" s="72">
        <f t="shared" si="12"/>
        <v>51447.34</v>
      </c>
      <c r="N76" s="71">
        <v>1</v>
      </c>
      <c r="O76" s="72">
        <f t="shared" si="13"/>
        <v>25723.67</v>
      </c>
    </row>
    <row r="77" spans="1:15">
      <c r="A77" s="27">
        <v>300</v>
      </c>
      <c r="B77" s="65" t="s">
        <v>187</v>
      </c>
      <c r="C77" s="28">
        <f t="shared" si="9"/>
        <v>2</v>
      </c>
      <c r="D77" s="67">
        <v>45018</v>
      </c>
      <c r="E77" s="29">
        <f t="shared" si="10"/>
        <v>46942.65</v>
      </c>
      <c r="F77" s="69">
        <f t="shared" si="7"/>
        <v>90036</v>
      </c>
      <c r="G77" s="29">
        <f t="shared" si="8"/>
        <v>93885.3</v>
      </c>
      <c r="I77" s="173">
        <f>+L77+J77+N77</f>
        <v>2</v>
      </c>
      <c r="J77" s="71"/>
      <c r="K77" s="72">
        <f t="shared" si="11"/>
        <v>0</v>
      </c>
      <c r="L77" s="71">
        <v>2</v>
      </c>
      <c r="M77" s="72">
        <f t="shared" si="12"/>
        <v>93885.3</v>
      </c>
      <c r="N77" s="71"/>
      <c r="O77" s="72">
        <f t="shared" si="13"/>
        <v>0</v>
      </c>
    </row>
    <row r="78" spans="1:15">
      <c r="A78" s="27">
        <v>304</v>
      </c>
      <c r="B78" s="65" t="s">
        <v>189</v>
      </c>
      <c r="C78" s="28">
        <f t="shared" si="9"/>
        <v>2</v>
      </c>
      <c r="D78" s="67">
        <v>12049</v>
      </c>
      <c r="E78" s="29">
        <f t="shared" si="10"/>
        <v>12564.13</v>
      </c>
      <c r="F78" s="69">
        <f t="shared" si="7"/>
        <v>24098</v>
      </c>
      <c r="G78" s="29">
        <f t="shared" si="8"/>
        <v>25128.26</v>
      </c>
      <c r="I78" s="173">
        <f>+L78+J78+N78</f>
        <v>2</v>
      </c>
      <c r="J78" s="71">
        <v>1</v>
      </c>
      <c r="K78" s="72">
        <f t="shared" si="11"/>
        <v>12564.13</v>
      </c>
      <c r="L78" s="71"/>
      <c r="M78" s="72">
        <f t="shared" si="12"/>
        <v>0</v>
      </c>
      <c r="N78" s="71">
        <v>1</v>
      </c>
      <c r="O78" s="72">
        <f t="shared" si="13"/>
        <v>12564.13</v>
      </c>
    </row>
    <row r="79" spans="1:15">
      <c r="A79" s="27">
        <v>306</v>
      </c>
      <c r="B79" s="65" t="s">
        <v>191</v>
      </c>
      <c r="C79" s="28">
        <f t="shared" si="9"/>
        <v>1</v>
      </c>
      <c r="D79" s="67">
        <v>27624</v>
      </c>
      <c r="E79" s="29">
        <f t="shared" si="10"/>
        <v>28805.01</v>
      </c>
      <c r="F79" s="69">
        <f t="shared" si="7"/>
        <v>27624</v>
      </c>
      <c r="G79" s="29">
        <f t="shared" si="8"/>
        <v>28805.01</v>
      </c>
      <c r="I79" s="173">
        <f>+L79+J79+N79</f>
        <v>1</v>
      </c>
      <c r="J79" s="71">
        <v>1</v>
      </c>
      <c r="K79" s="72">
        <f t="shared" si="11"/>
        <v>28805.01</v>
      </c>
      <c r="L79" s="71"/>
      <c r="M79" s="72">
        <f t="shared" si="12"/>
        <v>0</v>
      </c>
      <c r="N79" s="71"/>
      <c r="O79" s="72">
        <f t="shared" si="13"/>
        <v>0</v>
      </c>
    </row>
    <row r="80" spans="1:15">
      <c r="A80" s="27">
        <v>308</v>
      </c>
      <c r="B80" s="65" t="s">
        <v>193</v>
      </c>
      <c r="C80" s="28">
        <f t="shared" si="9"/>
        <v>1</v>
      </c>
      <c r="D80" s="67">
        <v>41444</v>
      </c>
      <c r="E80" s="29">
        <f t="shared" si="10"/>
        <v>43215.85</v>
      </c>
      <c r="F80" s="69">
        <f t="shared" si="7"/>
        <v>41444</v>
      </c>
      <c r="G80" s="29">
        <f t="shared" si="8"/>
        <v>43215.85</v>
      </c>
      <c r="I80" s="173">
        <f>+L80+J80+N80</f>
        <v>1</v>
      </c>
      <c r="J80" s="71">
        <v>1</v>
      </c>
      <c r="K80" s="72">
        <f t="shared" si="11"/>
        <v>43215.85</v>
      </c>
      <c r="L80" s="71"/>
      <c r="M80" s="72">
        <f t="shared" si="12"/>
        <v>0</v>
      </c>
      <c r="N80" s="71"/>
      <c r="O80" s="72">
        <f t="shared" si="13"/>
        <v>0</v>
      </c>
    </row>
    <row r="81" spans="1:15">
      <c r="A81" s="27">
        <v>310</v>
      </c>
      <c r="B81" s="65" t="s">
        <v>195</v>
      </c>
      <c r="C81" s="28">
        <f t="shared" si="9"/>
        <v>1</v>
      </c>
      <c r="D81" s="67">
        <v>34534</v>
      </c>
      <c r="E81" s="29">
        <f t="shared" si="10"/>
        <v>36010.43</v>
      </c>
      <c r="F81" s="69">
        <f t="shared" si="7"/>
        <v>34534</v>
      </c>
      <c r="G81" s="29">
        <f t="shared" si="8"/>
        <v>36010.43</v>
      </c>
      <c r="I81" s="173">
        <f>+L81+J81+N81</f>
        <v>1</v>
      </c>
      <c r="J81" s="71">
        <v>1</v>
      </c>
      <c r="K81" s="72">
        <f t="shared" si="11"/>
        <v>36010.43</v>
      </c>
      <c r="L81" s="71"/>
      <c r="M81" s="72">
        <f t="shared" si="12"/>
        <v>0</v>
      </c>
      <c r="N81" s="71"/>
      <c r="O81" s="72">
        <f t="shared" si="13"/>
        <v>0</v>
      </c>
    </row>
    <row r="82" spans="1:15">
      <c r="A82" s="27">
        <v>312</v>
      </c>
      <c r="B82" s="65" t="s">
        <v>197</v>
      </c>
      <c r="C82" s="28">
        <f t="shared" si="9"/>
        <v>15</v>
      </c>
      <c r="D82" s="67">
        <v>15614</v>
      </c>
      <c r="E82" s="29">
        <f t="shared" si="10"/>
        <v>16281.54</v>
      </c>
      <c r="F82" s="69">
        <f t="shared" si="7"/>
        <v>234210</v>
      </c>
      <c r="G82" s="29">
        <f t="shared" si="8"/>
        <v>244223.1</v>
      </c>
      <c r="I82" s="173">
        <f>+L82+J82+N82</f>
        <v>15</v>
      </c>
      <c r="J82" s="71">
        <v>15</v>
      </c>
      <c r="K82" s="72">
        <f t="shared" si="11"/>
        <v>244223.1</v>
      </c>
      <c r="L82" s="71"/>
      <c r="M82" s="72">
        <f t="shared" si="12"/>
        <v>0</v>
      </c>
      <c r="N82" s="71"/>
      <c r="O82" s="72">
        <f t="shared" si="13"/>
        <v>0</v>
      </c>
    </row>
    <row r="83" spans="1:15">
      <c r="A83" s="27">
        <v>368</v>
      </c>
      <c r="B83" s="65" t="s">
        <v>199</v>
      </c>
      <c r="C83" s="28">
        <f t="shared" si="9"/>
        <v>5</v>
      </c>
      <c r="D83" s="67">
        <v>146974</v>
      </c>
      <c r="E83" s="29">
        <f t="shared" si="10"/>
        <v>153257.56</v>
      </c>
      <c r="F83" s="69">
        <f t="shared" si="7"/>
        <v>734870</v>
      </c>
      <c r="G83" s="29">
        <f t="shared" si="8"/>
        <v>766287.8</v>
      </c>
      <c r="I83" s="173">
        <f>+L83+J83+N83</f>
        <v>5</v>
      </c>
      <c r="J83" s="71">
        <v>5</v>
      </c>
      <c r="K83" s="72">
        <f t="shared" si="11"/>
        <v>766287.8</v>
      </c>
      <c r="L83" s="71"/>
      <c r="M83" s="72">
        <f t="shared" si="12"/>
        <v>0</v>
      </c>
      <c r="N83" s="71"/>
      <c r="O83" s="72">
        <f t="shared" si="13"/>
        <v>0</v>
      </c>
    </row>
    <row r="84" spans="1:15">
      <c r="A84" s="27">
        <v>385</v>
      </c>
      <c r="B84" s="65" t="s">
        <v>201</v>
      </c>
      <c r="C84" s="28">
        <f t="shared" si="9"/>
        <v>1</v>
      </c>
      <c r="D84" s="67">
        <v>28059</v>
      </c>
      <c r="E84" s="29">
        <f t="shared" si="10"/>
        <v>29258.6</v>
      </c>
      <c r="F84" s="69">
        <f t="shared" si="7"/>
        <v>28059</v>
      </c>
      <c r="G84" s="29">
        <f t="shared" si="8"/>
        <v>29258.6</v>
      </c>
      <c r="I84" s="173">
        <f>+L84+J84+N84</f>
        <v>1</v>
      </c>
      <c r="J84" s="71"/>
      <c r="K84" s="72">
        <f t="shared" si="11"/>
        <v>0</v>
      </c>
      <c r="L84" s="71"/>
      <c r="M84" s="72">
        <f t="shared" si="12"/>
        <v>0</v>
      </c>
      <c r="N84" s="71">
        <v>1</v>
      </c>
      <c r="O84" s="72">
        <f t="shared" si="13"/>
        <v>29258.6</v>
      </c>
    </row>
    <row r="85" spans="1:15">
      <c r="A85" s="27">
        <v>387</v>
      </c>
      <c r="B85" s="65" t="s">
        <v>203</v>
      </c>
      <c r="C85" s="28">
        <f t="shared" si="9"/>
        <v>2</v>
      </c>
      <c r="D85" s="67">
        <v>33455</v>
      </c>
      <c r="E85" s="29">
        <f t="shared" si="10"/>
        <v>34885.300000000003</v>
      </c>
      <c r="F85" s="69">
        <f t="shared" si="7"/>
        <v>66910</v>
      </c>
      <c r="G85" s="29">
        <f t="shared" si="8"/>
        <v>69770.600000000006</v>
      </c>
      <c r="I85" s="173">
        <f>+L85+J85+N85</f>
        <v>2</v>
      </c>
      <c r="J85" s="71">
        <v>1</v>
      </c>
      <c r="K85" s="72">
        <f t="shared" si="11"/>
        <v>34885.300000000003</v>
      </c>
      <c r="L85" s="71">
        <v>1</v>
      </c>
      <c r="M85" s="72">
        <f t="shared" si="12"/>
        <v>34885.300000000003</v>
      </c>
      <c r="N85" s="71"/>
      <c r="O85" s="72">
        <f t="shared" si="13"/>
        <v>0</v>
      </c>
    </row>
    <row r="86" spans="1:15">
      <c r="A86" s="27">
        <v>390</v>
      </c>
      <c r="B86" s="65" t="s">
        <v>205</v>
      </c>
      <c r="C86" s="28">
        <f t="shared" si="9"/>
        <v>6</v>
      </c>
      <c r="D86" s="67">
        <v>107914</v>
      </c>
      <c r="E86" s="29">
        <f t="shared" si="10"/>
        <v>112527.63</v>
      </c>
      <c r="F86" s="69">
        <f t="shared" si="7"/>
        <v>647484</v>
      </c>
      <c r="G86" s="29">
        <f t="shared" si="8"/>
        <v>675165.78</v>
      </c>
      <c r="I86" s="173">
        <f>+L86+J86+N86</f>
        <v>6</v>
      </c>
      <c r="J86" s="71">
        <v>3</v>
      </c>
      <c r="K86" s="72">
        <f t="shared" si="11"/>
        <v>337582.89</v>
      </c>
      <c r="L86" s="71">
        <v>3</v>
      </c>
      <c r="M86" s="72">
        <f t="shared" si="12"/>
        <v>337582.89</v>
      </c>
      <c r="N86" s="71"/>
      <c r="O86" s="72">
        <f t="shared" si="13"/>
        <v>0</v>
      </c>
    </row>
    <row r="87" spans="1:15">
      <c r="A87" s="27">
        <v>400</v>
      </c>
      <c r="B87" s="65" t="s">
        <v>207</v>
      </c>
      <c r="C87" s="28">
        <f t="shared" si="9"/>
        <v>2</v>
      </c>
      <c r="D87" s="67">
        <v>83638</v>
      </c>
      <c r="E87" s="29">
        <f t="shared" si="10"/>
        <v>87213.759999999995</v>
      </c>
      <c r="F87" s="69">
        <f t="shared" si="7"/>
        <v>167276</v>
      </c>
      <c r="G87" s="29">
        <f t="shared" si="8"/>
        <v>174427.51999999999</v>
      </c>
      <c r="I87" s="173">
        <f>+L87+J87+N87</f>
        <v>2</v>
      </c>
      <c r="J87" s="71">
        <v>1</v>
      </c>
      <c r="K87" s="72">
        <f t="shared" si="11"/>
        <v>87213.759999999995</v>
      </c>
      <c r="L87" s="71">
        <v>1</v>
      </c>
      <c r="M87" s="72">
        <f t="shared" si="12"/>
        <v>87213.759999999995</v>
      </c>
      <c r="N87" s="71"/>
      <c r="O87" s="72">
        <f t="shared" si="13"/>
        <v>0</v>
      </c>
    </row>
    <row r="88" spans="1:15">
      <c r="A88" s="27">
        <v>402</v>
      </c>
      <c r="B88" s="65" t="s">
        <v>209</v>
      </c>
      <c r="C88" s="28">
        <f t="shared" si="9"/>
        <v>1</v>
      </c>
      <c r="D88" s="67">
        <v>150818</v>
      </c>
      <c r="E88" s="29">
        <f t="shared" si="10"/>
        <v>157265.9</v>
      </c>
      <c r="F88" s="69">
        <f t="shared" si="7"/>
        <v>150818</v>
      </c>
      <c r="G88" s="29">
        <f t="shared" si="8"/>
        <v>157265.9</v>
      </c>
      <c r="I88" s="173">
        <f>+L88+J88+N88</f>
        <v>1</v>
      </c>
      <c r="J88" s="71">
        <v>1</v>
      </c>
      <c r="K88" s="72">
        <f t="shared" si="11"/>
        <v>157265.9</v>
      </c>
      <c r="L88" s="71"/>
      <c r="M88" s="72">
        <f t="shared" si="12"/>
        <v>0</v>
      </c>
      <c r="N88" s="71"/>
      <c r="O88" s="72">
        <f t="shared" si="13"/>
        <v>0</v>
      </c>
    </row>
    <row r="89" spans="1:15">
      <c r="A89" s="27">
        <v>406</v>
      </c>
      <c r="B89" s="65" t="s">
        <v>211</v>
      </c>
      <c r="C89" s="28">
        <f t="shared" si="9"/>
        <v>2</v>
      </c>
      <c r="D89" s="67">
        <v>167275</v>
      </c>
      <c r="E89" s="29">
        <f t="shared" si="10"/>
        <v>174426.49</v>
      </c>
      <c r="F89" s="69">
        <f t="shared" si="7"/>
        <v>334550</v>
      </c>
      <c r="G89" s="29">
        <f t="shared" si="8"/>
        <v>348852.98</v>
      </c>
      <c r="I89" s="173">
        <f>+L89+J89+N89</f>
        <v>2</v>
      </c>
      <c r="J89" s="71">
        <v>2</v>
      </c>
      <c r="K89" s="72">
        <f t="shared" si="11"/>
        <v>348852.98</v>
      </c>
      <c r="L89" s="71"/>
      <c r="M89" s="72">
        <f t="shared" si="12"/>
        <v>0</v>
      </c>
      <c r="N89" s="71"/>
      <c r="O89" s="72">
        <f t="shared" si="13"/>
        <v>0</v>
      </c>
    </row>
    <row r="90" spans="1:15">
      <c r="A90" s="27">
        <v>407</v>
      </c>
      <c r="B90" s="65" t="s">
        <v>213</v>
      </c>
      <c r="C90" s="28">
        <f t="shared" si="9"/>
        <v>1</v>
      </c>
      <c r="D90" s="67">
        <v>124107</v>
      </c>
      <c r="E90" s="29">
        <f t="shared" si="10"/>
        <v>129412.93</v>
      </c>
      <c r="F90" s="69">
        <f t="shared" si="7"/>
        <v>124107</v>
      </c>
      <c r="G90" s="29">
        <f t="shared" si="8"/>
        <v>129412.93</v>
      </c>
      <c r="I90" s="173">
        <f>+L90+J90+N90</f>
        <v>1</v>
      </c>
      <c r="J90" s="71">
        <v>1</v>
      </c>
      <c r="K90" s="72">
        <f t="shared" si="11"/>
        <v>129412.93</v>
      </c>
      <c r="L90" s="71"/>
      <c r="M90" s="72">
        <f t="shared" si="12"/>
        <v>0</v>
      </c>
      <c r="N90" s="71"/>
      <c r="O90" s="72">
        <f t="shared" si="13"/>
        <v>0</v>
      </c>
    </row>
    <row r="91" spans="1:15">
      <c r="D91" s="30"/>
      <c r="E91" s="31"/>
      <c r="F91" s="32">
        <f>SUM(F3:F90)</f>
        <v>14998514</v>
      </c>
      <c r="G91" s="32">
        <f>SUM(G3:G90)</f>
        <v>15639742.349999998</v>
      </c>
      <c r="H91" s="33">
        <v>77896223.450000003</v>
      </c>
    </row>
    <row r="92" spans="1:15">
      <c r="C92" s="36"/>
      <c r="D92" s="30"/>
      <c r="E92" s="73"/>
      <c r="F92" s="34"/>
      <c r="G92" s="34"/>
      <c r="I92" s="75" t="s">
        <v>251</v>
      </c>
      <c r="K92" s="76">
        <f>SUM(K3:K91)</f>
        <v>10071947.18</v>
      </c>
      <c r="L92" s="74"/>
      <c r="M92" s="76">
        <f>SUM(M3:M91)</f>
        <v>4753990.1999999993</v>
      </c>
      <c r="N92" s="74"/>
      <c r="O92" s="76">
        <f>SUM(O3:O91)</f>
        <v>813804.96999999986</v>
      </c>
    </row>
    <row r="93" spans="1:15">
      <c r="C93" s="36"/>
      <c r="D93" s="30"/>
      <c r="E93" s="33"/>
      <c r="F93" s="34"/>
      <c r="G93" s="34"/>
      <c r="K93" s="80">
        <f>SUM(K92:O92)</f>
        <v>15639742.35</v>
      </c>
    </row>
    <row r="94" spans="1:15">
      <c r="C94" s="36"/>
      <c r="D94" s="30"/>
      <c r="E94" s="33"/>
      <c r="F94" s="34"/>
      <c r="G94" s="34"/>
    </row>
    <row r="95" spans="1:15">
      <c r="C95" s="36"/>
      <c r="D95" s="30"/>
      <c r="E95" s="33"/>
      <c r="F95" s="34"/>
      <c r="G95" s="34"/>
    </row>
    <row r="96" spans="1:15">
      <c r="C96" s="36"/>
      <c r="D96" s="30"/>
      <c r="E96" s="33"/>
      <c r="F96" s="34"/>
      <c r="G96" s="34"/>
    </row>
    <row r="97" spans="3:8">
      <c r="C97" s="36"/>
      <c r="G97" s="33"/>
    </row>
    <row r="98" spans="3:8">
      <c r="C98" s="36"/>
    </row>
    <row r="99" spans="3:8">
      <c r="C99" s="36"/>
    </row>
    <row r="100" spans="3:8">
      <c r="C100" s="36"/>
    </row>
    <row r="101" spans="3:8">
      <c r="C101" s="36"/>
    </row>
    <row r="102" spans="3:8">
      <c r="C102" s="36"/>
    </row>
    <row r="103" spans="3:8">
      <c r="C103" s="36"/>
    </row>
    <row r="104" spans="3:8">
      <c r="C104" s="36"/>
    </row>
    <row r="105" spans="3:8">
      <c r="C105" s="36"/>
    </row>
    <row r="106" spans="3:8">
      <c r="C106" s="36"/>
    </row>
    <row r="107" spans="3:8">
      <c r="C107" s="36"/>
    </row>
    <row r="110" spans="3:8">
      <c r="H110" s="32"/>
    </row>
    <row r="111" spans="3:8">
      <c r="H111" s="32"/>
    </row>
    <row r="112" spans="3:8">
      <c r="H112" s="32"/>
    </row>
  </sheetData>
  <autoFilter ref="A2:G95" xr:uid="{5ACE1452-7784-4FB3-AA5B-1BEEDF0CE048}"/>
  <conditionalFormatting sqref="C3:C90">
    <cfRule type="cellIs" dxfId="14" priority="28" operator="equal">
      <formula>0</formula>
    </cfRule>
  </conditionalFormatting>
  <conditionalFormatting sqref="D3:D90">
    <cfRule type="expression" dxfId="13" priority="27">
      <formula>ISERROR($G3)</formula>
    </cfRule>
  </conditionalFormatting>
  <conditionalFormatting sqref="L3:L90">
    <cfRule type="expression" dxfId="12" priority="3">
      <formula>ISERROR($G3)</formula>
    </cfRule>
  </conditionalFormatting>
  <conditionalFormatting sqref="K3:K90 M3:M90 O3:O90">
    <cfRule type="expression" dxfId="11" priority="84">
      <formula>ISERROR($G4)</formula>
    </cfRule>
  </conditionalFormatting>
  <conditionalFormatting sqref="J3:J90">
    <cfRule type="expression" dxfId="10" priority="2">
      <formula>ISERROR($G3)</formula>
    </cfRule>
  </conditionalFormatting>
  <conditionalFormatting sqref="N3:N90">
    <cfRule type="expression" dxfId="9" priority="1">
      <formula>ISERROR($G3)</formula>
    </cfRule>
  </conditionalFormatting>
  <dataValidations xWindow="1384" yWindow="504" count="1">
    <dataValidation type="decimal" operator="greaterThan" allowBlank="1" showInputMessage="1" showErrorMessage="1" errorTitle="Campo Numérico" error="Campo Numérico" promptTitle="Campo Numérico" prompt="Campo Numérico" sqref="L3:L90 J3:K90 M3:N90" xr:uid="{DE3494DE-AB7A-4741-AF46-01A014C973B9}">
      <formula1>0</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57F1C-DB6F-4B47-B785-3F736630516B}">
  <dimension ref="A1:P37"/>
  <sheetViews>
    <sheetView tabSelected="1" zoomScaleNormal="100" workbookViewId="0">
      <pane xSplit="1" ySplit="1" topLeftCell="B2" activePane="bottomRight" state="frozen"/>
      <selection pane="bottomRight" activeCell="M2" sqref="M2"/>
      <selection pane="bottomLeft" activeCell="A2" sqref="A2"/>
      <selection pane="topRight" activeCell="B1" sqref="B1"/>
    </sheetView>
  </sheetViews>
  <sheetFormatPr defaultColWidth="11.5703125" defaultRowHeight="12"/>
  <cols>
    <col min="1" max="1" width="6.5703125" style="35" customWidth="1"/>
    <col min="2" max="2" width="31.5703125" style="35" customWidth="1"/>
    <col min="3" max="3" width="19.5703125" style="35" customWidth="1"/>
    <col min="4" max="4" width="24.85546875" style="35" hidden="1" customWidth="1"/>
    <col min="5" max="5" width="10.42578125" style="35" customWidth="1"/>
    <col min="6" max="6" width="8.85546875" style="35" customWidth="1"/>
    <col min="7" max="7" width="11.5703125" style="35" bestFit="1" customWidth="1"/>
    <col min="8" max="8" width="13.140625" style="35" bestFit="1" customWidth="1"/>
    <col min="9" max="9" width="10" style="35" customWidth="1"/>
    <col min="10" max="10" width="13.140625" style="35" customWidth="1"/>
    <col min="11" max="11" width="12.42578125" style="35" bestFit="1" customWidth="1"/>
    <col min="12" max="13" width="13" style="35" customWidth="1"/>
    <col min="14" max="15" width="13.28515625" style="35" customWidth="1"/>
    <col min="16" max="16" width="14.5703125" style="35" bestFit="1" customWidth="1"/>
    <col min="17" max="16384" width="11.5703125" style="35"/>
  </cols>
  <sheetData>
    <row r="1" spans="1:16" ht="24" thickBot="1">
      <c r="A1" s="46" t="s">
        <v>243</v>
      </c>
      <c r="B1" s="47" t="s">
        <v>252</v>
      </c>
      <c r="C1" s="47" t="s">
        <v>253</v>
      </c>
      <c r="D1" s="47" t="s">
        <v>254</v>
      </c>
      <c r="E1" s="61" t="s">
        <v>255</v>
      </c>
      <c r="F1" s="47" t="s">
        <v>256</v>
      </c>
      <c r="G1" s="49" t="s">
        <v>257</v>
      </c>
      <c r="H1" s="49" t="s">
        <v>258</v>
      </c>
      <c r="I1" s="49" t="s">
        <v>259</v>
      </c>
      <c r="J1" s="175" t="s">
        <v>260</v>
      </c>
      <c r="K1" s="49" t="s">
        <v>261</v>
      </c>
      <c r="L1" s="175" t="s">
        <v>262</v>
      </c>
      <c r="M1" s="49" t="s">
        <v>263</v>
      </c>
      <c r="N1" s="48" t="s">
        <v>264</v>
      </c>
      <c r="O1" s="48" t="s">
        <v>220</v>
      </c>
      <c r="P1" s="50" t="s">
        <v>265</v>
      </c>
    </row>
    <row r="2" spans="1:16">
      <c r="A2" s="39" t="s">
        <v>266</v>
      </c>
      <c r="B2" s="41" t="s">
        <v>267</v>
      </c>
      <c r="C2" s="41" t="s">
        <v>268</v>
      </c>
      <c r="D2" s="40"/>
      <c r="E2" s="55">
        <v>23</v>
      </c>
      <c r="F2" s="57">
        <v>4</v>
      </c>
      <c r="G2" s="42">
        <v>2815563.09</v>
      </c>
      <c r="H2" s="42">
        <f>ROUND(E2*G2,2)</f>
        <v>64757951.07</v>
      </c>
      <c r="I2" s="42">
        <f>'Resumen-CSV'!O12+'Resumen-CSV'!O14</f>
        <v>11691344</v>
      </c>
      <c r="J2" s="176">
        <f>H2*F2</f>
        <v>259031804.28</v>
      </c>
      <c r="K2" s="42">
        <f>'Dist Bien x Sede'!K92</f>
        <v>10071947.18</v>
      </c>
      <c r="L2" s="176">
        <f>K2*F2</f>
        <v>40287788.719999999</v>
      </c>
      <c r="M2" s="42">
        <f>+I2+L2+J2</f>
        <v>311010937</v>
      </c>
      <c r="N2" s="42">
        <f>ROUND(M2*10%,3)</f>
        <v>31101093.699999999</v>
      </c>
      <c r="O2" s="63">
        <f>ROUND(M2*10%*19%,3)</f>
        <v>5909207.8030000003</v>
      </c>
      <c r="P2" s="43">
        <f>ROUND(SUM(M2:O2),0)</f>
        <v>348021239</v>
      </c>
    </row>
    <row r="3" spans="1:16">
      <c r="A3" s="212" t="s">
        <v>230</v>
      </c>
      <c r="B3" s="37" t="s">
        <v>269</v>
      </c>
      <c r="C3" s="37" t="s">
        <v>270</v>
      </c>
      <c r="D3" s="202"/>
      <c r="E3" s="62">
        <v>3</v>
      </c>
      <c r="F3" s="203">
        <v>4</v>
      </c>
      <c r="G3" s="38">
        <v>2815563.09</v>
      </c>
      <c r="H3" s="38">
        <f>ROUND(E3*G3,2)</f>
        <v>8446689.2699999996</v>
      </c>
      <c r="I3" s="38"/>
      <c r="J3" s="208">
        <f>H3*F3</f>
        <v>33786757.079999998</v>
      </c>
      <c r="K3" s="209">
        <f>'Dist Bien x Sede'!M92</f>
        <v>4753990.1999999993</v>
      </c>
      <c r="L3" s="208">
        <f>K3*F3</f>
        <v>19015960.799999997</v>
      </c>
      <c r="M3" s="209">
        <f>L3+J3</f>
        <v>52802717.879999995</v>
      </c>
      <c r="N3" s="209">
        <f>ROUND(M3*10%,3)</f>
        <v>5280271.7879999997</v>
      </c>
      <c r="O3" s="210">
        <f>ROUND(M3*10%*19%,3)</f>
        <v>1003251.64</v>
      </c>
      <c r="P3" s="211">
        <f>ROUNDUP(SUM(M3:O3),0)</f>
        <v>59086242</v>
      </c>
    </row>
    <row r="4" spans="1:16" ht="12.6" thickBot="1">
      <c r="A4" s="201" t="s">
        <v>230</v>
      </c>
      <c r="B4" s="45" t="s">
        <v>269</v>
      </c>
      <c r="C4" s="37" t="s">
        <v>270</v>
      </c>
      <c r="D4" s="44"/>
      <c r="E4" s="54">
        <v>1</v>
      </c>
      <c r="F4" s="58">
        <v>4</v>
      </c>
      <c r="G4" s="38">
        <v>2815563.09</v>
      </c>
      <c r="H4" s="38">
        <f t="shared" ref="H3:H4" si="0">ROUND(E4*G4,2)</f>
        <v>2815563.09</v>
      </c>
      <c r="I4" s="38"/>
      <c r="J4" s="204">
        <f>H4*F4</f>
        <v>11262252.359999999</v>
      </c>
      <c r="K4" s="207">
        <f>'Dist Bien x Sede'!O92</f>
        <v>813804.96999999986</v>
      </c>
      <c r="L4" s="204">
        <f t="shared" ref="L3:L4" si="1">K4*F4</f>
        <v>3255219.8799999994</v>
      </c>
      <c r="M4" s="38">
        <f>L4+J4</f>
        <v>14517472.239999998</v>
      </c>
      <c r="N4" s="38">
        <f t="shared" ref="N3:N4" si="2">ROUND(M4*10%,3)</f>
        <v>1451747.2239999999</v>
      </c>
      <c r="O4" s="205">
        <f t="shared" ref="O3:O4" si="3">ROUND(M4*10%*19%,3)</f>
        <v>275831.973</v>
      </c>
      <c r="P4" s="206">
        <f>ROUND(SUM(M4:O4),0)</f>
        <v>16245051</v>
      </c>
    </row>
    <row r="5" spans="1:16" ht="13.5" thickBot="1">
      <c r="A5" s="51"/>
      <c r="B5" s="53"/>
      <c r="C5" s="52"/>
      <c r="D5" s="52"/>
      <c r="E5" s="56">
        <f>SUM(E2:E4)</f>
        <v>27</v>
      </c>
      <c r="F5" s="53"/>
      <c r="G5" s="52"/>
      <c r="H5" s="59">
        <f>SUM(H2:H4)</f>
        <v>76020203.430000007</v>
      </c>
      <c r="I5" s="59"/>
      <c r="J5" s="177">
        <f>SUM(J2:J4)</f>
        <v>304080813.72000003</v>
      </c>
      <c r="K5" s="59">
        <f>SUM(K2:K4)</f>
        <v>15639742.35</v>
      </c>
      <c r="L5" s="177">
        <f>SUM(L2:L4)</f>
        <v>62558969.399999999</v>
      </c>
      <c r="M5" s="59">
        <f>SUM(M2:M4)</f>
        <v>378331127.12</v>
      </c>
      <c r="N5" s="59">
        <f>SUM(N2:N4)</f>
        <v>37833112.711999997</v>
      </c>
      <c r="O5" s="59">
        <f>SUM(O2:O4)</f>
        <v>7188291.4160000002</v>
      </c>
      <c r="P5" s="60">
        <f>SUM(P2:P4)</f>
        <v>423352532</v>
      </c>
    </row>
    <row r="6" spans="1:16">
      <c r="H6" s="153"/>
      <c r="I6" s="153"/>
      <c r="J6" s="153"/>
      <c r="L6" s="77"/>
      <c r="M6" s="77"/>
      <c r="N6" s="77"/>
      <c r="O6" s="77"/>
      <c r="P6" s="78"/>
    </row>
    <row r="7" spans="1:16" hidden="1">
      <c r="L7" s="79">
        <f t="shared" ref="L7" si="4">+L5-L6</f>
        <v>62558969.399999999</v>
      </c>
      <c r="M7" s="79"/>
      <c r="N7" s="79"/>
      <c r="O7" s="79"/>
      <c r="P7" s="79"/>
    </row>
    <row r="8" spans="1:16" ht="12.6" thickBot="1"/>
    <row r="9" spans="1:16" ht="12.6" thickBot="1">
      <c r="C9" s="146" t="s">
        <v>271</v>
      </c>
      <c r="E9" s="35" t="s">
        <v>272</v>
      </c>
      <c r="K9" s="153"/>
      <c r="M9" s="153"/>
    </row>
    <row r="10" spans="1:16">
      <c r="B10" s="147" t="s">
        <v>273</v>
      </c>
      <c r="C10" s="150">
        <f>P2</f>
        <v>348021239</v>
      </c>
      <c r="E10" s="183">
        <f>129368392+301859585</f>
        <v>431227977</v>
      </c>
      <c r="F10" s="183">
        <f>C10-E10</f>
        <v>-83206738</v>
      </c>
    </row>
    <row r="11" spans="1:16" ht="12.6" thickBot="1">
      <c r="B11" s="149" t="s">
        <v>274</v>
      </c>
      <c r="C11" s="151">
        <f>P3+P4</f>
        <v>75331293</v>
      </c>
      <c r="E11" s="183">
        <v>75368790</v>
      </c>
      <c r="F11" s="183">
        <f>C11-E11</f>
        <v>-37497</v>
      </c>
    </row>
    <row r="12" spans="1:16" ht="12.6" thickBot="1">
      <c r="B12" s="148" t="s">
        <v>275</v>
      </c>
      <c r="C12" s="152">
        <f>SUM(C10:C11)</f>
        <v>423352532</v>
      </c>
      <c r="E12" s="183"/>
    </row>
    <row r="13" spans="1:16" ht="12.6" thickBot="1"/>
    <row r="14" spans="1:16" ht="12.6" thickBot="1">
      <c r="B14" s="241" t="s">
        <v>276</v>
      </c>
      <c r="C14" s="242"/>
    </row>
    <row r="15" spans="1:16" ht="12.6" customHeight="1">
      <c r="B15" s="237" t="s">
        <v>277</v>
      </c>
      <c r="C15" s="238"/>
    </row>
    <row r="16" spans="1:16" ht="32.450000000000003" customHeight="1" thickBot="1">
      <c r="B16" s="239"/>
      <c r="C16" s="240"/>
    </row>
    <row r="17" spans="2:3" ht="15.6" customHeight="1">
      <c r="B17" s="180"/>
      <c r="C17" s="180"/>
    </row>
    <row r="18" spans="2:3" hidden="1">
      <c r="B18" s="179" t="s">
        <v>278</v>
      </c>
      <c r="C18" s="35">
        <v>180</v>
      </c>
    </row>
    <row r="19" spans="2:3" hidden="1">
      <c r="B19" s="179" t="s">
        <v>279</v>
      </c>
      <c r="C19" s="35">
        <v>20</v>
      </c>
    </row>
    <row r="20" spans="2:3" hidden="1">
      <c r="B20" s="179" t="s">
        <v>280</v>
      </c>
      <c r="C20" s="35">
        <v>144</v>
      </c>
    </row>
    <row r="21" spans="2:3" hidden="1">
      <c r="B21" s="179" t="s">
        <v>281</v>
      </c>
      <c r="C21" s="35">
        <v>16</v>
      </c>
    </row>
    <row r="22" spans="2:3" hidden="1">
      <c r="B22" s="179" t="s">
        <v>282</v>
      </c>
      <c r="C22" s="35">
        <v>180</v>
      </c>
    </row>
    <row r="23" spans="2:3" hidden="1">
      <c r="B23" s="179" t="s">
        <v>283</v>
      </c>
      <c r="C23" s="35">
        <v>16</v>
      </c>
    </row>
    <row r="24" spans="2:3" hidden="1">
      <c r="B24" s="179" t="s">
        <v>284</v>
      </c>
      <c r="C24" s="35">
        <v>252</v>
      </c>
    </row>
    <row r="25" spans="2:3" hidden="1">
      <c r="B25" s="179" t="s">
        <v>285</v>
      </c>
      <c r="C25" s="35">
        <v>20</v>
      </c>
    </row>
    <row r="26" spans="2:3" hidden="1">
      <c r="B26" s="179" t="s">
        <v>286</v>
      </c>
      <c r="C26" s="35">
        <v>216</v>
      </c>
    </row>
    <row r="27" spans="2:3" hidden="1">
      <c r="B27" s="179" t="s">
        <v>287</v>
      </c>
      <c r="C27" s="35">
        <v>16</v>
      </c>
    </row>
    <row r="28" spans="2:3" hidden="1">
      <c r="B28" s="179" t="s">
        <v>288</v>
      </c>
      <c r="C28" s="35">
        <v>72</v>
      </c>
    </row>
    <row r="29" spans="2:3" hidden="1">
      <c r="B29" s="179" t="s">
        <v>289</v>
      </c>
      <c r="C29" s="35">
        <v>4</v>
      </c>
    </row>
    <row r="30" spans="2:3" hidden="1">
      <c r="B30" s="178" t="s">
        <v>290</v>
      </c>
      <c r="C30" s="178">
        <f>C18+C20+C22+C24+C26+C28</f>
        <v>1044</v>
      </c>
    </row>
    <row r="31" spans="2:3" hidden="1">
      <c r="B31" s="178" t="s">
        <v>291</v>
      </c>
      <c r="C31" s="178">
        <f>C19+C21+C23+C25+C27+C29</f>
        <v>92</v>
      </c>
    </row>
    <row r="32" spans="2:3" ht="12.6" thickBot="1"/>
    <row r="33" spans="2:5" ht="12.6" thickBot="1">
      <c r="C33" s="146" t="s">
        <v>271</v>
      </c>
    </row>
    <row r="34" spans="2:5" ht="12.6" thickBot="1">
      <c r="B34" s="189" t="s">
        <v>274</v>
      </c>
      <c r="C34" s="192">
        <f>C11</f>
        <v>75331293</v>
      </c>
      <c r="E34" s="35" t="s">
        <v>292</v>
      </c>
    </row>
    <row r="35" spans="2:5" ht="12.6" thickBot="1">
      <c r="B35" s="190" t="s">
        <v>273</v>
      </c>
      <c r="C35" s="193">
        <v>301859585</v>
      </c>
      <c r="E35" s="35" t="s">
        <v>293</v>
      </c>
    </row>
    <row r="36" spans="2:5" ht="12.6" thickBot="1">
      <c r="B36" s="189" t="s">
        <v>273</v>
      </c>
      <c r="C36" s="192">
        <f>C10-C35</f>
        <v>46161654</v>
      </c>
      <c r="E36" s="35" t="s">
        <v>294</v>
      </c>
    </row>
    <row r="37" spans="2:5" ht="12.6" thickBot="1">
      <c r="B37" s="191" t="s">
        <v>275</v>
      </c>
      <c r="C37" s="194">
        <f>SUM(C34:C36)</f>
        <v>423352532</v>
      </c>
    </row>
  </sheetData>
  <autoFilter ref="A1:P1" xr:uid="{5B657F1C-DB6F-4B47-B785-3F736630516B}"/>
  <mergeCells count="2">
    <mergeCell ref="B15:C16"/>
    <mergeCell ref="B14:C14"/>
  </mergeCells>
  <phoneticPr fontId="59" type="noConversion"/>
  <conditionalFormatting sqref="L6:O6">
    <cfRule type="expression" dxfId="8" priority="3">
      <formula>ISERROR($K4)</formula>
    </cfRule>
    <cfRule type="expression" dxfId="7" priority="4">
      <formula>ISERROR($S6)</formula>
    </cfRule>
  </conditionalFormatting>
  <pageMargins left="0.7" right="0.7" top="0.75" bottom="0.75" header="0.3" footer="0.3"/>
  <pageSetup paperSize="9" orientation="portrait" horizontalDpi="300" verticalDpi="300" r:id="rId1"/>
  <ignoredErrors>
    <ignoredError sqref="P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065F5-2D9E-4798-9AEA-B4FA8B37F7DE}">
  <dimension ref="B1:I21"/>
  <sheetViews>
    <sheetView zoomScale="80" zoomScaleNormal="80" workbookViewId="0">
      <selection activeCell="E21" sqref="E21"/>
    </sheetView>
  </sheetViews>
  <sheetFormatPr defaultColWidth="12.42578125" defaultRowHeight="12.6"/>
  <cols>
    <col min="1" max="1" width="12.42578125" style="97"/>
    <col min="2" max="2" width="17.140625" style="97" customWidth="1"/>
    <col min="3" max="3" width="10.28515625" style="97" customWidth="1"/>
    <col min="4" max="4" width="10.140625" style="97" customWidth="1"/>
    <col min="5" max="5" width="14.42578125" style="97" customWidth="1"/>
    <col min="6" max="6" width="65.5703125" style="97" customWidth="1"/>
    <col min="7" max="7" width="19.5703125" style="97" customWidth="1"/>
    <col min="8" max="11" width="15.140625" style="97" customWidth="1"/>
    <col min="12" max="16384" width="12.42578125" style="97"/>
  </cols>
  <sheetData>
    <row r="1" spans="2:9" ht="12.95" thickBot="1"/>
    <row r="2" spans="2:9" s="96" customFormat="1" ht="48" customHeight="1">
      <c r="B2" s="115" t="s">
        <v>222</v>
      </c>
      <c r="C2" s="116" t="s">
        <v>223</v>
      </c>
      <c r="D2" s="116" t="s">
        <v>224</v>
      </c>
      <c r="E2" s="116" t="s">
        <v>225</v>
      </c>
      <c r="F2" s="116" t="s">
        <v>226</v>
      </c>
      <c r="G2" s="117" t="s">
        <v>295</v>
      </c>
      <c r="H2" s="117" t="s">
        <v>296</v>
      </c>
      <c r="I2" s="118" t="s">
        <v>297</v>
      </c>
    </row>
    <row r="3" spans="2:9" ht="36" customHeight="1">
      <c r="B3" s="110" t="s">
        <v>22</v>
      </c>
      <c r="C3" s="98">
        <v>3</v>
      </c>
      <c r="D3" s="99" t="s">
        <v>232</v>
      </c>
      <c r="E3" s="99" t="s">
        <v>235</v>
      </c>
      <c r="F3" s="181" t="s">
        <v>236</v>
      </c>
      <c r="G3" s="102">
        <v>3</v>
      </c>
      <c r="H3" s="102"/>
      <c r="I3" s="104"/>
    </row>
    <row r="4" spans="2:9" ht="31.5" customHeight="1">
      <c r="B4" s="110" t="s">
        <v>298</v>
      </c>
      <c r="C4" s="98">
        <v>1</v>
      </c>
      <c r="D4" s="99" t="s">
        <v>232</v>
      </c>
      <c r="E4" s="99" t="s">
        <v>235</v>
      </c>
      <c r="F4" s="181" t="s">
        <v>236</v>
      </c>
      <c r="G4" s="102">
        <v>1</v>
      </c>
      <c r="H4" s="102"/>
      <c r="I4" s="104"/>
    </row>
    <row r="5" spans="2:9" ht="72.599999999999994" customHeight="1">
      <c r="B5" s="110" t="s">
        <v>28</v>
      </c>
      <c r="C5" s="98">
        <v>18</v>
      </c>
      <c r="D5" s="99" t="s">
        <v>237</v>
      </c>
      <c r="E5" s="99" t="s">
        <v>235</v>
      </c>
      <c r="F5" s="181" t="s">
        <v>238</v>
      </c>
      <c r="G5" s="102">
        <v>18</v>
      </c>
      <c r="H5" s="102"/>
      <c r="I5" s="104"/>
    </row>
    <row r="6" spans="2:9" ht="78.599999999999994" customHeight="1">
      <c r="B6" s="110" t="s">
        <v>32</v>
      </c>
      <c r="C6" s="98">
        <v>1</v>
      </c>
      <c r="D6" s="99" t="s">
        <v>237</v>
      </c>
      <c r="E6" s="99" t="s">
        <v>235</v>
      </c>
      <c r="F6" s="181" t="s">
        <v>239</v>
      </c>
      <c r="G6" s="102">
        <v>1</v>
      </c>
      <c r="H6" s="102"/>
      <c r="I6" s="104"/>
    </row>
    <row r="7" spans="2:9" ht="78.599999999999994" customHeight="1">
      <c r="B7" s="195" t="s">
        <v>22</v>
      </c>
      <c r="C7" s="196">
        <v>3</v>
      </c>
      <c r="D7" s="197" t="s">
        <v>232</v>
      </c>
      <c r="E7" s="197" t="s">
        <v>233</v>
      </c>
      <c r="F7" s="198" t="s">
        <v>234</v>
      </c>
      <c r="G7" s="199"/>
      <c r="H7" s="199">
        <v>3</v>
      </c>
      <c r="I7" s="200"/>
    </row>
    <row r="8" spans="2:9" ht="40.5" customHeight="1" thickBot="1">
      <c r="B8" s="111" t="s">
        <v>22</v>
      </c>
      <c r="C8" s="105">
        <v>1</v>
      </c>
      <c r="D8" s="106" t="s">
        <v>232</v>
      </c>
      <c r="E8" s="106" t="s">
        <v>240</v>
      </c>
      <c r="F8" s="182" t="s">
        <v>241</v>
      </c>
      <c r="G8" s="107"/>
      <c r="H8" s="107"/>
      <c r="I8" s="108">
        <v>1</v>
      </c>
    </row>
    <row r="9" spans="2:9" ht="13.5" thickBot="1">
      <c r="B9" s="109"/>
      <c r="C9" s="100"/>
      <c r="D9" s="101"/>
      <c r="E9" s="101"/>
      <c r="F9" s="103"/>
      <c r="G9" s="112">
        <f>SUM(G3:G8)</f>
        <v>23</v>
      </c>
      <c r="H9" s="113">
        <f>SUM(H3:H8)</f>
        <v>3</v>
      </c>
      <c r="I9" s="114">
        <f>SUM(I3:I8)</f>
        <v>1</v>
      </c>
    </row>
    <row r="10" spans="2:9" ht="15" customHeight="1" thickBot="1">
      <c r="G10" s="243">
        <f>SUM(G9:I9)</f>
        <v>27</v>
      </c>
      <c r="H10" s="244"/>
      <c r="I10" s="245"/>
    </row>
    <row r="13" spans="2:9" ht="12.95" thickBot="1"/>
    <row r="14" spans="2:9" ht="18" customHeight="1" thickBot="1">
      <c r="F14" s="241" t="s">
        <v>276</v>
      </c>
      <c r="G14" s="242"/>
    </row>
    <row r="15" spans="2:9">
      <c r="F15" s="237" t="s">
        <v>299</v>
      </c>
      <c r="G15" s="238"/>
    </row>
    <row r="16" spans="2:9" ht="20.45" customHeight="1" thickBot="1">
      <c r="F16" s="239"/>
      <c r="G16" s="240"/>
    </row>
    <row r="21" ht="76.5" customHeight="1"/>
  </sheetData>
  <mergeCells count="3">
    <mergeCell ref="G10:I10"/>
    <mergeCell ref="F14:G14"/>
    <mergeCell ref="F15:G16"/>
  </mergeCells>
  <conditionalFormatting sqref="C3:C8">
    <cfRule type="cellIs" dxfId="6" priority="1" operator="equal">
      <formula>0</formula>
    </cfRule>
  </conditionalFormatting>
  <dataValidations count="2">
    <dataValidation type="list" allowBlank="1" showInputMessage="1" showErrorMessage="1" sqref="B3:B8 B7" xr:uid="{D6E8CD87-12F7-49E3-8F9D-62820E688DBB}">
      <formula1>PersonalTC</formula1>
    </dataValidation>
    <dataValidation operator="greaterThanOrEqual" allowBlank="1" showInputMessage="1" showErrorMessage="1" sqref="C3:C8 C7" xr:uid="{A55A78F5-3CBE-45C1-88DF-8E09BF783E95}"/>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2C5F-7F37-4F74-9FD4-D98821D61ABB}">
  <dimension ref="B1:L283"/>
  <sheetViews>
    <sheetView zoomScale="80" zoomScaleNormal="80" workbookViewId="0">
      <selection activeCell="B4" sqref="B4:F252"/>
    </sheetView>
  </sheetViews>
  <sheetFormatPr defaultColWidth="11.42578125" defaultRowHeight="19.5" customHeight="1"/>
  <cols>
    <col min="1" max="1" width="11.42578125" style="125"/>
    <col min="2" max="2" width="7.5703125" style="125" customWidth="1"/>
    <col min="3" max="3" width="13.5703125" style="125" customWidth="1"/>
    <col min="4" max="4" width="39.5703125" style="125" customWidth="1"/>
    <col min="5" max="5" width="13.42578125" style="125" customWidth="1"/>
    <col min="6" max="6" width="11.5703125" style="131" customWidth="1"/>
    <col min="7" max="7" width="19.140625" style="128" hidden="1" customWidth="1"/>
    <col min="8" max="8" width="8.5703125" style="125" hidden="1" customWidth="1"/>
    <col min="9" max="9" width="7.5703125" style="125" customWidth="1"/>
    <col min="10" max="12" width="11.140625" style="125" customWidth="1"/>
    <col min="13" max="16384" width="11.42578125" style="125"/>
  </cols>
  <sheetData>
    <row r="1" spans="2:12" ht="15" customHeight="1">
      <c r="F1" s="127"/>
    </row>
    <row r="2" spans="2:12" ht="28.15" customHeight="1">
      <c r="B2" s="129"/>
      <c r="C2" s="130"/>
      <c r="G2" s="132"/>
      <c r="J2" s="133" t="s">
        <v>300</v>
      </c>
      <c r="K2" s="133" t="s">
        <v>300</v>
      </c>
      <c r="L2" s="133" t="s">
        <v>300</v>
      </c>
    </row>
    <row r="3" spans="2:12" ht="15" customHeight="1">
      <c r="H3" s="134"/>
    </row>
    <row r="4" spans="2:12" ht="19.5" customHeight="1">
      <c r="B4" s="138" t="s">
        <v>243</v>
      </c>
      <c r="C4" s="138" t="s">
        <v>244</v>
      </c>
      <c r="D4" s="139" t="s">
        <v>301</v>
      </c>
      <c r="E4" s="138" t="s">
        <v>302</v>
      </c>
      <c r="F4" s="157" t="s">
        <v>245</v>
      </c>
      <c r="G4" s="135" t="s">
        <v>246</v>
      </c>
      <c r="H4" s="135" t="s">
        <v>221</v>
      </c>
      <c r="J4" s="136" t="s">
        <v>229</v>
      </c>
      <c r="K4" s="136" t="s">
        <v>230</v>
      </c>
      <c r="L4" s="136" t="s">
        <v>231</v>
      </c>
    </row>
    <row r="5" spans="2:12" ht="80.099999999999994">
      <c r="B5" s="120">
        <v>1</v>
      </c>
      <c r="C5" s="121" t="s">
        <v>38</v>
      </c>
      <c r="D5" s="122" t="s">
        <v>303</v>
      </c>
      <c r="E5" s="121" t="s">
        <v>304</v>
      </c>
      <c r="F5" s="123">
        <v>27</v>
      </c>
      <c r="G5" s="119"/>
      <c r="H5" s="124"/>
      <c r="J5" s="126">
        <v>2</v>
      </c>
      <c r="K5" s="126">
        <v>25</v>
      </c>
      <c r="L5" s="126"/>
    </row>
    <row r="6" spans="2:12" ht="87.95">
      <c r="B6" s="120">
        <v>4</v>
      </c>
      <c r="C6" s="121" t="s">
        <v>41</v>
      </c>
      <c r="D6" s="122" t="s">
        <v>305</v>
      </c>
      <c r="E6" s="121" t="s">
        <v>306</v>
      </c>
      <c r="F6" s="123">
        <f t="shared" ref="F6:F66" si="0">SUM(J6:L6)</f>
        <v>18</v>
      </c>
      <c r="G6" s="119"/>
      <c r="H6" s="124"/>
      <c r="J6" s="126">
        <v>2</v>
      </c>
      <c r="K6" s="126">
        <v>15</v>
      </c>
      <c r="L6" s="126">
        <v>1</v>
      </c>
    </row>
    <row r="7" spans="2:12" ht="24">
      <c r="B7" s="120">
        <v>5</v>
      </c>
      <c r="C7" s="121" t="s">
        <v>43</v>
      </c>
      <c r="D7" s="122" t="s">
        <v>307</v>
      </c>
      <c r="E7" s="121" t="s">
        <v>308</v>
      </c>
      <c r="F7" s="123">
        <f t="shared" si="0"/>
        <v>4</v>
      </c>
      <c r="G7" s="119"/>
      <c r="H7" s="124"/>
      <c r="J7" s="126">
        <v>2</v>
      </c>
      <c r="K7" s="126">
        <v>2</v>
      </c>
      <c r="L7" s="126"/>
    </row>
    <row r="8" spans="2:12" ht="48" hidden="1">
      <c r="B8" s="120">
        <v>6</v>
      </c>
      <c r="C8" s="121" t="s">
        <v>309</v>
      </c>
      <c r="D8" s="122" t="s">
        <v>310</v>
      </c>
      <c r="E8" s="121" t="s">
        <v>308</v>
      </c>
      <c r="F8" s="123">
        <f t="shared" si="0"/>
        <v>0</v>
      </c>
      <c r="G8" s="119"/>
      <c r="H8" s="124"/>
      <c r="J8" s="126"/>
      <c r="K8" s="126"/>
      <c r="L8" s="126"/>
    </row>
    <row r="9" spans="2:12" ht="39.950000000000003" hidden="1">
      <c r="B9" s="120">
        <v>7</v>
      </c>
      <c r="C9" s="121" t="s">
        <v>311</v>
      </c>
      <c r="D9" s="122" t="s">
        <v>312</v>
      </c>
      <c r="E9" s="121" t="s">
        <v>313</v>
      </c>
      <c r="F9" s="123">
        <f t="shared" si="0"/>
        <v>0</v>
      </c>
      <c r="G9" s="119"/>
      <c r="H9" s="124"/>
      <c r="J9" s="126"/>
      <c r="K9" s="126"/>
      <c r="L9" s="126"/>
    </row>
    <row r="10" spans="2:12" ht="72" hidden="1">
      <c r="B10" s="120">
        <v>8</v>
      </c>
      <c r="C10" s="121" t="s">
        <v>314</v>
      </c>
      <c r="D10" s="122" t="s">
        <v>315</v>
      </c>
      <c r="E10" s="121" t="s">
        <v>316</v>
      </c>
      <c r="F10" s="123">
        <f t="shared" si="0"/>
        <v>0</v>
      </c>
      <c r="G10" s="119"/>
      <c r="H10" s="124"/>
      <c r="J10" s="126"/>
      <c r="K10" s="126"/>
      <c r="L10" s="126"/>
    </row>
    <row r="11" spans="2:12" ht="144" hidden="1">
      <c r="B11" s="120">
        <v>9</v>
      </c>
      <c r="C11" s="121" t="s">
        <v>317</v>
      </c>
      <c r="D11" s="122" t="s">
        <v>318</v>
      </c>
      <c r="E11" s="121" t="s">
        <v>319</v>
      </c>
      <c r="F11" s="123">
        <f t="shared" si="0"/>
        <v>0</v>
      </c>
      <c r="G11" s="119"/>
      <c r="H11" s="124"/>
      <c r="J11" s="126"/>
      <c r="K11" s="126"/>
      <c r="L11" s="126"/>
    </row>
    <row r="12" spans="2:12" ht="48" hidden="1">
      <c r="B12" s="120">
        <v>10</v>
      </c>
      <c r="C12" s="121" t="s">
        <v>320</v>
      </c>
      <c r="D12" s="122" t="s">
        <v>321</v>
      </c>
      <c r="E12" s="121" t="s">
        <v>322</v>
      </c>
      <c r="F12" s="123">
        <f t="shared" si="0"/>
        <v>0</v>
      </c>
      <c r="G12" s="119"/>
      <c r="H12" s="124"/>
      <c r="J12" s="126"/>
      <c r="K12" s="126"/>
      <c r="L12" s="126"/>
    </row>
    <row r="13" spans="2:12" ht="48" hidden="1">
      <c r="B13" s="120">
        <v>11</v>
      </c>
      <c r="C13" s="121" t="s">
        <v>323</v>
      </c>
      <c r="D13" s="122" t="s">
        <v>321</v>
      </c>
      <c r="E13" s="121" t="s">
        <v>304</v>
      </c>
      <c r="F13" s="123">
        <f t="shared" si="0"/>
        <v>0</v>
      </c>
      <c r="G13" s="119"/>
      <c r="H13" s="124"/>
      <c r="J13" s="126"/>
      <c r="K13" s="126"/>
      <c r="L13" s="126"/>
    </row>
    <row r="14" spans="2:12" ht="56.1">
      <c r="B14" s="120">
        <v>12</v>
      </c>
      <c r="C14" s="121" t="s">
        <v>45</v>
      </c>
      <c r="D14" s="122" t="s">
        <v>324</v>
      </c>
      <c r="E14" s="121" t="s">
        <v>304</v>
      </c>
      <c r="F14" s="123">
        <f t="shared" si="0"/>
        <v>15</v>
      </c>
      <c r="G14" s="119"/>
      <c r="H14" s="124"/>
      <c r="J14" s="126">
        <v>5</v>
      </c>
      <c r="K14" s="126">
        <v>10</v>
      </c>
      <c r="L14" s="126"/>
    </row>
    <row r="15" spans="2:12" ht="32.1" hidden="1">
      <c r="B15" s="120">
        <v>13</v>
      </c>
      <c r="C15" s="121" t="s">
        <v>325</v>
      </c>
      <c r="D15" s="122" t="s">
        <v>326</v>
      </c>
      <c r="E15" s="121" t="s">
        <v>327</v>
      </c>
      <c r="F15" s="123">
        <f t="shared" si="0"/>
        <v>0</v>
      </c>
      <c r="G15" s="119"/>
      <c r="H15" s="124"/>
      <c r="J15" s="126"/>
      <c r="K15" s="126"/>
      <c r="L15" s="126"/>
    </row>
    <row r="16" spans="2:12" ht="48" hidden="1">
      <c r="B16" s="120">
        <v>14</v>
      </c>
      <c r="C16" s="121" t="s">
        <v>328</v>
      </c>
      <c r="D16" s="122" t="s">
        <v>329</v>
      </c>
      <c r="E16" s="121" t="s">
        <v>330</v>
      </c>
      <c r="F16" s="123">
        <f t="shared" si="0"/>
        <v>0</v>
      </c>
      <c r="G16" s="119"/>
      <c r="H16" s="124"/>
      <c r="J16" s="126"/>
      <c r="K16" s="126"/>
      <c r="L16" s="126"/>
    </row>
    <row r="17" spans="2:12" ht="63.95">
      <c r="B17" s="120">
        <v>15</v>
      </c>
      <c r="C17" s="121" t="s">
        <v>47</v>
      </c>
      <c r="D17" s="122" t="s">
        <v>331</v>
      </c>
      <c r="E17" s="121" t="s">
        <v>332</v>
      </c>
      <c r="F17" s="123">
        <f t="shared" si="0"/>
        <v>29</v>
      </c>
      <c r="G17" s="119"/>
      <c r="H17" s="124"/>
      <c r="J17" s="126">
        <v>4</v>
      </c>
      <c r="K17" s="126">
        <v>25</v>
      </c>
      <c r="L17" s="126"/>
    </row>
    <row r="18" spans="2:12" ht="63.95" hidden="1">
      <c r="B18" s="120">
        <v>16</v>
      </c>
      <c r="C18" s="121" t="s">
        <v>333</v>
      </c>
      <c r="D18" s="122" t="s">
        <v>334</v>
      </c>
      <c r="E18" s="121" t="s">
        <v>335</v>
      </c>
      <c r="F18" s="123">
        <f t="shared" si="0"/>
        <v>0</v>
      </c>
      <c r="G18" s="119"/>
      <c r="H18" s="124"/>
      <c r="J18" s="126"/>
      <c r="K18" s="126"/>
      <c r="L18" s="126"/>
    </row>
    <row r="19" spans="2:12" ht="63.95" hidden="1">
      <c r="B19" s="120">
        <v>17</v>
      </c>
      <c r="C19" s="121" t="s">
        <v>336</v>
      </c>
      <c r="D19" s="122" t="s">
        <v>334</v>
      </c>
      <c r="E19" s="121" t="s">
        <v>337</v>
      </c>
      <c r="F19" s="123">
        <f t="shared" si="0"/>
        <v>0</v>
      </c>
      <c r="G19" s="119"/>
      <c r="H19" s="124"/>
      <c r="J19" s="126"/>
      <c r="K19" s="126"/>
      <c r="L19" s="126"/>
    </row>
    <row r="20" spans="2:12" ht="111.95" hidden="1">
      <c r="B20" s="120">
        <v>18</v>
      </c>
      <c r="C20" s="121" t="s">
        <v>338</v>
      </c>
      <c r="D20" s="122" t="s">
        <v>339</v>
      </c>
      <c r="E20" s="121" t="s">
        <v>340</v>
      </c>
      <c r="F20" s="123">
        <f t="shared" si="0"/>
        <v>0</v>
      </c>
      <c r="G20" s="119"/>
      <c r="H20" s="124"/>
      <c r="J20" s="126"/>
      <c r="K20" s="126"/>
      <c r="L20" s="126"/>
    </row>
    <row r="21" spans="2:12" ht="72" hidden="1">
      <c r="B21" s="120">
        <v>19</v>
      </c>
      <c r="C21" s="121" t="s">
        <v>341</v>
      </c>
      <c r="D21" s="122" t="s">
        <v>342</v>
      </c>
      <c r="E21" s="121" t="s">
        <v>304</v>
      </c>
      <c r="F21" s="123">
        <f t="shared" si="0"/>
        <v>0</v>
      </c>
      <c r="G21" s="119"/>
      <c r="H21" s="124"/>
      <c r="J21" s="126"/>
      <c r="K21" s="126"/>
      <c r="L21" s="126"/>
    </row>
    <row r="22" spans="2:12" ht="87.95" hidden="1">
      <c r="B22" s="120">
        <v>20</v>
      </c>
      <c r="C22" s="121" t="s">
        <v>343</v>
      </c>
      <c r="D22" s="122" t="s">
        <v>344</v>
      </c>
      <c r="E22" s="121" t="s">
        <v>345</v>
      </c>
      <c r="F22" s="123">
        <f t="shared" si="0"/>
        <v>0</v>
      </c>
      <c r="G22" s="119"/>
      <c r="H22" s="124"/>
      <c r="J22" s="126"/>
      <c r="K22" s="126"/>
      <c r="L22" s="126"/>
    </row>
    <row r="23" spans="2:12" ht="63.95">
      <c r="B23" s="120">
        <v>21</v>
      </c>
      <c r="C23" s="121" t="s">
        <v>346</v>
      </c>
      <c r="D23" s="122" t="s">
        <v>347</v>
      </c>
      <c r="E23" s="121" t="s">
        <v>348</v>
      </c>
      <c r="F23" s="123">
        <f t="shared" si="0"/>
        <v>51</v>
      </c>
      <c r="G23" s="119"/>
      <c r="H23" s="124"/>
      <c r="J23" s="126">
        <v>4</v>
      </c>
      <c r="K23" s="126">
        <v>45</v>
      </c>
      <c r="L23" s="126">
        <v>2</v>
      </c>
    </row>
    <row r="24" spans="2:12" ht="72" hidden="1">
      <c r="B24" s="120">
        <v>22</v>
      </c>
      <c r="C24" s="121" t="s">
        <v>349</v>
      </c>
      <c r="D24" s="122" t="s">
        <v>350</v>
      </c>
      <c r="E24" s="121" t="s">
        <v>304</v>
      </c>
      <c r="F24" s="123">
        <f t="shared" si="0"/>
        <v>0</v>
      </c>
      <c r="G24" s="119"/>
      <c r="H24" s="124"/>
      <c r="J24" s="126"/>
      <c r="K24" s="126"/>
      <c r="L24" s="126"/>
    </row>
    <row r="25" spans="2:12" ht="72" hidden="1">
      <c r="B25" s="120">
        <v>23</v>
      </c>
      <c r="C25" s="121" t="s">
        <v>351</v>
      </c>
      <c r="D25" s="122" t="s">
        <v>350</v>
      </c>
      <c r="E25" s="121" t="s">
        <v>352</v>
      </c>
      <c r="F25" s="123">
        <f t="shared" si="0"/>
        <v>0</v>
      </c>
      <c r="G25" s="119"/>
      <c r="H25" s="124"/>
      <c r="J25" s="126"/>
      <c r="K25" s="126"/>
      <c r="L25" s="126"/>
    </row>
    <row r="26" spans="2:12" ht="72" hidden="1">
      <c r="B26" s="120">
        <v>24</v>
      </c>
      <c r="C26" s="121" t="s">
        <v>353</v>
      </c>
      <c r="D26" s="122" t="s">
        <v>350</v>
      </c>
      <c r="E26" s="121" t="s">
        <v>354</v>
      </c>
      <c r="F26" s="123">
        <f t="shared" si="0"/>
        <v>0</v>
      </c>
      <c r="G26" s="119"/>
      <c r="H26" s="124"/>
      <c r="J26" s="126"/>
      <c r="K26" s="126"/>
      <c r="L26" s="126"/>
    </row>
    <row r="27" spans="2:12" ht="63.95">
      <c r="B27" s="120">
        <v>25</v>
      </c>
      <c r="C27" s="121" t="s">
        <v>51</v>
      </c>
      <c r="D27" s="122" t="s">
        <v>355</v>
      </c>
      <c r="E27" s="121" t="s">
        <v>356</v>
      </c>
      <c r="F27" s="123">
        <f t="shared" si="0"/>
        <v>10</v>
      </c>
      <c r="G27" s="119"/>
      <c r="H27" s="124"/>
      <c r="J27" s="126"/>
      <c r="K27" s="126">
        <v>10</v>
      </c>
      <c r="L27" s="126"/>
    </row>
    <row r="28" spans="2:12" ht="15.95">
      <c r="B28" s="120">
        <v>26</v>
      </c>
      <c r="C28" s="121" t="s">
        <v>357</v>
      </c>
      <c r="D28" s="122" t="s">
        <v>358</v>
      </c>
      <c r="E28" s="121" t="s">
        <v>359</v>
      </c>
      <c r="F28" s="123">
        <f t="shared" si="0"/>
        <v>22</v>
      </c>
      <c r="G28" s="119"/>
      <c r="H28" s="124"/>
      <c r="J28" s="126">
        <v>10</v>
      </c>
      <c r="K28" s="126">
        <v>10</v>
      </c>
      <c r="L28" s="126">
        <v>2</v>
      </c>
    </row>
    <row r="29" spans="2:12" ht="56.1">
      <c r="B29" s="120">
        <v>27</v>
      </c>
      <c r="C29" s="121" t="s">
        <v>53</v>
      </c>
      <c r="D29" s="122" t="s">
        <v>360</v>
      </c>
      <c r="E29" s="121" t="s">
        <v>304</v>
      </c>
      <c r="F29" s="123">
        <f t="shared" si="0"/>
        <v>2</v>
      </c>
      <c r="G29" s="119"/>
      <c r="H29" s="124"/>
      <c r="J29" s="126">
        <v>1</v>
      </c>
      <c r="K29" s="126">
        <v>1</v>
      </c>
      <c r="L29" s="126"/>
    </row>
    <row r="30" spans="2:12" ht="63.95" hidden="1">
      <c r="B30" s="120">
        <v>28</v>
      </c>
      <c r="C30" s="121" t="s">
        <v>361</v>
      </c>
      <c r="D30" s="122" t="s">
        <v>362</v>
      </c>
      <c r="E30" s="121" t="s">
        <v>335</v>
      </c>
      <c r="F30" s="123">
        <f t="shared" si="0"/>
        <v>0</v>
      </c>
      <c r="G30" s="119"/>
      <c r="H30" s="124"/>
      <c r="J30" s="126"/>
      <c r="K30" s="126"/>
      <c r="L30" s="126"/>
    </row>
    <row r="31" spans="2:12" ht="63.95" hidden="1">
      <c r="B31" s="120">
        <v>29</v>
      </c>
      <c r="C31" s="121" t="s">
        <v>363</v>
      </c>
      <c r="D31" s="122" t="s">
        <v>362</v>
      </c>
      <c r="E31" s="121" t="s">
        <v>364</v>
      </c>
      <c r="F31" s="123">
        <f t="shared" si="0"/>
        <v>0</v>
      </c>
      <c r="G31" s="119"/>
      <c r="H31" s="124"/>
      <c r="J31" s="126"/>
      <c r="K31" s="126"/>
      <c r="L31" s="126"/>
    </row>
    <row r="32" spans="2:12" ht="72">
      <c r="B32" s="120">
        <v>30</v>
      </c>
      <c r="C32" s="121" t="s">
        <v>55</v>
      </c>
      <c r="D32" s="122" t="s">
        <v>365</v>
      </c>
      <c r="E32" s="121" t="s">
        <v>356</v>
      </c>
      <c r="F32" s="123">
        <f t="shared" si="0"/>
        <v>55</v>
      </c>
      <c r="G32" s="119"/>
      <c r="H32" s="124"/>
      <c r="J32" s="126">
        <v>4</v>
      </c>
      <c r="K32" s="126">
        <v>50</v>
      </c>
      <c r="L32" s="126">
        <v>1</v>
      </c>
    </row>
    <row r="33" spans="2:12" ht="72" hidden="1">
      <c r="B33" s="120">
        <v>31</v>
      </c>
      <c r="C33" s="121" t="s">
        <v>366</v>
      </c>
      <c r="D33" s="122" t="s">
        <v>365</v>
      </c>
      <c r="E33" s="121" t="s">
        <v>367</v>
      </c>
      <c r="F33" s="123">
        <f t="shared" si="0"/>
        <v>0</v>
      </c>
      <c r="G33" s="119"/>
      <c r="H33" s="124"/>
      <c r="J33" s="126"/>
      <c r="K33" s="126"/>
      <c r="L33" s="126"/>
    </row>
    <row r="34" spans="2:12" ht="72" hidden="1">
      <c r="B34" s="120">
        <v>32</v>
      </c>
      <c r="C34" s="121" t="s">
        <v>368</v>
      </c>
      <c r="D34" s="122" t="s">
        <v>369</v>
      </c>
      <c r="E34" s="121" t="s">
        <v>370</v>
      </c>
      <c r="F34" s="123">
        <f t="shared" si="0"/>
        <v>0</v>
      </c>
      <c r="G34" s="119"/>
      <c r="H34" s="124"/>
      <c r="J34" s="126"/>
      <c r="K34" s="126"/>
      <c r="L34" s="126"/>
    </row>
    <row r="35" spans="2:12" ht="24">
      <c r="B35" s="120">
        <v>33</v>
      </c>
      <c r="C35" s="121" t="s">
        <v>57</v>
      </c>
      <c r="D35" s="122" t="s">
        <v>371</v>
      </c>
      <c r="E35" s="121" t="s">
        <v>304</v>
      </c>
      <c r="F35" s="123">
        <f t="shared" si="0"/>
        <v>5</v>
      </c>
      <c r="G35" s="119"/>
      <c r="H35" s="124"/>
      <c r="J35" s="126">
        <v>2</v>
      </c>
      <c r="K35" s="126">
        <v>2</v>
      </c>
      <c r="L35" s="126">
        <v>1</v>
      </c>
    </row>
    <row r="36" spans="2:12" ht="24" hidden="1">
      <c r="B36" s="120">
        <v>34</v>
      </c>
      <c r="C36" s="121" t="s">
        <v>372</v>
      </c>
      <c r="D36" s="122" t="s">
        <v>373</v>
      </c>
      <c r="E36" s="121" t="s">
        <v>374</v>
      </c>
      <c r="F36" s="123">
        <f t="shared" si="0"/>
        <v>0</v>
      </c>
      <c r="G36" s="119"/>
      <c r="H36" s="124"/>
      <c r="J36" s="126"/>
      <c r="K36" s="126"/>
      <c r="L36" s="126"/>
    </row>
    <row r="37" spans="2:12" ht="24" hidden="1">
      <c r="B37" s="120">
        <v>35</v>
      </c>
      <c r="C37" s="121" t="s">
        <v>375</v>
      </c>
      <c r="D37" s="122" t="s">
        <v>376</v>
      </c>
      <c r="E37" s="121" t="s">
        <v>377</v>
      </c>
      <c r="F37" s="123">
        <f t="shared" si="0"/>
        <v>0</v>
      </c>
      <c r="G37" s="119"/>
      <c r="H37" s="124"/>
      <c r="J37" s="126"/>
      <c r="K37" s="126"/>
      <c r="L37" s="126"/>
    </row>
    <row r="38" spans="2:12" ht="24">
      <c r="B38" s="120">
        <v>36</v>
      </c>
      <c r="C38" s="121" t="s">
        <v>59</v>
      </c>
      <c r="D38" s="122" t="s">
        <v>376</v>
      </c>
      <c r="E38" s="121" t="s">
        <v>356</v>
      </c>
      <c r="F38" s="123">
        <f t="shared" si="0"/>
        <v>10</v>
      </c>
      <c r="G38" s="119"/>
      <c r="H38" s="124"/>
      <c r="J38" s="126"/>
      <c r="K38" s="126">
        <v>10</v>
      </c>
      <c r="L38" s="126"/>
    </row>
    <row r="39" spans="2:12" ht="56.1" hidden="1">
      <c r="B39" s="120">
        <v>37</v>
      </c>
      <c r="C39" s="121" t="s">
        <v>378</v>
      </c>
      <c r="D39" s="122" t="s">
        <v>379</v>
      </c>
      <c r="E39" s="121" t="s">
        <v>380</v>
      </c>
      <c r="F39" s="123">
        <f t="shared" si="0"/>
        <v>0</v>
      </c>
      <c r="G39" s="119"/>
      <c r="H39" s="124"/>
      <c r="J39" s="126"/>
      <c r="K39" s="126"/>
      <c r="L39" s="126"/>
    </row>
    <row r="40" spans="2:12" ht="56.1" hidden="1">
      <c r="B40" s="120">
        <v>38</v>
      </c>
      <c r="C40" s="121" t="s">
        <v>381</v>
      </c>
      <c r="D40" s="122" t="s">
        <v>379</v>
      </c>
      <c r="E40" s="121" t="s">
        <v>382</v>
      </c>
      <c r="F40" s="123">
        <f t="shared" si="0"/>
        <v>0</v>
      </c>
      <c r="G40" s="119"/>
      <c r="H40" s="124"/>
      <c r="J40" s="126"/>
      <c r="K40" s="126"/>
      <c r="L40" s="126"/>
    </row>
    <row r="41" spans="2:12" ht="32.1" hidden="1">
      <c r="B41" s="120">
        <v>39</v>
      </c>
      <c r="C41" s="121" t="s">
        <v>383</v>
      </c>
      <c r="D41" s="122" t="s">
        <v>384</v>
      </c>
      <c r="E41" s="121" t="s">
        <v>356</v>
      </c>
      <c r="F41" s="123">
        <f t="shared" si="0"/>
        <v>0</v>
      </c>
      <c r="G41" s="119"/>
      <c r="H41" s="124"/>
      <c r="J41" s="126"/>
      <c r="K41" s="126"/>
      <c r="L41" s="126"/>
    </row>
    <row r="42" spans="2:12" ht="39.950000000000003" hidden="1">
      <c r="B42" s="120">
        <v>40</v>
      </c>
      <c r="C42" s="121" t="s">
        <v>385</v>
      </c>
      <c r="D42" s="122" t="s">
        <v>386</v>
      </c>
      <c r="E42" s="121" t="s">
        <v>332</v>
      </c>
      <c r="F42" s="123">
        <f t="shared" si="0"/>
        <v>0</v>
      </c>
      <c r="G42" s="119"/>
      <c r="H42" s="124"/>
      <c r="J42" s="126"/>
      <c r="K42" s="126"/>
      <c r="L42" s="126"/>
    </row>
    <row r="43" spans="2:12" ht="56.1" hidden="1">
      <c r="B43" s="120">
        <v>41</v>
      </c>
      <c r="C43" s="121" t="s">
        <v>387</v>
      </c>
      <c r="D43" s="122" t="s">
        <v>388</v>
      </c>
      <c r="E43" s="121" t="s">
        <v>389</v>
      </c>
      <c r="F43" s="123">
        <f t="shared" si="0"/>
        <v>0</v>
      </c>
      <c r="G43" s="119"/>
      <c r="H43" s="124"/>
      <c r="J43" s="126"/>
      <c r="K43" s="126"/>
      <c r="L43" s="126"/>
    </row>
    <row r="44" spans="2:12" ht="24" hidden="1">
      <c r="B44" s="120">
        <v>42</v>
      </c>
      <c r="C44" s="121" t="s">
        <v>390</v>
      </c>
      <c r="D44" s="122" t="s">
        <v>391</v>
      </c>
      <c r="E44" s="121" t="s">
        <v>392</v>
      </c>
      <c r="F44" s="123">
        <f t="shared" si="0"/>
        <v>0</v>
      </c>
      <c r="G44" s="119"/>
      <c r="H44" s="124"/>
      <c r="J44" s="126"/>
      <c r="K44" s="126"/>
      <c r="L44" s="126"/>
    </row>
    <row r="45" spans="2:12" ht="24" hidden="1">
      <c r="B45" s="120">
        <v>43</v>
      </c>
      <c r="C45" s="121" t="s">
        <v>393</v>
      </c>
      <c r="D45" s="122" t="s">
        <v>394</v>
      </c>
      <c r="E45" s="121" t="s">
        <v>395</v>
      </c>
      <c r="F45" s="123">
        <f t="shared" si="0"/>
        <v>0</v>
      </c>
      <c r="G45" s="119"/>
      <c r="H45" s="124"/>
      <c r="J45" s="126"/>
      <c r="K45" s="126"/>
      <c r="L45" s="126"/>
    </row>
    <row r="46" spans="2:12" ht="32.1">
      <c r="B46" s="120">
        <v>44</v>
      </c>
      <c r="C46" s="121" t="s">
        <v>61</v>
      </c>
      <c r="D46" s="122" t="s">
        <v>396</v>
      </c>
      <c r="E46" s="121" t="s">
        <v>304</v>
      </c>
      <c r="F46" s="123">
        <f t="shared" si="0"/>
        <v>1</v>
      </c>
      <c r="G46" s="119"/>
      <c r="H46" s="124"/>
      <c r="J46" s="126">
        <v>1</v>
      </c>
      <c r="K46" s="126"/>
      <c r="L46" s="126"/>
    </row>
    <row r="47" spans="2:12" ht="24" hidden="1">
      <c r="B47" s="120">
        <v>45</v>
      </c>
      <c r="C47" s="121" t="s">
        <v>397</v>
      </c>
      <c r="D47" s="122" t="s">
        <v>398</v>
      </c>
      <c r="E47" s="121" t="s">
        <v>356</v>
      </c>
      <c r="F47" s="123">
        <f t="shared" si="0"/>
        <v>0</v>
      </c>
      <c r="G47" s="119"/>
      <c r="H47" s="124"/>
      <c r="J47" s="126"/>
      <c r="K47" s="126"/>
      <c r="L47" s="126"/>
    </row>
    <row r="48" spans="2:12" ht="32.1" hidden="1">
      <c r="B48" s="120">
        <v>46</v>
      </c>
      <c r="C48" s="121" t="s">
        <v>399</v>
      </c>
      <c r="D48" s="122" t="s">
        <v>400</v>
      </c>
      <c r="E48" s="121" t="s">
        <v>304</v>
      </c>
      <c r="F48" s="123">
        <f t="shared" si="0"/>
        <v>0</v>
      </c>
      <c r="G48" s="119"/>
      <c r="H48" s="124"/>
      <c r="J48" s="126"/>
      <c r="K48" s="126"/>
      <c r="L48" s="126"/>
    </row>
    <row r="49" spans="2:12" ht="24" hidden="1">
      <c r="B49" s="120">
        <v>47</v>
      </c>
      <c r="C49" s="121" t="s">
        <v>401</v>
      </c>
      <c r="D49" s="122" t="s">
        <v>402</v>
      </c>
      <c r="E49" s="121" t="s">
        <v>356</v>
      </c>
      <c r="F49" s="123">
        <f t="shared" si="0"/>
        <v>0</v>
      </c>
      <c r="G49" s="119"/>
      <c r="H49" s="124"/>
      <c r="J49" s="126"/>
      <c r="K49" s="126"/>
      <c r="L49" s="126"/>
    </row>
    <row r="50" spans="2:12" ht="63.95">
      <c r="B50" s="120">
        <v>48</v>
      </c>
      <c r="C50" s="121" t="s">
        <v>63</v>
      </c>
      <c r="D50" s="122" t="s">
        <v>403</v>
      </c>
      <c r="E50" s="121" t="s">
        <v>304</v>
      </c>
      <c r="F50" s="123">
        <f t="shared" si="0"/>
        <v>1</v>
      </c>
      <c r="G50" s="119"/>
      <c r="H50" s="124"/>
      <c r="J50" s="126"/>
      <c r="K50" s="126">
        <v>1</v>
      </c>
      <c r="L50" s="126"/>
    </row>
    <row r="51" spans="2:12" ht="24" hidden="1">
      <c r="B51" s="120">
        <v>49</v>
      </c>
      <c r="C51" s="121" t="s">
        <v>404</v>
      </c>
      <c r="D51" s="122" t="s">
        <v>405</v>
      </c>
      <c r="E51" s="121" t="s">
        <v>406</v>
      </c>
      <c r="F51" s="123">
        <f t="shared" si="0"/>
        <v>0</v>
      </c>
      <c r="G51" s="119"/>
      <c r="H51" s="124"/>
      <c r="J51" s="126"/>
      <c r="K51" s="126"/>
      <c r="L51" s="126"/>
    </row>
    <row r="52" spans="2:12" ht="24">
      <c r="B52" s="120">
        <v>50</v>
      </c>
      <c r="C52" s="121" t="s">
        <v>65</v>
      </c>
      <c r="D52" s="122" t="s">
        <v>407</v>
      </c>
      <c r="E52" s="121" t="s">
        <v>304</v>
      </c>
      <c r="F52" s="123">
        <f t="shared" si="0"/>
        <v>9</v>
      </c>
      <c r="G52" s="119"/>
      <c r="H52" s="124"/>
      <c r="J52" s="126">
        <v>1</v>
      </c>
      <c r="K52" s="126">
        <v>7</v>
      </c>
      <c r="L52" s="126">
        <v>1</v>
      </c>
    </row>
    <row r="53" spans="2:12" ht="24" hidden="1">
      <c r="B53" s="120">
        <v>51</v>
      </c>
      <c r="C53" s="121" t="s">
        <v>408</v>
      </c>
      <c r="D53" s="122" t="s">
        <v>409</v>
      </c>
      <c r="E53" s="121" t="s">
        <v>406</v>
      </c>
      <c r="F53" s="123">
        <f t="shared" si="0"/>
        <v>0</v>
      </c>
      <c r="G53" s="119"/>
      <c r="H53" s="124"/>
      <c r="J53" s="126"/>
      <c r="K53" s="126"/>
      <c r="L53" s="126"/>
    </row>
    <row r="54" spans="2:12" ht="39.950000000000003" hidden="1">
      <c r="B54" s="120">
        <v>52</v>
      </c>
      <c r="C54" s="121" t="s">
        <v>410</v>
      </c>
      <c r="D54" s="122" t="s">
        <v>411</v>
      </c>
      <c r="E54" s="121" t="s">
        <v>406</v>
      </c>
      <c r="F54" s="123">
        <f t="shared" si="0"/>
        <v>0</v>
      </c>
      <c r="G54" s="119"/>
      <c r="H54" s="124"/>
      <c r="J54" s="126"/>
      <c r="K54" s="126"/>
      <c r="L54" s="126"/>
    </row>
    <row r="55" spans="2:12" ht="111.95" hidden="1">
      <c r="B55" s="120">
        <v>53</v>
      </c>
      <c r="C55" s="121" t="s">
        <v>412</v>
      </c>
      <c r="D55" s="122" t="s">
        <v>413</v>
      </c>
      <c r="E55" s="121" t="s">
        <v>414</v>
      </c>
      <c r="F55" s="123">
        <f t="shared" si="0"/>
        <v>0</v>
      </c>
      <c r="G55" s="119"/>
      <c r="H55" s="124"/>
      <c r="J55" s="126"/>
      <c r="K55" s="126"/>
      <c r="L55" s="126"/>
    </row>
    <row r="56" spans="2:12" ht="24" hidden="1">
      <c r="B56" s="120">
        <v>54</v>
      </c>
      <c r="C56" s="121" t="s">
        <v>415</v>
      </c>
      <c r="D56" s="122" t="s">
        <v>416</v>
      </c>
      <c r="E56" s="121" t="s">
        <v>417</v>
      </c>
      <c r="F56" s="123">
        <f t="shared" si="0"/>
        <v>0</v>
      </c>
      <c r="G56" s="119"/>
      <c r="H56" s="124"/>
      <c r="J56" s="126"/>
      <c r="K56" s="126"/>
      <c r="L56" s="126"/>
    </row>
    <row r="57" spans="2:12" ht="24" hidden="1">
      <c r="B57" s="120">
        <v>55</v>
      </c>
      <c r="C57" s="121" t="s">
        <v>418</v>
      </c>
      <c r="D57" s="122" t="s">
        <v>416</v>
      </c>
      <c r="E57" s="121" t="s">
        <v>304</v>
      </c>
      <c r="F57" s="123">
        <f t="shared" si="0"/>
        <v>0</v>
      </c>
      <c r="G57" s="119"/>
      <c r="H57" s="124"/>
      <c r="J57" s="126"/>
      <c r="K57" s="126"/>
      <c r="L57" s="126"/>
    </row>
    <row r="58" spans="2:12" ht="15.95" hidden="1">
      <c r="B58" s="120">
        <v>56</v>
      </c>
      <c r="C58" s="121" t="s">
        <v>419</v>
      </c>
      <c r="D58" s="122" t="s">
        <v>420</v>
      </c>
      <c r="E58" s="121" t="s">
        <v>421</v>
      </c>
      <c r="F58" s="123">
        <f t="shared" si="0"/>
        <v>0</v>
      </c>
      <c r="G58" s="119"/>
      <c r="H58" s="124"/>
      <c r="J58" s="126"/>
      <c r="K58" s="126"/>
      <c r="L58" s="126"/>
    </row>
    <row r="59" spans="2:12" ht="39.950000000000003" hidden="1">
      <c r="B59" s="120">
        <v>57</v>
      </c>
      <c r="C59" s="121" t="s">
        <v>422</v>
      </c>
      <c r="D59" s="122" t="s">
        <v>423</v>
      </c>
      <c r="E59" s="121" t="s">
        <v>424</v>
      </c>
      <c r="F59" s="123">
        <f t="shared" si="0"/>
        <v>0</v>
      </c>
      <c r="G59" s="119"/>
      <c r="H59" s="124"/>
      <c r="J59" s="126"/>
      <c r="K59" s="126"/>
      <c r="L59" s="126"/>
    </row>
    <row r="60" spans="2:12" ht="24" hidden="1">
      <c r="B60" s="120">
        <v>58</v>
      </c>
      <c r="C60" s="121" t="s">
        <v>425</v>
      </c>
      <c r="D60" s="122" t="s">
        <v>426</v>
      </c>
      <c r="E60" s="121" t="s">
        <v>427</v>
      </c>
      <c r="F60" s="123">
        <f t="shared" si="0"/>
        <v>0</v>
      </c>
      <c r="G60" s="119"/>
      <c r="H60" s="124"/>
      <c r="J60" s="126"/>
      <c r="K60" s="126"/>
      <c r="L60" s="126"/>
    </row>
    <row r="61" spans="2:12" ht="80.099999999999994" hidden="1">
      <c r="B61" s="120">
        <v>59</v>
      </c>
      <c r="C61" s="121" t="s">
        <v>428</v>
      </c>
      <c r="D61" s="122" t="s">
        <v>429</v>
      </c>
      <c r="E61" s="121" t="s">
        <v>430</v>
      </c>
      <c r="F61" s="123">
        <f t="shared" si="0"/>
        <v>0</v>
      </c>
      <c r="G61" s="119"/>
      <c r="H61" s="124"/>
      <c r="J61" s="126"/>
      <c r="K61" s="126"/>
      <c r="L61" s="126"/>
    </row>
    <row r="62" spans="2:12" ht="63.95">
      <c r="B62" s="120">
        <v>60</v>
      </c>
      <c r="C62" s="121" t="s">
        <v>67</v>
      </c>
      <c r="D62" s="122" t="s">
        <v>431</v>
      </c>
      <c r="E62" s="121" t="s">
        <v>356</v>
      </c>
      <c r="F62" s="123">
        <f t="shared" si="0"/>
        <v>5</v>
      </c>
      <c r="G62" s="119"/>
      <c r="H62" s="124"/>
      <c r="J62" s="126">
        <v>2</v>
      </c>
      <c r="K62" s="126">
        <v>2</v>
      </c>
      <c r="L62" s="126">
        <v>1</v>
      </c>
    </row>
    <row r="63" spans="2:12" ht="63.95">
      <c r="B63" s="120">
        <v>61</v>
      </c>
      <c r="C63" s="121" t="s">
        <v>69</v>
      </c>
      <c r="D63" s="122" t="s">
        <v>432</v>
      </c>
      <c r="E63" s="121" t="s">
        <v>433</v>
      </c>
      <c r="F63" s="123">
        <f t="shared" si="0"/>
        <v>12</v>
      </c>
      <c r="G63" s="119"/>
      <c r="H63" s="124"/>
      <c r="J63" s="126">
        <v>5</v>
      </c>
      <c r="K63" s="126">
        <v>5</v>
      </c>
      <c r="L63" s="126">
        <v>2</v>
      </c>
    </row>
    <row r="64" spans="2:12" ht="56.1">
      <c r="B64" s="120">
        <v>62</v>
      </c>
      <c r="C64" s="121" t="s">
        <v>71</v>
      </c>
      <c r="D64" s="122" t="s">
        <v>434</v>
      </c>
      <c r="E64" s="121" t="s">
        <v>435</v>
      </c>
      <c r="F64" s="123">
        <f t="shared" si="0"/>
        <v>3</v>
      </c>
      <c r="G64" s="119"/>
      <c r="H64" s="124"/>
      <c r="J64" s="126"/>
      <c r="K64" s="126">
        <v>3</v>
      </c>
      <c r="L64" s="126"/>
    </row>
    <row r="65" spans="2:12" ht="56.1">
      <c r="B65" s="120">
        <v>63</v>
      </c>
      <c r="C65" s="121" t="s">
        <v>73</v>
      </c>
      <c r="D65" s="122" t="s">
        <v>436</v>
      </c>
      <c r="E65" s="121" t="s">
        <v>435</v>
      </c>
      <c r="F65" s="123">
        <f t="shared" si="0"/>
        <v>3</v>
      </c>
      <c r="G65" s="119"/>
      <c r="H65" s="124"/>
      <c r="J65" s="126"/>
      <c r="K65" s="126">
        <v>3</v>
      </c>
      <c r="L65" s="126"/>
    </row>
    <row r="66" spans="2:12" ht="24" hidden="1">
      <c r="B66" s="120">
        <v>64</v>
      </c>
      <c r="C66" s="121" t="s">
        <v>437</v>
      </c>
      <c r="D66" s="122" t="s">
        <v>438</v>
      </c>
      <c r="E66" s="121" t="s">
        <v>12</v>
      </c>
      <c r="F66" s="123">
        <f t="shared" si="0"/>
        <v>0</v>
      </c>
      <c r="G66" s="119"/>
      <c r="H66" s="124"/>
      <c r="J66" s="126"/>
      <c r="K66" s="126"/>
      <c r="L66" s="126"/>
    </row>
    <row r="67" spans="2:12" ht="24">
      <c r="B67" s="120">
        <v>65</v>
      </c>
      <c r="C67" s="121" t="s">
        <v>75</v>
      </c>
      <c r="D67" s="122" t="s">
        <v>439</v>
      </c>
      <c r="E67" s="121" t="s">
        <v>12</v>
      </c>
      <c r="F67" s="123">
        <f t="shared" ref="F67:F130" si="1">SUM(J67:L67)</f>
        <v>19</v>
      </c>
      <c r="G67" s="119"/>
      <c r="H67" s="124"/>
      <c r="J67" s="126">
        <v>5</v>
      </c>
      <c r="K67" s="126">
        <v>12</v>
      </c>
      <c r="L67" s="126">
        <v>2</v>
      </c>
    </row>
    <row r="68" spans="2:12" ht="24" hidden="1">
      <c r="B68" s="120">
        <v>66</v>
      </c>
      <c r="C68" s="121" t="s">
        <v>440</v>
      </c>
      <c r="D68" s="122" t="s">
        <v>441</v>
      </c>
      <c r="E68" s="121" t="s">
        <v>12</v>
      </c>
      <c r="F68" s="123">
        <f t="shared" si="1"/>
        <v>0</v>
      </c>
      <c r="G68" s="119"/>
      <c r="H68" s="124"/>
      <c r="J68" s="126"/>
      <c r="K68" s="126"/>
      <c r="L68" s="126"/>
    </row>
    <row r="69" spans="2:12" ht="24" hidden="1">
      <c r="B69" s="120">
        <v>67</v>
      </c>
      <c r="C69" s="121" t="s">
        <v>442</v>
      </c>
      <c r="D69" s="122" t="s">
        <v>443</v>
      </c>
      <c r="E69" s="121" t="s">
        <v>12</v>
      </c>
      <c r="F69" s="123">
        <f t="shared" si="1"/>
        <v>0</v>
      </c>
      <c r="G69" s="119"/>
      <c r="H69" s="124"/>
      <c r="J69" s="126"/>
      <c r="K69" s="126"/>
      <c r="L69" s="126"/>
    </row>
    <row r="70" spans="2:12" ht="24" hidden="1">
      <c r="B70" s="120">
        <v>68</v>
      </c>
      <c r="C70" s="121" t="s">
        <v>444</v>
      </c>
      <c r="D70" s="122" t="s">
        <v>445</v>
      </c>
      <c r="E70" s="121" t="s">
        <v>12</v>
      </c>
      <c r="F70" s="123">
        <f t="shared" si="1"/>
        <v>0</v>
      </c>
      <c r="G70" s="119"/>
      <c r="H70" s="124"/>
      <c r="J70" s="126"/>
      <c r="K70" s="126"/>
      <c r="L70" s="126"/>
    </row>
    <row r="71" spans="2:12" ht="32.1" hidden="1">
      <c r="B71" s="120">
        <v>69</v>
      </c>
      <c r="C71" s="121" t="s">
        <v>446</v>
      </c>
      <c r="D71" s="122" t="s">
        <v>447</v>
      </c>
      <c r="E71" s="121" t="s">
        <v>12</v>
      </c>
      <c r="F71" s="123">
        <f t="shared" si="1"/>
        <v>0</v>
      </c>
      <c r="G71" s="119"/>
      <c r="H71" s="124"/>
      <c r="J71" s="126"/>
      <c r="K71" s="126"/>
      <c r="L71" s="126"/>
    </row>
    <row r="72" spans="2:12" ht="32.1">
      <c r="B72" s="120">
        <v>70</v>
      </c>
      <c r="C72" s="121" t="s">
        <v>77</v>
      </c>
      <c r="D72" s="122" t="s">
        <v>448</v>
      </c>
      <c r="E72" s="121" t="s">
        <v>12</v>
      </c>
      <c r="F72" s="123">
        <f t="shared" si="1"/>
        <v>5</v>
      </c>
      <c r="G72" s="119"/>
      <c r="H72" s="124"/>
      <c r="J72" s="126">
        <v>1</v>
      </c>
      <c r="K72" s="126">
        <v>4</v>
      </c>
      <c r="L72" s="126"/>
    </row>
    <row r="73" spans="2:12" ht="32.1" hidden="1">
      <c r="B73" s="120">
        <v>71</v>
      </c>
      <c r="C73" s="121" t="s">
        <v>449</v>
      </c>
      <c r="D73" s="122" t="s">
        <v>450</v>
      </c>
      <c r="E73" s="121" t="s">
        <v>12</v>
      </c>
      <c r="F73" s="123">
        <f t="shared" si="1"/>
        <v>0</v>
      </c>
      <c r="G73" s="119"/>
      <c r="H73" s="124"/>
      <c r="J73" s="126"/>
      <c r="K73" s="126"/>
      <c r="L73" s="126"/>
    </row>
    <row r="74" spans="2:12" ht="32.1">
      <c r="B74" s="120">
        <v>72</v>
      </c>
      <c r="C74" s="121" t="s">
        <v>79</v>
      </c>
      <c r="D74" s="122" t="s">
        <v>451</v>
      </c>
      <c r="E74" s="121" t="s">
        <v>452</v>
      </c>
      <c r="F74" s="123">
        <f t="shared" si="1"/>
        <v>6</v>
      </c>
      <c r="G74" s="119"/>
      <c r="H74" s="124"/>
      <c r="J74" s="126">
        <v>2</v>
      </c>
      <c r="K74" s="126">
        <v>3</v>
      </c>
      <c r="L74" s="126">
        <v>1</v>
      </c>
    </row>
    <row r="75" spans="2:12" ht="32.1" hidden="1">
      <c r="B75" s="120">
        <v>73</v>
      </c>
      <c r="C75" s="121" t="s">
        <v>453</v>
      </c>
      <c r="D75" s="122" t="s">
        <v>454</v>
      </c>
      <c r="E75" s="121" t="s">
        <v>455</v>
      </c>
      <c r="F75" s="123">
        <f t="shared" si="1"/>
        <v>0</v>
      </c>
      <c r="G75" s="119"/>
      <c r="H75" s="124"/>
      <c r="J75" s="126"/>
      <c r="K75" s="126"/>
      <c r="L75" s="126"/>
    </row>
    <row r="76" spans="2:12" ht="32.1" hidden="1">
      <c r="B76" s="120">
        <v>74</v>
      </c>
      <c r="C76" s="121" t="s">
        <v>456</v>
      </c>
      <c r="D76" s="122" t="s">
        <v>457</v>
      </c>
      <c r="E76" s="121" t="s">
        <v>458</v>
      </c>
      <c r="F76" s="123">
        <f t="shared" si="1"/>
        <v>0</v>
      </c>
      <c r="G76" s="119"/>
      <c r="H76" s="124"/>
      <c r="J76" s="126"/>
      <c r="K76" s="126"/>
      <c r="L76" s="126"/>
    </row>
    <row r="77" spans="2:12" ht="15.95">
      <c r="B77" s="120">
        <v>75</v>
      </c>
      <c r="C77" s="121" t="s">
        <v>81</v>
      </c>
      <c r="D77" s="122" t="s">
        <v>459</v>
      </c>
      <c r="E77" s="121" t="s">
        <v>12</v>
      </c>
      <c r="F77" s="123">
        <f t="shared" si="1"/>
        <v>15</v>
      </c>
      <c r="G77" s="119"/>
      <c r="H77" s="124"/>
      <c r="J77" s="126">
        <v>6</v>
      </c>
      <c r="K77" s="126">
        <v>6</v>
      </c>
      <c r="L77" s="126">
        <v>3</v>
      </c>
    </row>
    <row r="78" spans="2:12" ht="32.1" hidden="1">
      <c r="B78" s="120">
        <v>76</v>
      </c>
      <c r="C78" s="121" t="s">
        <v>460</v>
      </c>
      <c r="D78" s="122" t="s">
        <v>461</v>
      </c>
      <c r="E78" s="121" t="s">
        <v>12</v>
      </c>
      <c r="F78" s="123">
        <f t="shared" si="1"/>
        <v>0</v>
      </c>
      <c r="G78" s="119"/>
      <c r="H78" s="124"/>
      <c r="J78" s="126"/>
      <c r="K78" s="126"/>
      <c r="L78" s="126"/>
    </row>
    <row r="79" spans="2:12" ht="15.95">
      <c r="B79" s="120">
        <v>77</v>
      </c>
      <c r="C79" s="121" t="s">
        <v>83</v>
      </c>
      <c r="D79" s="122" t="s">
        <v>462</v>
      </c>
      <c r="E79" s="121" t="s">
        <v>12</v>
      </c>
      <c r="F79" s="123">
        <f t="shared" si="1"/>
        <v>63</v>
      </c>
      <c r="G79" s="119"/>
      <c r="H79" s="124"/>
      <c r="J79" s="126">
        <v>10</v>
      </c>
      <c r="K79" s="126">
        <v>50</v>
      </c>
      <c r="L79" s="126">
        <v>3</v>
      </c>
    </row>
    <row r="80" spans="2:12" ht="15.95" hidden="1">
      <c r="B80" s="120">
        <v>78</v>
      </c>
      <c r="C80" s="121" t="s">
        <v>463</v>
      </c>
      <c r="D80" s="122" t="s">
        <v>464</v>
      </c>
      <c r="E80" s="121" t="s">
        <v>452</v>
      </c>
      <c r="F80" s="123">
        <f t="shared" si="1"/>
        <v>0</v>
      </c>
      <c r="G80" s="119"/>
      <c r="H80" s="124"/>
      <c r="J80" s="126"/>
      <c r="K80" s="126"/>
      <c r="L80" s="126"/>
    </row>
    <row r="81" spans="2:12" ht="15.95">
      <c r="B81" s="120">
        <v>79</v>
      </c>
      <c r="C81" s="121" t="s">
        <v>85</v>
      </c>
      <c r="D81" s="122" t="s">
        <v>465</v>
      </c>
      <c r="E81" s="121" t="s">
        <v>12</v>
      </c>
      <c r="F81" s="123">
        <f t="shared" si="1"/>
        <v>15</v>
      </c>
      <c r="G81" s="119"/>
      <c r="H81" s="124"/>
      <c r="J81" s="126"/>
      <c r="K81" s="126">
        <v>15</v>
      </c>
      <c r="L81" s="126"/>
    </row>
    <row r="82" spans="2:12" ht="32.1" hidden="1">
      <c r="B82" s="120">
        <v>80</v>
      </c>
      <c r="C82" s="121" t="s">
        <v>466</v>
      </c>
      <c r="D82" s="122" t="s">
        <v>467</v>
      </c>
      <c r="E82" s="121" t="s">
        <v>12</v>
      </c>
      <c r="F82" s="123">
        <f t="shared" si="1"/>
        <v>0</v>
      </c>
      <c r="G82" s="119"/>
      <c r="H82" s="124"/>
      <c r="J82" s="126"/>
      <c r="K82" s="126"/>
      <c r="L82" s="126"/>
    </row>
    <row r="83" spans="2:12" ht="32.1" hidden="1">
      <c r="B83" s="120">
        <v>81</v>
      </c>
      <c r="C83" s="121" t="s">
        <v>468</v>
      </c>
      <c r="D83" s="122" t="s">
        <v>469</v>
      </c>
      <c r="E83" s="121" t="s">
        <v>12</v>
      </c>
      <c r="F83" s="123">
        <f t="shared" si="1"/>
        <v>0</v>
      </c>
      <c r="G83" s="119"/>
      <c r="H83" s="124"/>
      <c r="J83" s="126"/>
      <c r="K83" s="126"/>
      <c r="L83" s="126"/>
    </row>
    <row r="84" spans="2:12" ht="39.950000000000003" hidden="1">
      <c r="B84" s="120">
        <v>82</v>
      </c>
      <c r="C84" s="121" t="s">
        <v>470</v>
      </c>
      <c r="D84" s="122" t="s">
        <v>471</v>
      </c>
      <c r="E84" s="121" t="s">
        <v>12</v>
      </c>
      <c r="F84" s="123">
        <f t="shared" si="1"/>
        <v>0</v>
      </c>
      <c r="G84" s="119"/>
      <c r="H84" s="124"/>
      <c r="J84" s="126"/>
      <c r="K84" s="126"/>
      <c r="L84" s="126"/>
    </row>
    <row r="85" spans="2:12" ht="39.950000000000003" hidden="1">
      <c r="B85" s="120">
        <v>83</v>
      </c>
      <c r="C85" s="121" t="s">
        <v>472</v>
      </c>
      <c r="D85" s="122" t="s">
        <v>473</v>
      </c>
      <c r="E85" s="121" t="s">
        <v>12</v>
      </c>
      <c r="F85" s="123">
        <f t="shared" si="1"/>
        <v>0</v>
      </c>
      <c r="G85" s="119"/>
      <c r="H85" s="124"/>
      <c r="J85" s="126"/>
      <c r="K85" s="126"/>
      <c r="L85" s="126"/>
    </row>
    <row r="86" spans="2:12" ht="39.950000000000003">
      <c r="B86" s="120">
        <v>84</v>
      </c>
      <c r="C86" s="121" t="s">
        <v>87</v>
      </c>
      <c r="D86" s="122" t="s">
        <v>474</v>
      </c>
      <c r="E86" s="121" t="s">
        <v>12</v>
      </c>
      <c r="F86" s="123">
        <f t="shared" si="1"/>
        <v>32</v>
      </c>
      <c r="G86" s="119"/>
      <c r="H86" s="124"/>
      <c r="J86" s="126">
        <v>3</v>
      </c>
      <c r="K86" s="126">
        <v>28</v>
      </c>
      <c r="L86" s="126">
        <v>1</v>
      </c>
    </row>
    <row r="87" spans="2:12" ht="39.950000000000003">
      <c r="B87" s="120">
        <v>85</v>
      </c>
      <c r="C87" s="121" t="s">
        <v>89</v>
      </c>
      <c r="D87" s="122" t="s">
        <v>475</v>
      </c>
      <c r="E87" s="121" t="s">
        <v>12</v>
      </c>
      <c r="F87" s="123">
        <f t="shared" si="1"/>
        <v>28</v>
      </c>
      <c r="G87" s="119"/>
      <c r="H87" s="124"/>
      <c r="J87" s="126"/>
      <c r="K87" s="126">
        <v>28</v>
      </c>
      <c r="L87" s="126"/>
    </row>
    <row r="88" spans="2:12" ht="96" hidden="1">
      <c r="B88" s="120">
        <v>86</v>
      </c>
      <c r="C88" s="121" t="s">
        <v>476</v>
      </c>
      <c r="D88" s="122" t="s">
        <v>477</v>
      </c>
      <c r="E88" s="121" t="s">
        <v>12</v>
      </c>
      <c r="F88" s="123">
        <f t="shared" si="1"/>
        <v>0</v>
      </c>
      <c r="G88" s="119"/>
      <c r="H88" s="124"/>
      <c r="J88" s="126"/>
      <c r="K88" s="126"/>
      <c r="L88" s="126"/>
    </row>
    <row r="89" spans="2:12" ht="24">
      <c r="B89" s="120">
        <v>87</v>
      </c>
      <c r="C89" s="121" t="s">
        <v>91</v>
      </c>
      <c r="D89" s="122" t="s">
        <v>478</v>
      </c>
      <c r="E89" s="121" t="s">
        <v>12</v>
      </c>
      <c r="F89" s="123">
        <f t="shared" si="1"/>
        <v>10</v>
      </c>
      <c r="G89" s="119"/>
      <c r="H89" s="124"/>
      <c r="J89" s="126"/>
      <c r="K89" s="126">
        <v>10</v>
      </c>
      <c r="L89" s="126"/>
    </row>
    <row r="90" spans="2:12" ht="24" hidden="1">
      <c r="B90" s="120">
        <v>88</v>
      </c>
      <c r="C90" s="121" t="s">
        <v>479</v>
      </c>
      <c r="D90" s="122" t="s">
        <v>478</v>
      </c>
      <c r="E90" s="121" t="s">
        <v>12</v>
      </c>
      <c r="F90" s="123">
        <f t="shared" si="1"/>
        <v>0</v>
      </c>
      <c r="G90" s="119"/>
      <c r="H90" s="124"/>
      <c r="J90" s="126"/>
      <c r="K90" s="126"/>
      <c r="L90" s="126"/>
    </row>
    <row r="91" spans="2:12" ht="32.1" hidden="1">
      <c r="B91" s="120">
        <v>89</v>
      </c>
      <c r="C91" s="121" t="s">
        <v>480</v>
      </c>
      <c r="D91" s="122" t="s">
        <v>481</v>
      </c>
      <c r="E91" s="121" t="s">
        <v>12</v>
      </c>
      <c r="F91" s="123">
        <f t="shared" si="1"/>
        <v>0</v>
      </c>
      <c r="G91" s="119"/>
      <c r="H91" s="124"/>
      <c r="J91" s="126"/>
      <c r="K91" s="126"/>
      <c r="L91" s="126"/>
    </row>
    <row r="92" spans="2:12" ht="48" hidden="1">
      <c r="B92" s="120">
        <v>90</v>
      </c>
      <c r="C92" s="121" t="s">
        <v>482</v>
      </c>
      <c r="D92" s="122" t="s">
        <v>483</v>
      </c>
      <c r="E92" s="121" t="s">
        <v>12</v>
      </c>
      <c r="F92" s="123">
        <f t="shared" si="1"/>
        <v>0</v>
      </c>
      <c r="G92" s="119"/>
      <c r="H92" s="124"/>
      <c r="J92" s="126"/>
      <c r="K92" s="126"/>
      <c r="L92" s="126"/>
    </row>
    <row r="93" spans="2:12" ht="48" hidden="1">
      <c r="B93" s="120">
        <v>91</v>
      </c>
      <c r="C93" s="121" t="s">
        <v>484</v>
      </c>
      <c r="D93" s="122" t="s">
        <v>485</v>
      </c>
      <c r="E93" s="121" t="s">
        <v>12</v>
      </c>
      <c r="F93" s="123">
        <f t="shared" si="1"/>
        <v>0</v>
      </c>
      <c r="G93" s="119"/>
      <c r="H93" s="124"/>
      <c r="J93" s="126"/>
      <c r="K93" s="126"/>
      <c r="L93" s="126"/>
    </row>
    <row r="94" spans="2:12" ht="32.1" hidden="1">
      <c r="B94" s="120">
        <v>92</v>
      </c>
      <c r="C94" s="121" t="s">
        <v>486</v>
      </c>
      <c r="D94" s="122" t="s">
        <v>487</v>
      </c>
      <c r="E94" s="121" t="s">
        <v>12</v>
      </c>
      <c r="F94" s="123">
        <f t="shared" si="1"/>
        <v>0</v>
      </c>
      <c r="G94" s="119"/>
      <c r="H94" s="124"/>
      <c r="J94" s="126"/>
      <c r="K94" s="126"/>
      <c r="L94" s="126"/>
    </row>
    <row r="95" spans="2:12" ht="32.1" hidden="1">
      <c r="B95" s="120">
        <v>93</v>
      </c>
      <c r="C95" s="121" t="s">
        <v>488</v>
      </c>
      <c r="D95" s="122" t="s">
        <v>489</v>
      </c>
      <c r="E95" s="121" t="s">
        <v>12</v>
      </c>
      <c r="F95" s="123">
        <f t="shared" si="1"/>
        <v>0</v>
      </c>
      <c r="G95" s="119"/>
      <c r="H95" s="124"/>
      <c r="J95" s="126"/>
      <c r="K95" s="126"/>
      <c r="L95" s="126"/>
    </row>
    <row r="96" spans="2:12" ht="24">
      <c r="B96" s="120">
        <v>94</v>
      </c>
      <c r="C96" s="121" t="s">
        <v>93</v>
      </c>
      <c r="D96" s="122" t="s">
        <v>490</v>
      </c>
      <c r="E96" s="121" t="s">
        <v>12</v>
      </c>
      <c r="F96" s="123">
        <f t="shared" si="1"/>
        <v>55</v>
      </c>
      <c r="G96" s="119"/>
      <c r="H96" s="124"/>
      <c r="J96" s="126">
        <v>4</v>
      </c>
      <c r="K96" s="126">
        <v>50</v>
      </c>
      <c r="L96" s="126">
        <v>1</v>
      </c>
    </row>
    <row r="97" spans="2:12" ht="63.95" hidden="1">
      <c r="B97" s="120">
        <v>95</v>
      </c>
      <c r="C97" s="121" t="s">
        <v>491</v>
      </c>
      <c r="D97" s="122" t="s">
        <v>492</v>
      </c>
      <c r="E97" s="121" t="s">
        <v>12</v>
      </c>
      <c r="F97" s="123">
        <f t="shared" si="1"/>
        <v>0</v>
      </c>
      <c r="G97" s="119"/>
      <c r="H97" s="124"/>
      <c r="J97" s="126"/>
      <c r="K97" s="126"/>
      <c r="L97" s="126"/>
    </row>
    <row r="98" spans="2:12" ht="24" hidden="1">
      <c r="B98" s="120">
        <v>96</v>
      </c>
      <c r="C98" s="121" t="s">
        <v>493</v>
      </c>
      <c r="D98" s="122" t="s">
        <v>494</v>
      </c>
      <c r="E98" s="121" t="s">
        <v>12</v>
      </c>
      <c r="F98" s="123">
        <f t="shared" si="1"/>
        <v>0</v>
      </c>
      <c r="G98" s="119"/>
      <c r="H98" s="124"/>
      <c r="J98" s="126"/>
      <c r="K98" s="126"/>
      <c r="L98" s="126"/>
    </row>
    <row r="99" spans="2:12" ht="24" hidden="1">
      <c r="B99" s="120">
        <v>97</v>
      </c>
      <c r="C99" s="121" t="s">
        <v>495</v>
      </c>
      <c r="D99" s="122" t="s">
        <v>494</v>
      </c>
      <c r="E99" s="121" t="s">
        <v>12</v>
      </c>
      <c r="F99" s="123">
        <f t="shared" si="1"/>
        <v>0</v>
      </c>
      <c r="G99" s="119"/>
      <c r="H99" s="124"/>
      <c r="J99" s="126"/>
      <c r="K99" s="126"/>
      <c r="L99" s="126"/>
    </row>
    <row r="100" spans="2:12" ht="32.1">
      <c r="B100" s="120">
        <v>98</v>
      </c>
      <c r="C100" s="121" t="s">
        <v>95</v>
      </c>
      <c r="D100" s="122" t="s">
        <v>496</v>
      </c>
      <c r="E100" s="121" t="s">
        <v>12</v>
      </c>
      <c r="F100" s="123">
        <f t="shared" si="1"/>
        <v>5</v>
      </c>
      <c r="G100" s="119"/>
      <c r="H100" s="124"/>
      <c r="J100" s="126">
        <v>2</v>
      </c>
      <c r="K100" s="126">
        <v>2</v>
      </c>
      <c r="L100" s="126">
        <v>1</v>
      </c>
    </row>
    <row r="101" spans="2:12" ht="24" hidden="1">
      <c r="B101" s="120">
        <v>99</v>
      </c>
      <c r="C101" s="121" t="s">
        <v>497</v>
      </c>
      <c r="D101" s="122" t="s">
        <v>498</v>
      </c>
      <c r="E101" s="121" t="s">
        <v>12</v>
      </c>
      <c r="F101" s="123">
        <f t="shared" si="1"/>
        <v>0</v>
      </c>
      <c r="G101" s="119"/>
      <c r="H101" s="124"/>
      <c r="J101" s="126"/>
      <c r="K101" s="126"/>
      <c r="L101" s="126"/>
    </row>
    <row r="102" spans="2:12" ht="24" hidden="1">
      <c r="B102" s="120">
        <v>100</v>
      </c>
      <c r="C102" s="121" t="s">
        <v>499</v>
      </c>
      <c r="D102" s="122" t="s">
        <v>500</v>
      </c>
      <c r="E102" s="121" t="s">
        <v>12</v>
      </c>
      <c r="F102" s="123">
        <f t="shared" si="1"/>
        <v>0</v>
      </c>
      <c r="G102" s="119"/>
      <c r="H102" s="124"/>
      <c r="J102" s="126"/>
      <c r="K102" s="126"/>
      <c r="L102" s="126"/>
    </row>
    <row r="103" spans="2:12" ht="24">
      <c r="B103" s="120">
        <v>101</v>
      </c>
      <c r="C103" s="121" t="s">
        <v>97</v>
      </c>
      <c r="D103" s="122" t="s">
        <v>501</v>
      </c>
      <c r="E103" s="121" t="s">
        <v>12</v>
      </c>
      <c r="F103" s="123">
        <f t="shared" si="1"/>
        <v>1</v>
      </c>
      <c r="G103" s="119"/>
      <c r="H103" s="124"/>
      <c r="J103" s="126"/>
      <c r="K103" s="126">
        <v>1</v>
      </c>
      <c r="L103" s="126"/>
    </row>
    <row r="104" spans="2:12" ht="24">
      <c r="B104" s="120">
        <v>102</v>
      </c>
      <c r="C104" s="121" t="s">
        <v>99</v>
      </c>
      <c r="D104" s="122" t="s">
        <v>502</v>
      </c>
      <c r="E104" s="121" t="s">
        <v>12</v>
      </c>
      <c r="F104" s="123">
        <f t="shared" si="1"/>
        <v>1</v>
      </c>
      <c r="G104" s="119"/>
      <c r="H104" s="124"/>
      <c r="J104" s="126"/>
      <c r="K104" s="126">
        <v>1</v>
      </c>
      <c r="L104" s="126"/>
    </row>
    <row r="105" spans="2:12" ht="48" hidden="1">
      <c r="B105" s="120">
        <v>103</v>
      </c>
      <c r="C105" s="121" t="s">
        <v>503</v>
      </c>
      <c r="D105" s="122" t="s">
        <v>504</v>
      </c>
      <c r="E105" s="121" t="s">
        <v>12</v>
      </c>
      <c r="F105" s="123">
        <f t="shared" si="1"/>
        <v>0</v>
      </c>
      <c r="G105" s="119"/>
      <c r="H105" s="124"/>
      <c r="J105" s="126"/>
      <c r="K105" s="126"/>
      <c r="L105" s="126"/>
    </row>
    <row r="106" spans="2:12" ht="15.95" hidden="1">
      <c r="B106" s="120">
        <v>104</v>
      </c>
      <c r="C106" s="121" t="s">
        <v>505</v>
      </c>
      <c r="D106" s="122" t="s">
        <v>506</v>
      </c>
      <c r="E106" s="121" t="s">
        <v>12</v>
      </c>
      <c r="F106" s="123">
        <f t="shared" si="1"/>
        <v>0</v>
      </c>
      <c r="G106" s="119"/>
      <c r="H106" s="124"/>
      <c r="J106" s="126"/>
      <c r="K106" s="126"/>
      <c r="L106" s="126"/>
    </row>
    <row r="107" spans="2:12" ht="15.95" hidden="1">
      <c r="B107" s="120">
        <v>105</v>
      </c>
      <c r="C107" s="121" t="s">
        <v>507</v>
      </c>
      <c r="D107" s="122" t="s">
        <v>508</v>
      </c>
      <c r="E107" s="121" t="s">
        <v>12</v>
      </c>
      <c r="F107" s="123">
        <f t="shared" si="1"/>
        <v>0</v>
      </c>
      <c r="G107" s="119"/>
      <c r="H107" s="124"/>
      <c r="J107" s="126"/>
      <c r="K107" s="126"/>
      <c r="L107" s="126"/>
    </row>
    <row r="108" spans="2:12" ht="32.1">
      <c r="B108" s="120">
        <v>106</v>
      </c>
      <c r="C108" s="121" t="s">
        <v>101</v>
      </c>
      <c r="D108" s="122" t="s">
        <v>509</v>
      </c>
      <c r="E108" s="121" t="s">
        <v>510</v>
      </c>
      <c r="F108" s="123">
        <f t="shared" si="1"/>
        <v>37</v>
      </c>
      <c r="G108" s="119"/>
      <c r="H108" s="124"/>
      <c r="J108" s="126">
        <v>5</v>
      </c>
      <c r="K108" s="126">
        <v>30</v>
      </c>
      <c r="L108" s="126">
        <v>2</v>
      </c>
    </row>
    <row r="109" spans="2:12" ht="32.1" hidden="1">
      <c r="B109" s="120">
        <v>107</v>
      </c>
      <c r="C109" s="121" t="s">
        <v>511</v>
      </c>
      <c r="D109" s="122" t="s">
        <v>512</v>
      </c>
      <c r="E109" s="121" t="s">
        <v>510</v>
      </c>
      <c r="F109" s="123">
        <f t="shared" si="1"/>
        <v>0</v>
      </c>
      <c r="G109" s="119"/>
      <c r="H109" s="124"/>
      <c r="J109" s="126"/>
      <c r="K109" s="126"/>
      <c r="L109" s="126"/>
    </row>
    <row r="110" spans="2:12" ht="32.1">
      <c r="B110" s="120">
        <v>108</v>
      </c>
      <c r="C110" s="121" t="s">
        <v>103</v>
      </c>
      <c r="D110" s="122" t="s">
        <v>513</v>
      </c>
      <c r="E110" s="121" t="s">
        <v>510</v>
      </c>
      <c r="F110" s="123">
        <f t="shared" si="1"/>
        <v>37</v>
      </c>
      <c r="G110" s="119"/>
      <c r="H110" s="124"/>
      <c r="J110" s="126">
        <v>5</v>
      </c>
      <c r="K110" s="126">
        <v>30</v>
      </c>
      <c r="L110" s="126">
        <v>2</v>
      </c>
    </row>
    <row r="111" spans="2:12" ht="39.950000000000003">
      <c r="B111" s="120">
        <v>109</v>
      </c>
      <c r="C111" s="121" t="s">
        <v>105</v>
      </c>
      <c r="D111" s="122" t="s">
        <v>514</v>
      </c>
      <c r="E111" s="121" t="s">
        <v>510</v>
      </c>
      <c r="F111" s="123">
        <f t="shared" si="1"/>
        <v>30</v>
      </c>
      <c r="G111" s="119"/>
      <c r="H111" s="124"/>
      <c r="J111" s="126"/>
      <c r="K111" s="126">
        <v>30</v>
      </c>
      <c r="L111" s="126"/>
    </row>
    <row r="112" spans="2:12" ht="32.1" hidden="1">
      <c r="B112" s="120">
        <v>110</v>
      </c>
      <c r="C112" s="121" t="s">
        <v>515</v>
      </c>
      <c r="D112" s="122" t="s">
        <v>516</v>
      </c>
      <c r="E112" s="121" t="s">
        <v>510</v>
      </c>
      <c r="F112" s="123">
        <f t="shared" si="1"/>
        <v>0</v>
      </c>
      <c r="G112" s="119"/>
      <c r="H112" s="124"/>
      <c r="J112" s="126"/>
      <c r="K112" s="126"/>
      <c r="L112" s="126"/>
    </row>
    <row r="113" spans="2:12" ht="32.1" hidden="1">
      <c r="B113" s="120">
        <v>111</v>
      </c>
      <c r="C113" s="121" t="s">
        <v>517</v>
      </c>
      <c r="D113" s="122" t="s">
        <v>518</v>
      </c>
      <c r="E113" s="121" t="s">
        <v>510</v>
      </c>
      <c r="F113" s="123">
        <f t="shared" si="1"/>
        <v>0</v>
      </c>
      <c r="G113" s="119"/>
      <c r="H113" s="124"/>
      <c r="J113" s="126"/>
      <c r="K113" s="126"/>
      <c r="L113" s="126"/>
    </row>
    <row r="114" spans="2:12" ht="32.1">
      <c r="B114" s="120">
        <v>112</v>
      </c>
      <c r="C114" s="121" t="s">
        <v>107</v>
      </c>
      <c r="D114" s="122" t="s">
        <v>519</v>
      </c>
      <c r="E114" s="121" t="s">
        <v>510</v>
      </c>
      <c r="F114" s="123">
        <f t="shared" si="1"/>
        <v>32</v>
      </c>
      <c r="G114" s="119"/>
      <c r="H114" s="124"/>
      <c r="J114" s="126">
        <v>5</v>
      </c>
      <c r="K114" s="126">
        <v>25</v>
      </c>
      <c r="L114" s="126">
        <v>2</v>
      </c>
    </row>
    <row r="115" spans="2:12" ht="32.1">
      <c r="B115" s="120">
        <v>113</v>
      </c>
      <c r="C115" s="121" t="s">
        <v>109</v>
      </c>
      <c r="D115" s="122" t="s">
        <v>520</v>
      </c>
      <c r="E115" s="121" t="s">
        <v>510</v>
      </c>
      <c r="F115" s="123">
        <f t="shared" si="1"/>
        <v>50</v>
      </c>
      <c r="G115" s="119"/>
      <c r="H115" s="124"/>
      <c r="J115" s="126"/>
      <c r="K115" s="126">
        <v>50</v>
      </c>
      <c r="L115" s="126"/>
    </row>
    <row r="116" spans="2:12" ht="32.1">
      <c r="B116" s="120">
        <v>114</v>
      </c>
      <c r="C116" s="121" t="s">
        <v>111</v>
      </c>
      <c r="D116" s="122" t="s">
        <v>521</v>
      </c>
      <c r="E116" s="121" t="s">
        <v>510</v>
      </c>
      <c r="F116" s="123">
        <f t="shared" si="1"/>
        <v>15</v>
      </c>
      <c r="G116" s="119"/>
      <c r="H116" s="124"/>
      <c r="J116" s="126"/>
      <c r="K116" s="126">
        <v>15</v>
      </c>
      <c r="L116" s="126"/>
    </row>
    <row r="117" spans="2:12" ht="39.950000000000003">
      <c r="B117" s="120">
        <v>115</v>
      </c>
      <c r="C117" s="121" t="s">
        <v>113</v>
      </c>
      <c r="D117" s="122" t="s">
        <v>522</v>
      </c>
      <c r="E117" s="121" t="s">
        <v>510</v>
      </c>
      <c r="F117" s="123">
        <f t="shared" si="1"/>
        <v>15</v>
      </c>
      <c r="G117" s="119"/>
      <c r="H117" s="124"/>
      <c r="J117" s="126"/>
      <c r="K117" s="126">
        <v>15</v>
      </c>
      <c r="L117" s="126"/>
    </row>
    <row r="118" spans="2:12" ht="39.950000000000003" hidden="1">
      <c r="B118" s="120">
        <v>116</v>
      </c>
      <c r="C118" s="121" t="s">
        <v>523</v>
      </c>
      <c r="D118" s="122" t="s">
        <v>524</v>
      </c>
      <c r="E118" s="121" t="s">
        <v>510</v>
      </c>
      <c r="F118" s="123">
        <f t="shared" si="1"/>
        <v>0</v>
      </c>
      <c r="G118" s="119"/>
      <c r="H118" s="124"/>
      <c r="J118" s="126"/>
      <c r="K118" s="126"/>
      <c r="L118" s="126"/>
    </row>
    <row r="119" spans="2:12" ht="39.950000000000003" hidden="1">
      <c r="B119" s="120">
        <v>117</v>
      </c>
      <c r="C119" s="121" t="s">
        <v>525</v>
      </c>
      <c r="D119" s="122" t="s">
        <v>526</v>
      </c>
      <c r="E119" s="121" t="s">
        <v>510</v>
      </c>
      <c r="F119" s="123">
        <f t="shared" si="1"/>
        <v>0</v>
      </c>
      <c r="G119" s="119"/>
      <c r="H119" s="124"/>
      <c r="J119" s="126"/>
      <c r="K119" s="126"/>
      <c r="L119" s="126"/>
    </row>
    <row r="120" spans="2:12" ht="32.1">
      <c r="B120" s="120">
        <v>118</v>
      </c>
      <c r="C120" s="121" t="s">
        <v>115</v>
      </c>
      <c r="D120" s="122" t="s">
        <v>527</v>
      </c>
      <c r="E120" s="121" t="s">
        <v>510</v>
      </c>
      <c r="F120" s="123">
        <f t="shared" si="1"/>
        <v>37</v>
      </c>
      <c r="G120" s="119"/>
      <c r="H120" s="124"/>
      <c r="J120" s="126">
        <v>5</v>
      </c>
      <c r="K120" s="126">
        <v>30</v>
      </c>
      <c r="L120" s="126">
        <v>2</v>
      </c>
    </row>
    <row r="121" spans="2:12" ht="32.1">
      <c r="B121" s="120">
        <v>119</v>
      </c>
      <c r="C121" s="121" t="s">
        <v>117</v>
      </c>
      <c r="D121" s="122" t="s">
        <v>528</v>
      </c>
      <c r="E121" s="121" t="s">
        <v>510</v>
      </c>
      <c r="F121" s="123">
        <f t="shared" si="1"/>
        <v>37</v>
      </c>
      <c r="G121" s="119"/>
      <c r="H121" s="124"/>
      <c r="J121" s="126">
        <v>5</v>
      </c>
      <c r="K121" s="126">
        <v>30</v>
      </c>
      <c r="L121" s="126">
        <v>2</v>
      </c>
    </row>
    <row r="122" spans="2:12" ht="32.1">
      <c r="B122" s="120">
        <v>120</v>
      </c>
      <c r="C122" s="121" t="s">
        <v>119</v>
      </c>
      <c r="D122" s="122" t="s">
        <v>529</v>
      </c>
      <c r="E122" s="121" t="s">
        <v>510</v>
      </c>
      <c r="F122" s="123">
        <f t="shared" si="1"/>
        <v>37</v>
      </c>
      <c r="G122" s="119"/>
      <c r="H122" s="124"/>
      <c r="J122" s="126">
        <v>5</v>
      </c>
      <c r="K122" s="126">
        <v>30</v>
      </c>
      <c r="L122" s="126">
        <v>2</v>
      </c>
    </row>
    <row r="123" spans="2:12" ht="39.950000000000003">
      <c r="B123" s="120">
        <v>121</v>
      </c>
      <c r="C123" s="121" t="s">
        <v>121</v>
      </c>
      <c r="D123" s="122" t="s">
        <v>530</v>
      </c>
      <c r="E123" s="121" t="s">
        <v>510</v>
      </c>
      <c r="F123" s="123">
        <f t="shared" si="1"/>
        <v>15</v>
      </c>
      <c r="G123" s="119"/>
      <c r="H123" s="124"/>
      <c r="J123" s="126"/>
      <c r="K123" s="126">
        <v>15</v>
      </c>
      <c r="L123" s="126"/>
    </row>
    <row r="124" spans="2:12" ht="39.950000000000003" hidden="1">
      <c r="B124" s="120">
        <v>122</v>
      </c>
      <c r="C124" s="121" t="s">
        <v>531</v>
      </c>
      <c r="D124" s="122" t="s">
        <v>532</v>
      </c>
      <c r="E124" s="121" t="s">
        <v>510</v>
      </c>
      <c r="F124" s="123">
        <f t="shared" si="1"/>
        <v>0</v>
      </c>
      <c r="G124" s="119"/>
      <c r="H124" s="124"/>
      <c r="J124" s="126"/>
      <c r="K124" s="126"/>
      <c r="L124" s="126"/>
    </row>
    <row r="125" spans="2:12" ht="39.950000000000003" hidden="1">
      <c r="B125" s="120">
        <v>123</v>
      </c>
      <c r="C125" s="121" t="s">
        <v>533</v>
      </c>
      <c r="D125" s="122" t="s">
        <v>534</v>
      </c>
      <c r="E125" s="121" t="s">
        <v>510</v>
      </c>
      <c r="F125" s="123">
        <f t="shared" si="1"/>
        <v>0</v>
      </c>
      <c r="G125" s="119"/>
      <c r="H125" s="124"/>
      <c r="J125" s="126"/>
      <c r="K125" s="126"/>
      <c r="L125" s="126"/>
    </row>
    <row r="126" spans="2:12" ht="32.1">
      <c r="B126" s="120">
        <v>124</v>
      </c>
      <c r="C126" s="121" t="s">
        <v>123</v>
      </c>
      <c r="D126" s="122" t="s">
        <v>535</v>
      </c>
      <c r="E126" s="121" t="s">
        <v>510</v>
      </c>
      <c r="F126" s="123">
        <f t="shared" si="1"/>
        <v>15</v>
      </c>
      <c r="G126" s="119"/>
      <c r="H126" s="124"/>
      <c r="J126" s="126"/>
      <c r="K126" s="126">
        <v>15</v>
      </c>
      <c r="L126" s="126"/>
    </row>
    <row r="127" spans="2:12" ht="32.1">
      <c r="B127" s="120">
        <v>125</v>
      </c>
      <c r="C127" s="121" t="s">
        <v>125</v>
      </c>
      <c r="D127" s="122" t="s">
        <v>536</v>
      </c>
      <c r="E127" s="121" t="s">
        <v>510</v>
      </c>
      <c r="F127" s="123">
        <f t="shared" si="1"/>
        <v>15</v>
      </c>
      <c r="G127" s="119"/>
      <c r="H127" s="124"/>
      <c r="J127" s="126"/>
      <c r="K127" s="126">
        <v>15</v>
      </c>
      <c r="L127" s="126"/>
    </row>
    <row r="128" spans="2:12" ht="32.1">
      <c r="B128" s="120">
        <v>126</v>
      </c>
      <c r="C128" s="121" t="s">
        <v>127</v>
      </c>
      <c r="D128" s="122" t="s">
        <v>537</v>
      </c>
      <c r="E128" s="121" t="s">
        <v>510</v>
      </c>
      <c r="F128" s="123">
        <f t="shared" si="1"/>
        <v>15</v>
      </c>
      <c r="G128" s="119"/>
      <c r="H128" s="124"/>
      <c r="J128" s="126"/>
      <c r="K128" s="126">
        <v>15</v>
      </c>
      <c r="L128" s="126"/>
    </row>
    <row r="129" spans="2:12" ht="39.950000000000003">
      <c r="B129" s="120">
        <v>127</v>
      </c>
      <c r="C129" s="121" t="s">
        <v>129</v>
      </c>
      <c r="D129" s="122" t="s">
        <v>538</v>
      </c>
      <c r="E129" s="121" t="s">
        <v>510</v>
      </c>
      <c r="F129" s="123">
        <f t="shared" si="1"/>
        <v>50</v>
      </c>
      <c r="G129" s="119"/>
      <c r="H129" s="124"/>
      <c r="J129" s="126"/>
      <c r="K129" s="126">
        <v>50</v>
      </c>
      <c r="L129" s="126"/>
    </row>
    <row r="130" spans="2:12" ht="39.950000000000003" hidden="1">
      <c r="B130" s="120">
        <v>128</v>
      </c>
      <c r="C130" s="121" t="s">
        <v>539</v>
      </c>
      <c r="D130" s="122" t="s">
        <v>540</v>
      </c>
      <c r="E130" s="121" t="s">
        <v>510</v>
      </c>
      <c r="F130" s="123">
        <f t="shared" si="1"/>
        <v>0</v>
      </c>
      <c r="G130" s="119"/>
      <c r="H130" s="124"/>
      <c r="J130" s="126"/>
      <c r="K130" s="126"/>
      <c r="L130" s="126"/>
    </row>
    <row r="131" spans="2:12" ht="39.950000000000003" hidden="1">
      <c r="B131" s="120">
        <v>129</v>
      </c>
      <c r="C131" s="121" t="s">
        <v>541</v>
      </c>
      <c r="D131" s="122" t="s">
        <v>542</v>
      </c>
      <c r="E131" s="121" t="s">
        <v>510</v>
      </c>
      <c r="F131" s="123">
        <f t="shared" ref="F131:F194" si="2">SUM(J131:L131)</f>
        <v>0</v>
      </c>
      <c r="G131" s="119"/>
      <c r="H131" s="124"/>
      <c r="J131" s="126"/>
      <c r="K131" s="126"/>
      <c r="L131" s="126"/>
    </row>
    <row r="132" spans="2:12" ht="39.950000000000003">
      <c r="B132" s="120">
        <v>130</v>
      </c>
      <c r="C132" s="121" t="s">
        <v>131</v>
      </c>
      <c r="D132" s="122" t="s">
        <v>543</v>
      </c>
      <c r="E132" s="121" t="s">
        <v>544</v>
      </c>
      <c r="F132" s="123">
        <f t="shared" si="2"/>
        <v>4</v>
      </c>
      <c r="G132" s="119"/>
      <c r="H132" s="124"/>
      <c r="J132" s="126">
        <v>3</v>
      </c>
      <c r="K132" s="126"/>
      <c r="L132" s="126">
        <v>1</v>
      </c>
    </row>
    <row r="133" spans="2:12" ht="39.950000000000003" hidden="1">
      <c r="B133" s="120">
        <v>131</v>
      </c>
      <c r="C133" s="121" t="s">
        <v>545</v>
      </c>
      <c r="D133" s="122" t="s">
        <v>546</v>
      </c>
      <c r="E133" s="121" t="s">
        <v>544</v>
      </c>
      <c r="F133" s="123">
        <f t="shared" si="2"/>
        <v>0</v>
      </c>
      <c r="G133" s="119"/>
      <c r="H133" s="124"/>
      <c r="J133" s="126"/>
      <c r="K133" s="126"/>
      <c r="L133" s="126"/>
    </row>
    <row r="134" spans="2:12" ht="39.950000000000003">
      <c r="B134" s="120">
        <v>132</v>
      </c>
      <c r="C134" s="121" t="s">
        <v>133</v>
      </c>
      <c r="D134" s="122" t="s">
        <v>547</v>
      </c>
      <c r="E134" s="121" t="s">
        <v>544</v>
      </c>
      <c r="F134" s="123">
        <f t="shared" si="2"/>
        <v>5</v>
      </c>
      <c r="G134" s="119"/>
      <c r="H134" s="124"/>
      <c r="J134" s="126">
        <v>3</v>
      </c>
      <c r="K134" s="126"/>
      <c r="L134" s="126">
        <v>2</v>
      </c>
    </row>
    <row r="135" spans="2:12" ht="39.950000000000003" hidden="1">
      <c r="B135" s="120">
        <v>133</v>
      </c>
      <c r="C135" s="121" t="s">
        <v>548</v>
      </c>
      <c r="D135" s="122" t="s">
        <v>549</v>
      </c>
      <c r="E135" s="121" t="s">
        <v>544</v>
      </c>
      <c r="F135" s="123">
        <f t="shared" si="2"/>
        <v>0</v>
      </c>
      <c r="G135" s="119"/>
      <c r="H135" s="124"/>
      <c r="J135" s="126"/>
      <c r="K135" s="126"/>
      <c r="L135" s="126"/>
    </row>
    <row r="136" spans="2:12" ht="39.950000000000003">
      <c r="B136" s="120">
        <v>134</v>
      </c>
      <c r="C136" s="121" t="s">
        <v>135</v>
      </c>
      <c r="D136" s="122" t="s">
        <v>550</v>
      </c>
      <c r="E136" s="121" t="s">
        <v>544</v>
      </c>
      <c r="F136" s="123">
        <f t="shared" si="2"/>
        <v>35</v>
      </c>
      <c r="G136" s="119"/>
      <c r="H136" s="124"/>
      <c r="J136" s="126"/>
      <c r="K136" s="126">
        <v>35</v>
      </c>
      <c r="L136" s="126"/>
    </row>
    <row r="137" spans="2:12" ht="24" hidden="1">
      <c r="B137" s="120">
        <v>135</v>
      </c>
      <c r="C137" s="121" t="s">
        <v>551</v>
      </c>
      <c r="D137" s="122" t="s">
        <v>552</v>
      </c>
      <c r="E137" s="121" t="s">
        <v>553</v>
      </c>
      <c r="F137" s="123">
        <f t="shared" si="2"/>
        <v>0</v>
      </c>
      <c r="G137" s="119"/>
      <c r="H137" s="124"/>
      <c r="J137" s="126"/>
      <c r="K137" s="126"/>
      <c r="L137" s="126"/>
    </row>
    <row r="138" spans="2:12" ht="15.95" hidden="1">
      <c r="B138" s="120">
        <v>136</v>
      </c>
      <c r="C138" s="121" t="s">
        <v>554</v>
      </c>
      <c r="D138" s="122" t="s">
        <v>555</v>
      </c>
      <c r="E138" s="121" t="s">
        <v>544</v>
      </c>
      <c r="F138" s="123">
        <f t="shared" si="2"/>
        <v>0</v>
      </c>
      <c r="G138" s="119"/>
      <c r="H138" s="124"/>
      <c r="J138" s="126"/>
      <c r="K138" s="126"/>
      <c r="L138" s="126"/>
    </row>
    <row r="139" spans="2:12" ht="32.1" hidden="1">
      <c r="B139" s="120">
        <v>137</v>
      </c>
      <c r="C139" s="121" t="s">
        <v>556</v>
      </c>
      <c r="D139" s="122" t="s">
        <v>557</v>
      </c>
      <c r="E139" s="121" t="s">
        <v>544</v>
      </c>
      <c r="F139" s="123">
        <f t="shared" si="2"/>
        <v>0</v>
      </c>
      <c r="G139" s="119"/>
      <c r="H139" s="124"/>
      <c r="J139" s="126"/>
      <c r="K139" s="126"/>
      <c r="L139" s="126"/>
    </row>
    <row r="140" spans="2:12" ht="15.95" hidden="1">
      <c r="B140" s="120">
        <v>138</v>
      </c>
      <c r="C140" s="121" t="s">
        <v>558</v>
      </c>
      <c r="D140" s="122" t="s">
        <v>559</v>
      </c>
      <c r="E140" s="121" t="s">
        <v>544</v>
      </c>
      <c r="F140" s="123">
        <f t="shared" si="2"/>
        <v>0</v>
      </c>
      <c r="G140" s="119"/>
      <c r="H140" s="124"/>
      <c r="J140" s="126"/>
      <c r="K140" s="126"/>
      <c r="L140" s="126"/>
    </row>
    <row r="141" spans="2:12" ht="24" hidden="1">
      <c r="B141" s="120">
        <v>139</v>
      </c>
      <c r="C141" s="121" t="s">
        <v>560</v>
      </c>
      <c r="D141" s="122" t="s">
        <v>561</v>
      </c>
      <c r="E141" s="121" t="s">
        <v>562</v>
      </c>
      <c r="F141" s="123">
        <f t="shared" si="2"/>
        <v>0</v>
      </c>
      <c r="G141" s="119"/>
      <c r="H141" s="124"/>
      <c r="J141" s="126"/>
      <c r="K141" s="126"/>
      <c r="L141" s="126"/>
    </row>
    <row r="142" spans="2:12" ht="32.1">
      <c r="B142" s="120">
        <v>140</v>
      </c>
      <c r="C142" s="121" t="s">
        <v>563</v>
      </c>
      <c r="D142" s="122" t="s">
        <v>564</v>
      </c>
      <c r="E142" s="121" t="s">
        <v>562</v>
      </c>
      <c r="F142" s="123">
        <f t="shared" si="2"/>
        <v>5</v>
      </c>
      <c r="G142" s="119"/>
      <c r="H142" s="124"/>
      <c r="J142" s="126"/>
      <c r="K142" s="126">
        <v>5</v>
      </c>
      <c r="L142" s="126"/>
    </row>
    <row r="143" spans="2:12" ht="24" hidden="1">
      <c r="B143" s="120">
        <v>141</v>
      </c>
      <c r="C143" s="121" t="s">
        <v>565</v>
      </c>
      <c r="D143" s="122" t="s">
        <v>566</v>
      </c>
      <c r="E143" s="121" t="s">
        <v>567</v>
      </c>
      <c r="F143" s="123">
        <f t="shared" si="2"/>
        <v>0</v>
      </c>
      <c r="G143" s="119"/>
      <c r="H143" s="124"/>
      <c r="J143" s="126"/>
      <c r="K143" s="126"/>
      <c r="L143" s="126"/>
    </row>
    <row r="144" spans="2:12" ht="24">
      <c r="B144" s="120">
        <v>142</v>
      </c>
      <c r="C144" s="121" t="s">
        <v>568</v>
      </c>
      <c r="D144" s="122" t="s">
        <v>569</v>
      </c>
      <c r="E144" s="121" t="s">
        <v>567</v>
      </c>
      <c r="F144" s="123">
        <f t="shared" si="2"/>
        <v>77</v>
      </c>
      <c r="G144" s="119"/>
      <c r="H144" s="124"/>
      <c r="J144" s="126">
        <v>40</v>
      </c>
      <c r="K144" s="126">
        <v>35</v>
      </c>
      <c r="L144" s="126">
        <v>2</v>
      </c>
    </row>
    <row r="145" spans="2:12" ht="24" hidden="1">
      <c r="B145" s="120">
        <v>143</v>
      </c>
      <c r="C145" s="121" t="s">
        <v>570</v>
      </c>
      <c r="D145" s="122" t="s">
        <v>571</v>
      </c>
      <c r="E145" s="121" t="s">
        <v>567</v>
      </c>
      <c r="F145" s="123">
        <f t="shared" si="2"/>
        <v>0</v>
      </c>
      <c r="G145" s="119"/>
      <c r="H145" s="124"/>
      <c r="J145" s="126"/>
      <c r="K145" s="126"/>
      <c r="L145" s="126"/>
    </row>
    <row r="146" spans="2:12" ht="24" hidden="1">
      <c r="B146" s="120">
        <v>144</v>
      </c>
      <c r="C146" s="121" t="s">
        <v>139</v>
      </c>
      <c r="D146" s="122" t="s">
        <v>572</v>
      </c>
      <c r="E146" s="121" t="s">
        <v>567</v>
      </c>
      <c r="F146" s="123">
        <f t="shared" si="2"/>
        <v>0</v>
      </c>
      <c r="G146" s="119"/>
      <c r="H146" s="124"/>
      <c r="J146" s="126"/>
      <c r="K146" s="126"/>
      <c r="L146" s="126"/>
    </row>
    <row r="147" spans="2:12" ht="24" hidden="1">
      <c r="B147" s="120">
        <v>145</v>
      </c>
      <c r="C147" s="121" t="s">
        <v>573</v>
      </c>
      <c r="D147" s="122" t="s">
        <v>574</v>
      </c>
      <c r="E147" s="121" t="s">
        <v>567</v>
      </c>
      <c r="F147" s="123">
        <f t="shared" si="2"/>
        <v>0</v>
      </c>
      <c r="G147" s="119"/>
      <c r="H147" s="124"/>
      <c r="J147" s="126"/>
      <c r="K147" s="126"/>
      <c r="L147" s="126"/>
    </row>
    <row r="148" spans="2:12" ht="24">
      <c r="B148" s="120">
        <v>146</v>
      </c>
      <c r="C148" s="121" t="s">
        <v>141</v>
      </c>
      <c r="D148" s="122" t="s">
        <v>575</v>
      </c>
      <c r="E148" s="121" t="s">
        <v>567</v>
      </c>
      <c r="F148" s="123">
        <f t="shared" si="2"/>
        <v>25</v>
      </c>
      <c r="G148" s="119"/>
      <c r="H148" s="124"/>
      <c r="J148" s="126"/>
      <c r="K148" s="126">
        <v>25</v>
      </c>
      <c r="L148" s="126"/>
    </row>
    <row r="149" spans="2:12" ht="24" hidden="1">
      <c r="B149" s="120">
        <v>147</v>
      </c>
      <c r="C149" s="121" t="s">
        <v>576</v>
      </c>
      <c r="D149" s="122" t="s">
        <v>577</v>
      </c>
      <c r="E149" s="121" t="s">
        <v>567</v>
      </c>
      <c r="F149" s="123">
        <f t="shared" si="2"/>
        <v>0</v>
      </c>
      <c r="G149" s="119"/>
      <c r="H149" s="124"/>
      <c r="J149" s="126"/>
      <c r="K149" s="126"/>
      <c r="L149" s="126"/>
    </row>
    <row r="150" spans="2:12" ht="32.1" hidden="1">
      <c r="B150" s="120">
        <v>148</v>
      </c>
      <c r="C150" s="121" t="s">
        <v>143</v>
      </c>
      <c r="D150" s="122" t="s">
        <v>578</v>
      </c>
      <c r="E150" s="121" t="s">
        <v>567</v>
      </c>
      <c r="F150" s="123">
        <f t="shared" si="2"/>
        <v>0</v>
      </c>
      <c r="G150" s="119"/>
      <c r="H150" s="124"/>
      <c r="J150" s="126"/>
      <c r="K150" s="126"/>
      <c r="L150" s="126"/>
    </row>
    <row r="151" spans="2:12" ht="32.1">
      <c r="B151" s="120">
        <v>149</v>
      </c>
      <c r="C151" s="121" t="s">
        <v>579</v>
      </c>
      <c r="D151" s="122" t="s">
        <v>580</v>
      </c>
      <c r="E151" s="121" t="s">
        <v>567</v>
      </c>
      <c r="F151" s="123">
        <f t="shared" si="2"/>
        <v>26</v>
      </c>
      <c r="G151" s="119"/>
      <c r="H151" s="124"/>
      <c r="J151" s="126">
        <v>4</v>
      </c>
      <c r="K151" s="126">
        <v>20</v>
      </c>
      <c r="L151" s="126">
        <v>2</v>
      </c>
    </row>
    <row r="152" spans="2:12" ht="24">
      <c r="B152" s="120">
        <v>150</v>
      </c>
      <c r="C152" s="121" t="s">
        <v>145</v>
      </c>
      <c r="D152" s="122" t="s">
        <v>581</v>
      </c>
      <c r="E152" s="121" t="s">
        <v>12</v>
      </c>
      <c r="F152" s="123">
        <f t="shared" si="2"/>
        <v>5</v>
      </c>
      <c r="G152" s="119"/>
      <c r="H152" s="124"/>
      <c r="J152" s="126">
        <v>5</v>
      </c>
      <c r="K152" s="126"/>
      <c r="L152" s="126"/>
    </row>
    <row r="153" spans="2:12" ht="24" hidden="1">
      <c r="B153" s="120">
        <v>151</v>
      </c>
      <c r="C153" s="121" t="s">
        <v>582</v>
      </c>
      <c r="D153" s="122" t="s">
        <v>583</v>
      </c>
      <c r="E153" s="121" t="s">
        <v>12</v>
      </c>
      <c r="F153" s="123">
        <f t="shared" si="2"/>
        <v>0</v>
      </c>
      <c r="G153" s="119"/>
      <c r="H153" s="124"/>
      <c r="J153" s="126"/>
      <c r="K153" s="126"/>
      <c r="L153" s="126"/>
    </row>
    <row r="154" spans="2:12" ht="39.950000000000003" hidden="1">
      <c r="B154" s="120">
        <v>152</v>
      </c>
      <c r="C154" s="121" t="s">
        <v>584</v>
      </c>
      <c r="D154" s="122" t="s">
        <v>585</v>
      </c>
      <c r="E154" s="121" t="s">
        <v>12</v>
      </c>
      <c r="F154" s="123">
        <f t="shared" si="2"/>
        <v>0</v>
      </c>
      <c r="G154" s="119"/>
      <c r="H154" s="124"/>
      <c r="J154" s="126"/>
      <c r="K154" s="126"/>
      <c r="L154" s="126"/>
    </row>
    <row r="155" spans="2:12" ht="39.950000000000003" hidden="1">
      <c r="B155" s="120">
        <v>153</v>
      </c>
      <c r="C155" s="121" t="s">
        <v>586</v>
      </c>
      <c r="D155" s="122" t="s">
        <v>587</v>
      </c>
      <c r="E155" s="121" t="s">
        <v>12</v>
      </c>
      <c r="F155" s="123">
        <f t="shared" si="2"/>
        <v>0</v>
      </c>
      <c r="G155" s="119"/>
      <c r="H155" s="124"/>
      <c r="J155" s="126"/>
      <c r="K155" s="126"/>
      <c r="L155" s="126"/>
    </row>
    <row r="156" spans="2:12" ht="15.95" hidden="1">
      <c r="B156" s="120">
        <v>154</v>
      </c>
      <c r="C156" s="121" t="s">
        <v>588</v>
      </c>
      <c r="D156" s="122" t="s">
        <v>589</v>
      </c>
      <c r="E156" s="121" t="s">
        <v>562</v>
      </c>
      <c r="F156" s="123">
        <f t="shared" si="2"/>
        <v>0</v>
      </c>
      <c r="G156" s="119"/>
      <c r="H156" s="124"/>
      <c r="J156" s="126"/>
      <c r="K156" s="126"/>
      <c r="L156" s="126"/>
    </row>
    <row r="157" spans="2:12" ht="15.95">
      <c r="B157" s="120">
        <v>155</v>
      </c>
      <c r="C157" s="121" t="s">
        <v>147</v>
      </c>
      <c r="D157" s="122" t="s">
        <v>590</v>
      </c>
      <c r="E157" s="121" t="s">
        <v>591</v>
      </c>
      <c r="F157" s="123">
        <f t="shared" si="2"/>
        <v>26</v>
      </c>
      <c r="G157" s="119"/>
      <c r="H157" s="124"/>
      <c r="J157" s="126">
        <v>15</v>
      </c>
      <c r="K157" s="126">
        <v>10</v>
      </c>
      <c r="L157" s="126">
        <v>1</v>
      </c>
    </row>
    <row r="158" spans="2:12" ht="15.95" hidden="1">
      <c r="B158" s="120">
        <v>156</v>
      </c>
      <c r="C158" s="121" t="s">
        <v>592</v>
      </c>
      <c r="D158" s="122" t="s">
        <v>593</v>
      </c>
      <c r="E158" s="121" t="s">
        <v>594</v>
      </c>
      <c r="F158" s="123">
        <f t="shared" si="2"/>
        <v>0</v>
      </c>
      <c r="G158" s="119"/>
      <c r="H158" s="124"/>
      <c r="J158" s="126"/>
      <c r="K158" s="126"/>
      <c r="L158" s="126"/>
    </row>
    <row r="159" spans="2:12" ht="15.95">
      <c r="B159" s="120">
        <v>157</v>
      </c>
      <c r="C159" s="121" t="s">
        <v>149</v>
      </c>
      <c r="D159" s="122" t="s">
        <v>595</v>
      </c>
      <c r="E159" s="121" t="s">
        <v>596</v>
      </c>
      <c r="F159" s="123">
        <f t="shared" si="2"/>
        <v>8</v>
      </c>
      <c r="G159" s="119"/>
      <c r="H159" s="124"/>
      <c r="J159" s="126">
        <v>5</v>
      </c>
      <c r="K159" s="126">
        <v>2</v>
      </c>
      <c r="L159" s="126">
        <v>1</v>
      </c>
    </row>
    <row r="160" spans="2:12" ht="48" hidden="1">
      <c r="B160" s="120">
        <v>158</v>
      </c>
      <c r="C160" s="121" t="s">
        <v>597</v>
      </c>
      <c r="D160" s="122" t="s">
        <v>598</v>
      </c>
      <c r="E160" s="121" t="s">
        <v>591</v>
      </c>
      <c r="F160" s="123">
        <f t="shared" si="2"/>
        <v>0</v>
      </c>
      <c r="G160" s="119"/>
      <c r="H160" s="124"/>
      <c r="J160" s="126"/>
      <c r="K160" s="126"/>
      <c r="L160" s="126"/>
    </row>
    <row r="161" spans="2:12" ht="24">
      <c r="B161" s="120">
        <v>159</v>
      </c>
      <c r="C161" s="121" t="s">
        <v>151</v>
      </c>
      <c r="D161" s="122" t="s">
        <v>599</v>
      </c>
      <c r="E161" s="121" t="s">
        <v>600</v>
      </c>
      <c r="F161" s="123">
        <f t="shared" si="2"/>
        <v>5</v>
      </c>
      <c r="G161" s="119"/>
      <c r="H161" s="124"/>
      <c r="J161" s="126">
        <v>2</v>
      </c>
      <c r="K161" s="126">
        <v>2</v>
      </c>
      <c r="L161" s="126">
        <v>1</v>
      </c>
    </row>
    <row r="162" spans="2:12" ht="63.95">
      <c r="B162" s="120">
        <v>160</v>
      </c>
      <c r="C162" s="121" t="s">
        <v>153</v>
      </c>
      <c r="D162" s="122" t="s">
        <v>601</v>
      </c>
      <c r="E162" s="121" t="s">
        <v>602</v>
      </c>
      <c r="F162" s="123">
        <f t="shared" si="2"/>
        <v>9</v>
      </c>
      <c r="G162" s="119"/>
      <c r="H162" s="124"/>
      <c r="J162" s="126">
        <v>5</v>
      </c>
      <c r="K162" s="126">
        <v>3</v>
      </c>
      <c r="L162" s="126">
        <v>1</v>
      </c>
    </row>
    <row r="163" spans="2:12" ht="39.950000000000003">
      <c r="B163" s="120">
        <v>161</v>
      </c>
      <c r="C163" s="121" t="s">
        <v>155</v>
      </c>
      <c r="D163" s="122" t="s">
        <v>603</v>
      </c>
      <c r="E163" s="121" t="s">
        <v>12</v>
      </c>
      <c r="F163" s="123">
        <f t="shared" si="2"/>
        <v>1</v>
      </c>
      <c r="G163" s="119"/>
      <c r="H163" s="124"/>
      <c r="J163" s="126"/>
      <c r="K163" s="126"/>
      <c r="L163" s="126">
        <v>1</v>
      </c>
    </row>
    <row r="164" spans="2:12" ht="39.950000000000003" hidden="1">
      <c r="B164" s="120">
        <v>162</v>
      </c>
      <c r="C164" s="121" t="s">
        <v>604</v>
      </c>
      <c r="D164" s="122" t="s">
        <v>605</v>
      </c>
      <c r="E164" s="121" t="s">
        <v>12</v>
      </c>
      <c r="F164" s="123">
        <f t="shared" si="2"/>
        <v>0</v>
      </c>
      <c r="G164" s="119"/>
      <c r="H164" s="124"/>
      <c r="J164" s="126"/>
      <c r="K164" s="126"/>
      <c r="L164" s="126"/>
    </row>
    <row r="165" spans="2:12" ht="39.950000000000003">
      <c r="B165" s="120">
        <v>163</v>
      </c>
      <c r="C165" s="121" t="s">
        <v>157</v>
      </c>
      <c r="D165" s="122" t="s">
        <v>606</v>
      </c>
      <c r="E165" s="121" t="s">
        <v>12</v>
      </c>
      <c r="F165" s="123">
        <f t="shared" si="2"/>
        <v>4</v>
      </c>
      <c r="G165" s="119"/>
      <c r="H165" s="124"/>
      <c r="J165" s="126">
        <v>2</v>
      </c>
      <c r="K165" s="126">
        <v>2</v>
      </c>
      <c r="L165" s="126"/>
    </row>
    <row r="166" spans="2:12" ht="32.1" hidden="1">
      <c r="B166" s="120">
        <v>164</v>
      </c>
      <c r="C166" s="121" t="s">
        <v>607</v>
      </c>
      <c r="D166" s="122" t="s">
        <v>608</v>
      </c>
      <c r="E166" s="121" t="s">
        <v>12</v>
      </c>
      <c r="F166" s="123">
        <f t="shared" si="2"/>
        <v>0</v>
      </c>
      <c r="G166" s="119"/>
      <c r="H166" s="124"/>
      <c r="J166" s="126"/>
      <c r="K166" s="126"/>
      <c r="L166" s="126"/>
    </row>
    <row r="167" spans="2:12" ht="32.1" hidden="1">
      <c r="B167" s="120">
        <v>165</v>
      </c>
      <c r="C167" s="121" t="s">
        <v>609</v>
      </c>
      <c r="D167" s="122" t="s">
        <v>610</v>
      </c>
      <c r="E167" s="121" t="s">
        <v>611</v>
      </c>
      <c r="F167" s="123">
        <f t="shared" si="2"/>
        <v>0</v>
      </c>
      <c r="G167" s="119"/>
      <c r="H167" s="124"/>
      <c r="J167" s="126"/>
      <c r="K167" s="126"/>
      <c r="L167" s="126"/>
    </row>
    <row r="168" spans="2:12" ht="32.1" hidden="1">
      <c r="B168" s="120">
        <v>166</v>
      </c>
      <c r="C168" s="121" t="s">
        <v>612</v>
      </c>
      <c r="D168" s="122" t="s">
        <v>613</v>
      </c>
      <c r="E168" s="121" t="s">
        <v>614</v>
      </c>
      <c r="F168" s="123">
        <f t="shared" si="2"/>
        <v>0</v>
      </c>
      <c r="G168" s="119"/>
      <c r="H168" s="124"/>
      <c r="J168" s="126"/>
      <c r="K168" s="126"/>
      <c r="L168" s="126"/>
    </row>
    <row r="169" spans="2:12" ht="15.95" hidden="1">
      <c r="B169" s="120">
        <v>167</v>
      </c>
      <c r="C169" s="121" t="s">
        <v>615</v>
      </c>
      <c r="D169" s="122" t="s">
        <v>616</v>
      </c>
      <c r="E169" s="121" t="s">
        <v>617</v>
      </c>
      <c r="F169" s="123">
        <f t="shared" si="2"/>
        <v>0</v>
      </c>
      <c r="G169" s="119"/>
      <c r="H169" s="124"/>
      <c r="J169" s="126"/>
      <c r="K169" s="126"/>
      <c r="L169" s="126"/>
    </row>
    <row r="170" spans="2:12" ht="15.95" hidden="1">
      <c r="B170" s="120">
        <v>168</v>
      </c>
      <c r="C170" s="121" t="s">
        <v>618</v>
      </c>
      <c r="D170" s="122" t="s">
        <v>619</v>
      </c>
      <c r="E170" s="121" t="s">
        <v>12</v>
      </c>
      <c r="F170" s="123">
        <f t="shared" si="2"/>
        <v>0</v>
      </c>
      <c r="G170" s="119"/>
      <c r="H170" s="124"/>
      <c r="J170" s="126"/>
      <c r="K170" s="126"/>
      <c r="L170" s="126"/>
    </row>
    <row r="171" spans="2:12" ht="39.950000000000003">
      <c r="B171" s="120">
        <v>169</v>
      </c>
      <c r="C171" s="121" t="s">
        <v>159</v>
      </c>
      <c r="D171" s="122" t="s">
        <v>620</v>
      </c>
      <c r="E171" s="121" t="s">
        <v>12</v>
      </c>
      <c r="F171" s="123">
        <f t="shared" si="2"/>
        <v>4</v>
      </c>
      <c r="G171" s="119"/>
      <c r="H171" s="124"/>
      <c r="J171" s="126">
        <v>2</v>
      </c>
      <c r="K171" s="126">
        <v>1</v>
      </c>
      <c r="L171" s="126">
        <v>1</v>
      </c>
    </row>
    <row r="172" spans="2:12" ht="72">
      <c r="B172" s="120">
        <v>170</v>
      </c>
      <c r="C172" s="121" t="s">
        <v>161</v>
      </c>
      <c r="D172" s="122" t="s">
        <v>621</v>
      </c>
      <c r="E172" s="121" t="s">
        <v>622</v>
      </c>
      <c r="F172" s="123">
        <f t="shared" si="2"/>
        <v>64</v>
      </c>
      <c r="G172" s="119"/>
      <c r="H172" s="124"/>
      <c r="J172" s="126">
        <v>35</v>
      </c>
      <c r="K172" s="126">
        <v>25</v>
      </c>
      <c r="L172" s="126">
        <v>4</v>
      </c>
    </row>
    <row r="173" spans="2:12" ht="48" hidden="1">
      <c r="B173" s="120">
        <v>171</v>
      </c>
      <c r="C173" s="121" t="s">
        <v>623</v>
      </c>
      <c r="D173" s="122" t="s">
        <v>624</v>
      </c>
      <c r="E173" s="121" t="s">
        <v>622</v>
      </c>
      <c r="F173" s="123">
        <f t="shared" si="2"/>
        <v>0</v>
      </c>
      <c r="G173" s="119"/>
      <c r="H173" s="124"/>
      <c r="J173" s="126"/>
      <c r="K173" s="126"/>
      <c r="L173" s="126"/>
    </row>
    <row r="174" spans="2:12" ht="56.1" hidden="1">
      <c r="B174" s="120">
        <v>172</v>
      </c>
      <c r="C174" s="121" t="s">
        <v>625</v>
      </c>
      <c r="D174" s="122" t="s">
        <v>626</v>
      </c>
      <c r="E174" s="121" t="s">
        <v>627</v>
      </c>
      <c r="F174" s="123">
        <f t="shared" si="2"/>
        <v>0</v>
      </c>
      <c r="G174" s="119"/>
      <c r="H174" s="124"/>
      <c r="J174" s="126"/>
      <c r="K174" s="126"/>
      <c r="L174" s="126"/>
    </row>
    <row r="175" spans="2:12" ht="72" hidden="1">
      <c r="B175" s="120">
        <v>173</v>
      </c>
      <c r="C175" s="121" t="s">
        <v>628</v>
      </c>
      <c r="D175" s="122" t="s">
        <v>629</v>
      </c>
      <c r="E175" s="121" t="s">
        <v>627</v>
      </c>
      <c r="F175" s="123">
        <f t="shared" si="2"/>
        <v>0</v>
      </c>
      <c r="G175" s="119"/>
      <c r="H175" s="124"/>
      <c r="J175" s="126"/>
      <c r="K175" s="126"/>
      <c r="L175" s="126"/>
    </row>
    <row r="176" spans="2:12" ht="24" hidden="1">
      <c r="B176" s="120">
        <v>174</v>
      </c>
      <c r="C176" s="121" t="s">
        <v>630</v>
      </c>
      <c r="D176" s="122" t="s">
        <v>631</v>
      </c>
      <c r="E176" s="121" t="s">
        <v>632</v>
      </c>
      <c r="F176" s="123">
        <f t="shared" si="2"/>
        <v>0</v>
      </c>
      <c r="G176" s="119"/>
      <c r="H176" s="124"/>
      <c r="J176" s="126"/>
      <c r="K176" s="126"/>
      <c r="L176" s="126"/>
    </row>
    <row r="177" spans="2:12" ht="32.1" hidden="1">
      <c r="B177" s="120">
        <v>175</v>
      </c>
      <c r="C177" s="121" t="s">
        <v>633</v>
      </c>
      <c r="D177" s="122" t="s">
        <v>634</v>
      </c>
      <c r="E177" s="121" t="s">
        <v>635</v>
      </c>
      <c r="F177" s="123">
        <f t="shared" si="2"/>
        <v>0</v>
      </c>
      <c r="G177" s="119"/>
      <c r="H177" s="124"/>
      <c r="J177" s="126"/>
      <c r="K177" s="126"/>
      <c r="L177" s="126"/>
    </row>
    <row r="178" spans="2:12" ht="32.1">
      <c r="B178" s="120">
        <v>176</v>
      </c>
      <c r="C178" s="121" t="s">
        <v>163</v>
      </c>
      <c r="D178" s="122" t="s">
        <v>634</v>
      </c>
      <c r="E178" s="121" t="s">
        <v>636</v>
      </c>
      <c r="F178" s="123">
        <f t="shared" si="2"/>
        <v>55</v>
      </c>
      <c r="G178" s="119"/>
      <c r="H178" s="124"/>
      <c r="J178" s="126">
        <v>28</v>
      </c>
      <c r="K178" s="126">
        <v>25</v>
      </c>
      <c r="L178" s="126">
        <v>2</v>
      </c>
    </row>
    <row r="179" spans="2:12" ht="32.1" hidden="1">
      <c r="B179" s="120">
        <v>177</v>
      </c>
      <c r="C179" s="121" t="s">
        <v>637</v>
      </c>
      <c r="D179" s="122" t="s">
        <v>634</v>
      </c>
      <c r="E179" s="121" t="s">
        <v>622</v>
      </c>
      <c r="F179" s="123">
        <f t="shared" si="2"/>
        <v>0</v>
      </c>
      <c r="G179" s="119"/>
      <c r="H179" s="124"/>
      <c r="J179" s="126"/>
      <c r="K179" s="126"/>
      <c r="L179" s="126"/>
    </row>
    <row r="180" spans="2:12" ht="32.1" hidden="1">
      <c r="B180" s="120">
        <v>178</v>
      </c>
      <c r="C180" s="121" t="s">
        <v>638</v>
      </c>
      <c r="D180" s="122" t="s">
        <v>639</v>
      </c>
      <c r="E180" s="121" t="s">
        <v>622</v>
      </c>
      <c r="F180" s="123">
        <f t="shared" si="2"/>
        <v>0</v>
      </c>
      <c r="G180" s="119"/>
      <c r="H180" s="124"/>
      <c r="J180" s="126"/>
      <c r="K180" s="126"/>
      <c r="L180" s="126"/>
    </row>
    <row r="181" spans="2:12" ht="32.1" hidden="1">
      <c r="B181" s="120">
        <v>179</v>
      </c>
      <c r="C181" s="121" t="s">
        <v>640</v>
      </c>
      <c r="D181" s="122" t="s">
        <v>641</v>
      </c>
      <c r="E181" s="121" t="s">
        <v>642</v>
      </c>
      <c r="F181" s="123">
        <f t="shared" si="2"/>
        <v>0</v>
      </c>
      <c r="G181" s="119"/>
      <c r="H181" s="124"/>
      <c r="J181" s="126"/>
      <c r="K181" s="126"/>
      <c r="L181" s="126"/>
    </row>
    <row r="182" spans="2:12" ht="48" hidden="1">
      <c r="B182" s="120">
        <v>180</v>
      </c>
      <c r="C182" s="121" t="s">
        <v>643</v>
      </c>
      <c r="D182" s="122" t="s">
        <v>644</v>
      </c>
      <c r="E182" s="121" t="s">
        <v>645</v>
      </c>
      <c r="F182" s="123">
        <f t="shared" si="2"/>
        <v>0</v>
      </c>
      <c r="G182" s="119"/>
      <c r="H182" s="124"/>
      <c r="J182" s="126"/>
      <c r="K182" s="126"/>
      <c r="L182" s="126"/>
    </row>
    <row r="183" spans="2:12" ht="32.1" hidden="1">
      <c r="B183" s="120">
        <v>181</v>
      </c>
      <c r="C183" s="121" t="s">
        <v>646</v>
      </c>
      <c r="D183" s="122" t="s">
        <v>647</v>
      </c>
      <c r="E183" s="121" t="s">
        <v>648</v>
      </c>
      <c r="F183" s="123">
        <f t="shared" si="2"/>
        <v>0</v>
      </c>
      <c r="G183" s="119"/>
      <c r="H183" s="124"/>
      <c r="J183" s="126"/>
      <c r="K183" s="126"/>
      <c r="L183" s="126"/>
    </row>
    <row r="184" spans="2:12" ht="32.1" hidden="1">
      <c r="B184" s="120">
        <v>182</v>
      </c>
      <c r="C184" s="121" t="s">
        <v>649</v>
      </c>
      <c r="D184" s="122" t="s">
        <v>647</v>
      </c>
      <c r="E184" s="121" t="s">
        <v>650</v>
      </c>
      <c r="F184" s="123">
        <f t="shared" si="2"/>
        <v>0</v>
      </c>
      <c r="G184" s="119"/>
      <c r="H184" s="124"/>
      <c r="J184" s="126"/>
      <c r="K184" s="126"/>
      <c r="L184" s="126"/>
    </row>
    <row r="185" spans="2:12" ht="32.1">
      <c r="B185" s="120">
        <v>183</v>
      </c>
      <c r="C185" s="121" t="s">
        <v>651</v>
      </c>
      <c r="D185" s="122" t="s">
        <v>647</v>
      </c>
      <c r="E185" s="121" t="s">
        <v>652</v>
      </c>
      <c r="F185" s="123">
        <f t="shared" si="2"/>
        <v>3</v>
      </c>
      <c r="G185" s="119"/>
      <c r="H185" s="124"/>
      <c r="J185" s="126">
        <v>1</v>
      </c>
      <c r="K185" s="126">
        <v>1</v>
      </c>
      <c r="L185" s="126">
        <v>1</v>
      </c>
    </row>
    <row r="186" spans="2:12" ht="24">
      <c r="B186" s="120">
        <v>184</v>
      </c>
      <c r="C186" s="121" t="s">
        <v>653</v>
      </c>
      <c r="D186" s="122" t="s">
        <v>654</v>
      </c>
      <c r="E186" s="121" t="s">
        <v>655</v>
      </c>
      <c r="F186" s="123">
        <f t="shared" si="2"/>
        <v>75</v>
      </c>
      <c r="G186" s="119"/>
      <c r="H186" s="124"/>
      <c r="J186" s="126">
        <v>40</v>
      </c>
      <c r="K186" s="126">
        <v>25</v>
      </c>
      <c r="L186" s="126">
        <v>10</v>
      </c>
    </row>
    <row r="187" spans="2:12" ht="128.1">
      <c r="B187" s="120">
        <v>185</v>
      </c>
      <c r="C187" s="121" t="s">
        <v>167</v>
      </c>
      <c r="D187" s="122" t="s">
        <v>656</v>
      </c>
      <c r="E187" s="121" t="s">
        <v>655</v>
      </c>
      <c r="F187" s="123">
        <f t="shared" si="2"/>
        <v>85</v>
      </c>
      <c r="G187" s="119"/>
      <c r="H187" s="124"/>
      <c r="J187" s="126">
        <v>40</v>
      </c>
      <c r="K187" s="126">
        <v>40</v>
      </c>
      <c r="L187" s="126">
        <v>5</v>
      </c>
    </row>
    <row r="188" spans="2:12" ht="15.95" hidden="1">
      <c r="B188" s="120">
        <v>186</v>
      </c>
      <c r="C188" s="121" t="s">
        <v>657</v>
      </c>
      <c r="D188" s="122" t="s">
        <v>658</v>
      </c>
      <c r="E188" s="121" t="s">
        <v>659</v>
      </c>
      <c r="F188" s="123">
        <f t="shared" si="2"/>
        <v>0</v>
      </c>
      <c r="G188" s="119"/>
      <c r="H188" s="124"/>
      <c r="J188" s="126"/>
      <c r="K188" s="126"/>
      <c r="L188" s="126"/>
    </row>
    <row r="189" spans="2:12" ht="15.95" hidden="1">
      <c r="B189" s="120">
        <v>187</v>
      </c>
      <c r="C189" s="121" t="s">
        <v>660</v>
      </c>
      <c r="D189" s="122" t="s">
        <v>661</v>
      </c>
      <c r="E189" s="121" t="s">
        <v>662</v>
      </c>
      <c r="F189" s="123">
        <f t="shared" si="2"/>
        <v>0</v>
      </c>
      <c r="G189" s="119"/>
      <c r="H189" s="124"/>
      <c r="J189" s="126"/>
      <c r="K189" s="126"/>
      <c r="L189" s="126"/>
    </row>
    <row r="190" spans="2:12" ht="24" hidden="1">
      <c r="B190" s="120">
        <v>188</v>
      </c>
      <c r="C190" s="121" t="s">
        <v>663</v>
      </c>
      <c r="D190" s="122" t="s">
        <v>654</v>
      </c>
      <c r="E190" s="121" t="s">
        <v>664</v>
      </c>
      <c r="F190" s="123">
        <f t="shared" si="2"/>
        <v>0</v>
      </c>
      <c r="G190" s="119"/>
      <c r="H190" s="124"/>
      <c r="J190" s="126"/>
      <c r="K190" s="126"/>
      <c r="L190" s="126"/>
    </row>
    <row r="191" spans="2:12" ht="24" hidden="1">
      <c r="B191" s="120">
        <v>189</v>
      </c>
      <c r="C191" s="121" t="s">
        <v>665</v>
      </c>
      <c r="D191" s="122" t="s">
        <v>666</v>
      </c>
      <c r="E191" s="121" t="s">
        <v>664</v>
      </c>
      <c r="F191" s="123">
        <f t="shared" si="2"/>
        <v>0</v>
      </c>
      <c r="G191" s="119"/>
      <c r="H191" s="124"/>
      <c r="J191" s="126"/>
      <c r="K191" s="126"/>
      <c r="L191" s="126"/>
    </row>
    <row r="192" spans="2:12" ht="15.95" hidden="1">
      <c r="B192" s="120">
        <v>190</v>
      </c>
      <c r="C192" s="121" t="s">
        <v>667</v>
      </c>
      <c r="D192" s="122" t="s">
        <v>668</v>
      </c>
      <c r="E192" s="121" t="s">
        <v>669</v>
      </c>
      <c r="F192" s="123">
        <f t="shared" si="2"/>
        <v>0</v>
      </c>
      <c r="G192" s="119"/>
      <c r="H192" s="124"/>
      <c r="J192" s="126"/>
      <c r="K192" s="126"/>
      <c r="L192" s="126"/>
    </row>
    <row r="193" spans="2:12" ht="15.95" hidden="1">
      <c r="B193" s="120">
        <v>191</v>
      </c>
      <c r="C193" s="121" t="s">
        <v>670</v>
      </c>
      <c r="D193" s="122" t="s">
        <v>671</v>
      </c>
      <c r="E193" s="121" t="s">
        <v>672</v>
      </c>
      <c r="F193" s="123">
        <f t="shared" si="2"/>
        <v>0</v>
      </c>
      <c r="G193" s="119"/>
      <c r="H193" s="124"/>
      <c r="J193" s="126"/>
      <c r="K193" s="126"/>
      <c r="L193" s="126"/>
    </row>
    <row r="194" spans="2:12" ht="15.95" hidden="1">
      <c r="B194" s="120">
        <v>192</v>
      </c>
      <c r="C194" s="121" t="s">
        <v>673</v>
      </c>
      <c r="D194" s="122" t="s">
        <v>674</v>
      </c>
      <c r="E194" s="121" t="s">
        <v>672</v>
      </c>
      <c r="F194" s="123">
        <f t="shared" si="2"/>
        <v>0</v>
      </c>
      <c r="G194" s="119"/>
      <c r="H194" s="124"/>
      <c r="J194" s="126"/>
      <c r="K194" s="126"/>
      <c r="L194" s="126"/>
    </row>
    <row r="195" spans="2:12" ht="15.95">
      <c r="B195" s="120">
        <v>193</v>
      </c>
      <c r="C195" s="121" t="s">
        <v>169</v>
      </c>
      <c r="D195" s="122" t="s">
        <v>675</v>
      </c>
      <c r="E195" s="121" t="s">
        <v>676</v>
      </c>
      <c r="F195" s="123">
        <f t="shared" ref="F195:F252" si="3">SUM(J195:L195)</f>
        <v>57</v>
      </c>
      <c r="G195" s="119"/>
      <c r="H195" s="124"/>
      <c r="J195" s="126">
        <v>30</v>
      </c>
      <c r="K195" s="126">
        <v>25</v>
      </c>
      <c r="L195" s="126">
        <v>2</v>
      </c>
    </row>
    <row r="196" spans="2:12" ht="24" hidden="1">
      <c r="B196" s="120">
        <v>194</v>
      </c>
      <c r="C196" s="121" t="s">
        <v>677</v>
      </c>
      <c r="D196" s="122" t="s">
        <v>678</v>
      </c>
      <c r="E196" s="121" t="s">
        <v>12</v>
      </c>
      <c r="F196" s="123">
        <f t="shared" si="3"/>
        <v>0</v>
      </c>
      <c r="G196" s="119"/>
      <c r="H196" s="124"/>
      <c r="J196" s="126"/>
      <c r="K196" s="126"/>
      <c r="L196" s="126"/>
    </row>
    <row r="197" spans="2:12" ht="24" hidden="1">
      <c r="B197" s="120">
        <v>195</v>
      </c>
      <c r="C197" s="121" t="s">
        <v>679</v>
      </c>
      <c r="D197" s="122" t="s">
        <v>680</v>
      </c>
      <c r="E197" s="121" t="s">
        <v>12</v>
      </c>
      <c r="F197" s="123">
        <f t="shared" si="3"/>
        <v>0</v>
      </c>
      <c r="G197" s="119"/>
      <c r="H197" s="124"/>
      <c r="J197" s="126"/>
      <c r="K197" s="126"/>
      <c r="L197" s="126"/>
    </row>
    <row r="198" spans="2:12" ht="24" hidden="1">
      <c r="B198" s="120">
        <v>196</v>
      </c>
      <c r="C198" s="121" t="s">
        <v>681</v>
      </c>
      <c r="D198" s="122" t="s">
        <v>682</v>
      </c>
      <c r="E198" s="121" t="s">
        <v>12</v>
      </c>
      <c r="F198" s="123">
        <f t="shared" si="3"/>
        <v>0</v>
      </c>
      <c r="G198" s="119"/>
      <c r="H198" s="124"/>
      <c r="J198" s="126"/>
      <c r="K198" s="126"/>
      <c r="L198" s="126"/>
    </row>
    <row r="199" spans="2:12" ht="24" hidden="1">
      <c r="B199" s="120">
        <v>197</v>
      </c>
      <c r="C199" s="121" t="s">
        <v>683</v>
      </c>
      <c r="D199" s="122" t="s">
        <v>684</v>
      </c>
      <c r="E199" s="121" t="s">
        <v>12</v>
      </c>
      <c r="F199" s="123">
        <f t="shared" si="3"/>
        <v>0</v>
      </c>
      <c r="G199" s="119"/>
      <c r="H199" s="124"/>
      <c r="J199" s="126"/>
      <c r="K199" s="126"/>
      <c r="L199" s="126"/>
    </row>
    <row r="200" spans="2:12" ht="24" hidden="1">
      <c r="B200" s="120">
        <v>198</v>
      </c>
      <c r="C200" s="121" t="s">
        <v>685</v>
      </c>
      <c r="D200" s="122" t="s">
        <v>686</v>
      </c>
      <c r="E200" s="121" t="s">
        <v>12</v>
      </c>
      <c r="F200" s="123">
        <f t="shared" si="3"/>
        <v>0</v>
      </c>
      <c r="G200" s="119"/>
      <c r="H200" s="124"/>
      <c r="J200" s="126"/>
      <c r="K200" s="126"/>
      <c r="L200" s="126"/>
    </row>
    <row r="201" spans="2:12" ht="15.95" hidden="1">
      <c r="B201" s="120">
        <v>199</v>
      </c>
      <c r="C201" s="121" t="s">
        <v>687</v>
      </c>
      <c r="D201" s="122" t="s">
        <v>688</v>
      </c>
      <c r="E201" s="121" t="s">
        <v>12</v>
      </c>
      <c r="F201" s="123">
        <f t="shared" si="3"/>
        <v>0</v>
      </c>
      <c r="G201" s="119"/>
      <c r="H201" s="124"/>
      <c r="J201" s="126"/>
      <c r="K201" s="126"/>
      <c r="L201" s="126"/>
    </row>
    <row r="202" spans="2:12" ht="15.95" hidden="1">
      <c r="B202" s="120">
        <v>200</v>
      </c>
      <c r="C202" s="121" t="s">
        <v>689</v>
      </c>
      <c r="D202" s="122" t="s">
        <v>690</v>
      </c>
      <c r="E202" s="121" t="s">
        <v>12</v>
      </c>
      <c r="F202" s="123">
        <f t="shared" si="3"/>
        <v>0</v>
      </c>
      <c r="G202" s="119"/>
      <c r="H202" s="124"/>
      <c r="J202" s="126"/>
      <c r="K202" s="126"/>
      <c r="L202" s="126"/>
    </row>
    <row r="203" spans="2:12" ht="39.950000000000003" hidden="1">
      <c r="B203" s="120">
        <v>201</v>
      </c>
      <c r="C203" s="121" t="s">
        <v>691</v>
      </c>
      <c r="D203" s="122" t="s">
        <v>692</v>
      </c>
      <c r="E203" s="121" t="s">
        <v>12</v>
      </c>
      <c r="F203" s="123">
        <f t="shared" si="3"/>
        <v>0</v>
      </c>
      <c r="G203" s="119"/>
      <c r="H203" s="124"/>
      <c r="J203" s="126"/>
      <c r="K203" s="126"/>
      <c r="L203" s="126"/>
    </row>
    <row r="204" spans="2:12" ht="32.1" hidden="1">
      <c r="B204" s="120">
        <v>202</v>
      </c>
      <c r="C204" s="121" t="s">
        <v>693</v>
      </c>
      <c r="D204" s="122" t="s">
        <v>694</v>
      </c>
      <c r="E204" s="121" t="s">
        <v>12</v>
      </c>
      <c r="F204" s="123">
        <f t="shared" si="3"/>
        <v>0</v>
      </c>
      <c r="G204" s="119"/>
      <c r="H204" s="124"/>
      <c r="J204" s="126"/>
      <c r="K204" s="126"/>
      <c r="L204" s="126"/>
    </row>
    <row r="205" spans="2:12" ht="15.95" hidden="1">
      <c r="B205" s="120">
        <v>203</v>
      </c>
      <c r="C205" s="121" t="s">
        <v>695</v>
      </c>
      <c r="D205" s="122" t="s">
        <v>696</v>
      </c>
      <c r="E205" s="121" t="s">
        <v>12</v>
      </c>
      <c r="F205" s="123">
        <f t="shared" si="3"/>
        <v>0</v>
      </c>
      <c r="G205" s="119"/>
      <c r="H205" s="124"/>
      <c r="J205" s="126"/>
      <c r="K205" s="126"/>
      <c r="L205" s="126"/>
    </row>
    <row r="206" spans="2:12" ht="15.95" hidden="1">
      <c r="B206" s="120">
        <v>204</v>
      </c>
      <c r="C206" s="121" t="s">
        <v>697</v>
      </c>
      <c r="D206" s="122" t="s">
        <v>698</v>
      </c>
      <c r="E206" s="121" t="s">
        <v>12</v>
      </c>
      <c r="F206" s="123">
        <f t="shared" si="3"/>
        <v>0</v>
      </c>
      <c r="G206" s="119"/>
      <c r="H206" s="124"/>
      <c r="J206" s="126"/>
      <c r="K206" s="126"/>
      <c r="L206" s="126"/>
    </row>
    <row r="207" spans="2:12" ht="24">
      <c r="B207" s="120">
        <v>205</v>
      </c>
      <c r="C207" s="121" t="s">
        <v>171</v>
      </c>
      <c r="D207" s="122" t="s">
        <v>699</v>
      </c>
      <c r="E207" s="121" t="s">
        <v>12</v>
      </c>
      <c r="F207" s="123">
        <f t="shared" si="3"/>
        <v>8</v>
      </c>
      <c r="G207" s="119"/>
      <c r="H207" s="124"/>
      <c r="J207" s="126">
        <v>2</v>
      </c>
      <c r="K207" s="126">
        <v>5</v>
      </c>
      <c r="L207" s="126">
        <v>1</v>
      </c>
    </row>
    <row r="208" spans="2:12" ht="15.95" hidden="1">
      <c r="B208" s="120">
        <v>206</v>
      </c>
      <c r="C208" s="121" t="s">
        <v>700</v>
      </c>
      <c r="D208" s="122" t="s">
        <v>701</v>
      </c>
      <c r="E208" s="121" t="s">
        <v>12</v>
      </c>
      <c r="F208" s="123">
        <f t="shared" si="3"/>
        <v>0</v>
      </c>
      <c r="G208" s="119"/>
      <c r="H208" s="124"/>
      <c r="J208" s="126"/>
      <c r="K208" s="126"/>
      <c r="L208" s="126"/>
    </row>
    <row r="209" spans="2:12" ht="32.1">
      <c r="B209" s="120">
        <v>207</v>
      </c>
      <c r="C209" s="121" t="s">
        <v>173</v>
      </c>
      <c r="D209" s="122" t="s">
        <v>702</v>
      </c>
      <c r="E209" s="121" t="s">
        <v>12</v>
      </c>
      <c r="F209" s="123">
        <f t="shared" si="3"/>
        <v>23</v>
      </c>
      <c r="G209" s="119"/>
      <c r="H209" s="124"/>
      <c r="J209" s="126">
        <v>5</v>
      </c>
      <c r="K209" s="126">
        <v>15</v>
      </c>
      <c r="L209" s="126">
        <v>3</v>
      </c>
    </row>
    <row r="210" spans="2:12" ht="32.1" hidden="1">
      <c r="B210" s="120">
        <v>208</v>
      </c>
      <c r="C210" s="121" t="s">
        <v>703</v>
      </c>
      <c r="D210" s="122" t="s">
        <v>704</v>
      </c>
      <c r="E210" s="121" t="s">
        <v>12</v>
      </c>
      <c r="F210" s="123">
        <f t="shared" si="3"/>
        <v>0</v>
      </c>
      <c r="G210" s="119"/>
      <c r="H210" s="124"/>
      <c r="J210" s="126"/>
      <c r="K210" s="126"/>
      <c r="L210" s="126"/>
    </row>
    <row r="211" spans="2:12" ht="32.1" hidden="1">
      <c r="B211" s="120">
        <v>209</v>
      </c>
      <c r="C211" s="121" t="s">
        <v>705</v>
      </c>
      <c r="D211" s="122" t="s">
        <v>704</v>
      </c>
      <c r="E211" s="121" t="s">
        <v>12</v>
      </c>
      <c r="F211" s="123">
        <f t="shared" si="3"/>
        <v>0</v>
      </c>
      <c r="G211" s="119"/>
      <c r="H211" s="124"/>
      <c r="J211" s="126"/>
      <c r="K211" s="126"/>
      <c r="L211" s="126"/>
    </row>
    <row r="212" spans="2:12" ht="24" hidden="1">
      <c r="B212" s="120">
        <v>210</v>
      </c>
      <c r="C212" s="121" t="s">
        <v>706</v>
      </c>
      <c r="D212" s="122" t="s">
        <v>707</v>
      </c>
      <c r="E212" s="121" t="s">
        <v>12</v>
      </c>
      <c r="F212" s="123">
        <f t="shared" si="3"/>
        <v>0</v>
      </c>
      <c r="G212" s="119"/>
      <c r="H212" s="124"/>
      <c r="J212" s="126"/>
      <c r="K212" s="126"/>
      <c r="L212" s="126"/>
    </row>
    <row r="213" spans="2:12" ht="24">
      <c r="B213" s="120">
        <v>211</v>
      </c>
      <c r="C213" s="121" t="s">
        <v>175</v>
      </c>
      <c r="D213" s="122" t="s">
        <v>707</v>
      </c>
      <c r="E213" s="121" t="s">
        <v>12</v>
      </c>
      <c r="F213" s="123">
        <f t="shared" si="3"/>
        <v>6</v>
      </c>
      <c r="G213" s="119"/>
      <c r="H213" s="124"/>
      <c r="J213" s="126">
        <v>6</v>
      </c>
      <c r="K213" s="126"/>
      <c r="L213" s="126"/>
    </row>
    <row r="214" spans="2:12" ht="24" hidden="1">
      <c r="B214" s="120">
        <v>212</v>
      </c>
      <c r="C214" s="121" t="s">
        <v>708</v>
      </c>
      <c r="D214" s="122" t="s">
        <v>709</v>
      </c>
      <c r="E214" s="121" t="s">
        <v>12</v>
      </c>
      <c r="F214" s="123">
        <f t="shared" si="3"/>
        <v>0</v>
      </c>
      <c r="G214" s="119"/>
      <c r="H214" s="124"/>
      <c r="J214" s="126"/>
      <c r="K214" s="126"/>
      <c r="L214" s="126"/>
    </row>
    <row r="215" spans="2:12" ht="24" hidden="1">
      <c r="B215" s="120">
        <v>213</v>
      </c>
      <c r="C215" s="121" t="s">
        <v>710</v>
      </c>
      <c r="D215" s="122" t="s">
        <v>709</v>
      </c>
      <c r="E215" s="121" t="s">
        <v>12</v>
      </c>
      <c r="F215" s="123">
        <f t="shared" si="3"/>
        <v>0</v>
      </c>
      <c r="G215" s="119"/>
      <c r="H215" s="124"/>
      <c r="J215" s="126"/>
      <c r="K215" s="126"/>
      <c r="L215" s="126"/>
    </row>
    <row r="216" spans="2:12" ht="15.95" hidden="1">
      <c r="B216" s="120">
        <v>214</v>
      </c>
      <c r="C216" s="121" t="s">
        <v>711</v>
      </c>
      <c r="D216" s="122" t="s">
        <v>712</v>
      </c>
      <c r="E216" s="121" t="s">
        <v>12</v>
      </c>
      <c r="F216" s="123">
        <f t="shared" si="3"/>
        <v>0</v>
      </c>
      <c r="G216" s="119"/>
      <c r="H216" s="124"/>
      <c r="J216" s="126"/>
      <c r="K216" s="126"/>
      <c r="L216" s="126"/>
    </row>
    <row r="217" spans="2:12" ht="24" hidden="1">
      <c r="B217" s="120">
        <v>215</v>
      </c>
      <c r="C217" s="121" t="s">
        <v>713</v>
      </c>
      <c r="D217" s="122" t="s">
        <v>714</v>
      </c>
      <c r="E217" s="121" t="s">
        <v>12</v>
      </c>
      <c r="F217" s="123">
        <f t="shared" si="3"/>
        <v>0</v>
      </c>
      <c r="G217" s="119"/>
      <c r="H217" s="124"/>
      <c r="J217" s="126"/>
      <c r="K217" s="126"/>
      <c r="L217" s="126"/>
    </row>
    <row r="218" spans="2:12" ht="24" hidden="1">
      <c r="B218" s="120">
        <v>216</v>
      </c>
      <c r="C218" s="121" t="s">
        <v>715</v>
      </c>
      <c r="D218" s="122" t="s">
        <v>716</v>
      </c>
      <c r="E218" s="121" t="s">
        <v>12</v>
      </c>
      <c r="F218" s="123">
        <f t="shared" si="3"/>
        <v>0</v>
      </c>
      <c r="G218" s="119"/>
      <c r="H218" s="124"/>
      <c r="J218" s="126"/>
      <c r="K218" s="126"/>
      <c r="L218" s="126"/>
    </row>
    <row r="219" spans="2:12" ht="24" hidden="1">
      <c r="B219" s="120">
        <v>217</v>
      </c>
      <c r="C219" s="121" t="s">
        <v>717</v>
      </c>
      <c r="D219" s="122" t="s">
        <v>718</v>
      </c>
      <c r="E219" s="121" t="s">
        <v>12</v>
      </c>
      <c r="F219" s="123">
        <f t="shared" si="3"/>
        <v>0</v>
      </c>
      <c r="G219" s="119"/>
      <c r="H219" s="124"/>
      <c r="J219" s="126"/>
      <c r="K219" s="126"/>
      <c r="L219" s="126"/>
    </row>
    <row r="220" spans="2:12" ht="39.950000000000003" hidden="1">
      <c r="B220" s="120">
        <v>218</v>
      </c>
      <c r="C220" s="121" t="s">
        <v>719</v>
      </c>
      <c r="D220" s="122" t="s">
        <v>720</v>
      </c>
      <c r="E220" s="121" t="s">
        <v>12</v>
      </c>
      <c r="F220" s="123">
        <f t="shared" si="3"/>
        <v>0</v>
      </c>
      <c r="G220" s="119"/>
      <c r="H220" s="124"/>
      <c r="J220" s="126"/>
      <c r="K220" s="126"/>
      <c r="L220" s="126"/>
    </row>
    <row r="221" spans="2:12" ht="39.950000000000003" hidden="1">
      <c r="B221" s="120">
        <v>219</v>
      </c>
      <c r="C221" s="121" t="s">
        <v>721</v>
      </c>
      <c r="D221" s="122" t="s">
        <v>720</v>
      </c>
      <c r="E221" s="121" t="s">
        <v>12</v>
      </c>
      <c r="F221" s="123">
        <f t="shared" si="3"/>
        <v>0</v>
      </c>
      <c r="G221" s="119"/>
      <c r="H221" s="124"/>
      <c r="J221" s="126"/>
      <c r="K221" s="126"/>
      <c r="L221" s="126"/>
    </row>
    <row r="222" spans="2:12" ht="39.950000000000003" hidden="1">
      <c r="B222" s="120">
        <v>220</v>
      </c>
      <c r="C222" s="121" t="s">
        <v>722</v>
      </c>
      <c r="D222" s="122" t="s">
        <v>723</v>
      </c>
      <c r="E222" s="121" t="s">
        <v>12</v>
      </c>
      <c r="F222" s="123">
        <f t="shared" si="3"/>
        <v>0</v>
      </c>
      <c r="G222" s="119"/>
      <c r="H222" s="124"/>
      <c r="J222" s="126"/>
      <c r="K222" s="126"/>
      <c r="L222" s="126"/>
    </row>
    <row r="223" spans="2:12" ht="39.950000000000003" hidden="1">
      <c r="B223" s="120">
        <v>221</v>
      </c>
      <c r="C223" s="121" t="s">
        <v>724</v>
      </c>
      <c r="D223" s="122" t="s">
        <v>723</v>
      </c>
      <c r="E223" s="121" t="s">
        <v>12</v>
      </c>
      <c r="F223" s="123">
        <f t="shared" si="3"/>
        <v>0</v>
      </c>
      <c r="G223" s="119"/>
      <c r="H223" s="124"/>
      <c r="J223" s="126"/>
      <c r="K223" s="126"/>
      <c r="L223" s="126"/>
    </row>
    <row r="224" spans="2:12" ht="39.950000000000003" hidden="1">
      <c r="B224" s="120">
        <v>222</v>
      </c>
      <c r="C224" s="121" t="s">
        <v>725</v>
      </c>
      <c r="D224" s="122" t="s">
        <v>726</v>
      </c>
      <c r="E224" s="121" t="s">
        <v>12</v>
      </c>
      <c r="F224" s="123">
        <f t="shared" si="3"/>
        <v>0</v>
      </c>
      <c r="G224" s="119"/>
      <c r="H224" s="124"/>
      <c r="J224" s="126"/>
      <c r="K224" s="126"/>
      <c r="L224" s="126"/>
    </row>
    <row r="225" spans="2:12" ht="39.950000000000003" hidden="1">
      <c r="B225" s="120">
        <v>223</v>
      </c>
      <c r="C225" s="121" t="s">
        <v>727</v>
      </c>
      <c r="D225" s="122" t="s">
        <v>726</v>
      </c>
      <c r="E225" s="121" t="s">
        <v>12</v>
      </c>
      <c r="F225" s="123">
        <f t="shared" si="3"/>
        <v>0</v>
      </c>
      <c r="G225" s="119"/>
      <c r="H225" s="124"/>
      <c r="J225" s="126"/>
      <c r="K225" s="126"/>
      <c r="L225" s="126"/>
    </row>
    <row r="226" spans="2:12" ht="39.950000000000003" hidden="1">
      <c r="B226" s="120">
        <v>224</v>
      </c>
      <c r="C226" s="121" t="s">
        <v>728</v>
      </c>
      <c r="D226" s="122" t="s">
        <v>729</v>
      </c>
      <c r="E226" s="121" t="s">
        <v>12</v>
      </c>
      <c r="F226" s="123">
        <f t="shared" si="3"/>
        <v>0</v>
      </c>
      <c r="G226" s="119"/>
      <c r="H226" s="124"/>
      <c r="J226" s="126"/>
      <c r="K226" s="126"/>
      <c r="L226" s="126"/>
    </row>
    <row r="227" spans="2:12" ht="39.950000000000003" hidden="1">
      <c r="B227" s="120">
        <v>225</v>
      </c>
      <c r="C227" s="121" t="s">
        <v>730</v>
      </c>
      <c r="D227" s="122" t="s">
        <v>729</v>
      </c>
      <c r="E227" s="121" t="s">
        <v>12</v>
      </c>
      <c r="F227" s="123">
        <f t="shared" si="3"/>
        <v>0</v>
      </c>
      <c r="G227" s="119"/>
      <c r="H227" s="124"/>
      <c r="J227" s="126"/>
      <c r="K227" s="126"/>
      <c r="L227" s="126"/>
    </row>
    <row r="228" spans="2:12" ht="39.950000000000003" hidden="1">
      <c r="B228" s="120">
        <v>226</v>
      </c>
      <c r="C228" s="121" t="s">
        <v>731</v>
      </c>
      <c r="D228" s="122" t="s">
        <v>732</v>
      </c>
      <c r="E228" s="121" t="s">
        <v>12</v>
      </c>
      <c r="F228" s="123">
        <f t="shared" si="3"/>
        <v>0</v>
      </c>
      <c r="G228" s="119"/>
      <c r="H228" s="124"/>
      <c r="J228" s="126"/>
      <c r="K228" s="126"/>
      <c r="L228" s="126"/>
    </row>
    <row r="229" spans="2:12" ht="39.950000000000003" hidden="1">
      <c r="B229" s="120">
        <v>227</v>
      </c>
      <c r="C229" s="121" t="s">
        <v>733</v>
      </c>
      <c r="D229" s="122" t="s">
        <v>732</v>
      </c>
      <c r="E229" s="121" t="s">
        <v>12</v>
      </c>
      <c r="F229" s="123">
        <f t="shared" si="3"/>
        <v>0</v>
      </c>
      <c r="G229" s="119"/>
      <c r="H229" s="124"/>
      <c r="J229" s="126"/>
      <c r="K229" s="126"/>
      <c r="L229" s="126"/>
    </row>
    <row r="230" spans="2:12" ht="39.950000000000003" hidden="1">
      <c r="B230" s="120">
        <v>228</v>
      </c>
      <c r="C230" s="121" t="s">
        <v>734</v>
      </c>
      <c r="D230" s="122" t="s">
        <v>735</v>
      </c>
      <c r="E230" s="121" t="s">
        <v>12</v>
      </c>
      <c r="F230" s="123">
        <f t="shared" si="3"/>
        <v>0</v>
      </c>
      <c r="G230" s="119"/>
      <c r="H230" s="124"/>
      <c r="J230" s="126"/>
      <c r="K230" s="126"/>
      <c r="L230" s="126"/>
    </row>
    <row r="231" spans="2:12" ht="39.950000000000003" hidden="1">
      <c r="B231" s="120">
        <v>229</v>
      </c>
      <c r="C231" s="121" t="s">
        <v>736</v>
      </c>
      <c r="D231" s="122" t="s">
        <v>735</v>
      </c>
      <c r="E231" s="121" t="s">
        <v>12</v>
      </c>
      <c r="F231" s="123">
        <f t="shared" si="3"/>
        <v>0</v>
      </c>
      <c r="G231" s="119"/>
      <c r="H231" s="124"/>
      <c r="J231" s="126"/>
      <c r="K231" s="126"/>
      <c r="L231" s="126"/>
    </row>
    <row r="232" spans="2:12" ht="32.1" hidden="1">
      <c r="B232" s="120">
        <v>230</v>
      </c>
      <c r="C232" s="121" t="s">
        <v>737</v>
      </c>
      <c r="D232" s="122" t="s">
        <v>738</v>
      </c>
      <c r="E232" s="121" t="s">
        <v>739</v>
      </c>
      <c r="F232" s="123">
        <f t="shared" si="3"/>
        <v>0</v>
      </c>
      <c r="G232" s="119"/>
      <c r="H232" s="124"/>
      <c r="J232" s="126"/>
      <c r="K232" s="126"/>
      <c r="L232" s="126"/>
    </row>
    <row r="233" spans="2:12" ht="39.950000000000003" hidden="1">
      <c r="B233" s="120">
        <v>231</v>
      </c>
      <c r="C233" s="121" t="s">
        <v>740</v>
      </c>
      <c r="D233" s="122" t="s">
        <v>741</v>
      </c>
      <c r="E233" s="121" t="s">
        <v>742</v>
      </c>
      <c r="F233" s="123">
        <f t="shared" si="3"/>
        <v>0</v>
      </c>
      <c r="G233" s="119"/>
      <c r="H233" s="124"/>
      <c r="J233" s="126"/>
      <c r="K233" s="126"/>
      <c r="L233" s="126"/>
    </row>
    <row r="234" spans="2:12" ht="39.950000000000003">
      <c r="B234" s="120">
        <v>232</v>
      </c>
      <c r="C234" s="121" t="s">
        <v>177</v>
      </c>
      <c r="D234" s="122" t="s">
        <v>741</v>
      </c>
      <c r="E234" s="121" t="s">
        <v>742</v>
      </c>
      <c r="F234" s="123">
        <f t="shared" si="3"/>
        <v>6</v>
      </c>
      <c r="G234" s="119"/>
      <c r="H234" s="124"/>
      <c r="J234" s="126">
        <v>3</v>
      </c>
      <c r="K234" s="126">
        <v>3</v>
      </c>
      <c r="L234" s="126"/>
    </row>
    <row r="235" spans="2:12" ht="63.95" hidden="1">
      <c r="B235" s="120">
        <v>233</v>
      </c>
      <c r="C235" s="121" t="s">
        <v>743</v>
      </c>
      <c r="D235" s="122" t="s">
        <v>744</v>
      </c>
      <c r="E235" s="121" t="s">
        <v>742</v>
      </c>
      <c r="F235" s="123">
        <f t="shared" si="3"/>
        <v>0</v>
      </c>
      <c r="G235" s="119"/>
      <c r="H235" s="124"/>
      <c r="J235" s="126"/>
      <c r="K235" s="126"/>
      <c r="L235" s="126"/>
    </row>
    <row r="236" spans="2:12" ht="63.95" hidden="1">
      <c r="B236" s="120">
        <v>234</v>
      </c>
      <c r="C236" s="121" t="s">
        <v>745</v>
      </c>
      <c r="D236" s="122" t="s">
        <v>744</v>
      </c>
      <c r="E236" s="121" t="s">
        <v>742</v>
      </c>
      <c r="F236" s="123">
        <f t="shared" si="3"/>
        <v>0</v>
      </c>
      <c r="G236" s="119"/>
      <c r="H236" s="124"/>
      <c r="J236" s="126"/>
      <c r="K236" s="126"/>
      <c r="L236" s="126"/>
    </row>
    <row r="237" spans="2:12" ht="63.95" hidden="1">
      <c r="B237" s="120">
        <v>235</v>
      </c>
      <c r="C237" s="121" t="s">
        <v>746</v>
      </c>
      <c r="D237" s="122" t="s">
        <v>747</v>
      </c>
      <c r="E237" s="121" t="s">
        <v>742</v>
      </c>
      <c r="F237" s="123">
        <f t="shared" si="3"/>
        <v>0</v>
      </c>
      <c r="G237" s="119"/>
      <c r="H237" s="124"/>
      <c r="J237" s="126"/>
      <c r="K237" s="126"/>
      <c r="L237" s="126"/>
    </row>
    <row r="238" spans="2:12" ht="63.95" hidden="1">
      <c r="B238" s="120">
        <v>236</v>
      </c>
      <c r="C238" s="121" t="s">
        <v>748</v>
      </c>
      <c r="D238" s="122" t="s">
        <v>747</v>
      </c>
      <c r="E238" s="121" t="s">
        <v>742</v>
      </c>
      <c r="F238" s="123">
        <f t="shared" si="3"/>
        <v>0</v>
      </c>
      <c r="G238" s="119"/>
      <c r="H238" s="124"/>
      <c r="J238" s="126"/>
      <c r="K238" s="126"/>
      <c r="L238" s="126"/>
    </row>
    <row r="239" spans="2:12" ht="24" hidden="1">
      <c r="B239" s="120">
        <v>237</v>
      </c>
      <c r="C239" s="121" t="s">
        <v>749</v>
      </c>
      <c r="D239" s="122" t="s">
        <v>750</v>
      </c>
      <c r="E239" s="121" t="s">
        <v>12</v>
      </c>
      <c r="F239" s="123">
        <f t="shared" si="3"/>
        <v>0</v>
      </c>
      <c r="G239" s="119"/>
      <c r="H239" s="124"/>
      <c r="J239" s="126"/>
      <c r="K239" s="126"/>
      <c r="L239" s="126"/>
    </row>
    <row r="240" spans="2:12" ht="15.95" hidden="1">
      <c r="B240" s="120">
        <v>238</v>
      </c>
      <c r="C240" s="121" t="s">
        <v>751</v>
      </c>
      <c r="D240" s="122" t="s">
        <v>752</v>
      </c>
      <c r="E240" s="121" t="s">
        <v>12</v>
      </c>
      <c r="F240" s="123">
        <f t="shared" si="3"/>
        <v>0</v>
      </c>
      <c r="G240" s="119"/>
      <c r="H240" s="124"/>
      <c r="J240" s="126"/>
      <c r="K240" s="126"/>
      <c r="L240" s="126"/>
    </row>
    <row r="241" spans="2:12" ht="24" hidden="1">
      <c r="B241" s="120">
        <v>239</v>
      </c>
      <c r="C241" s="121" t="s">
        <v>753</v>
      </c>
      <c r="D241" s="122" t="s">
        <v>754</v>
      </c>
      <c r="E241" s="121" t="s">
        <v>12</v>
      </c>
      <c r="F241" s="123">
        <f t="shared" si="3"/>
        <v>0</v>
      </c>
      <c r="G241" s="119"/>
      <c r="H241" s="124"/>
      <c r="J241" s="126"/>
      <c r="K241" s="126"/>
      <c r="L241" s="126"/>
    </row>
    <row r="242" spans="2:12" ht="24">
      <c r="B242" s="120">
        <v>240</v>
      </c>
      <c r="C242" s="121" t="s">
        <v>179</v>
      </c>
      <c r="D242" s="122" t="s">
        <v>754</v>
      </c>
      <c r="E242" s="121" t="s">
        <v>12</v>
      </c>
      <c r="F242" s="123">
        <f t="shared" si="3"/>
        <v>1</v>
      </c>
      <c r="G242" s="119"/>
      <c r="H242" s="124"/>
      <c r="J242" s="126">
        <v>1</v>
      </c>
      <c r="K242" s="126"/>
      <c r="L242" s="126"/>
    </row>
    <row r="243" spans="2:12" ht="14.1" hidden="1">
      <c r="B243" s="120"/>
      <c r="C243" s="121"/>
      <c r="D243" s="122"/>
      <c r="E243" s="121"/>
      <c r="F243" s="123"/>
      <c r="G243" s="119"/>
      <c r="H243" s="124"/>
      <c r="J243" s="126"/>
      <c r="K243" s="126"/>
      <c r="L243" s="126"/>
    </row>
    <row r="244" spans="2:12" ht="32.1" hidden="1">
      <c r="B244" s="120">
        <v>241</v>
      </c>
      <c r="C244" s="121" t="s">
        <v>755</v>
      </c>
      <c r="D244" s="122" t="s">
        <v>756</v>
      </c>
      <c r="E244" s="121" t="s">
        <v>757</v>
      </c>
      <c r="F244" s="123">
        <f t="shared" si="3"/>
        <v>0</v>
      </c>
      <c r="G244" s="119"/>
      <c r="H244" s="124"/>
      <c r="J244" s="126"/>
      <c r="K244" s="126"/>
      <c r="L244" s="126"/>
    </row>
    <row r="245" spans="2:12" ht="15.95">
      <c r="B245" s="120">
        <v>242</v>
      </c>
      <c r="C245" s="121" t="s">
        <v>181</v>
      </c>
      <c r="D245" s="122" t="s">
        <v>758</v>
      </c>
      <c r="E245" s="121" t="s">
        <v>12</v>
      </c>
      <c r="F245" s="123">
        <f t="shared" si="3"/>
        <v>1</v>
      </c>
      <c r="G245" s="119"/>
      <c r="H245" s="124"/>
      <c r="J245" s="126"/>
      <c r="K245" s="126">
        <v>1</v>
      </c>
      <c r="L245" s="126"/>
    </row>
    <row r="246" spans="2:12" ht="15.95">
      <c r="B246" s="120">
        <v>243</v>
      </c>
      <c r="C246" s="121" t="s">
        <v>759</v>
      </c>
      <c r="D246" s="122" t="s">
        <v>760</v>
      </c>
      <c r="E246" s="121" t="s">
        <v>12</v>
      </c>
      <c r="F246" s="123">
        <f t="shared" si="3"/>
        <v>2</v>
      </c>
      <c r="G246" s="119"/>
      <c r="H246" s="124"/>
      <c r="J246" s="126">
        <v>1</v>
      </c>
      <c r="K246" s="126"/>
      <c r="L246" s="126">
        <v>1</v>
      </c>
    </row>
    <row r="247" spans="2:12" ht="24" hidden="1">
      <c r="B247" s="120">
        <v>244</v>
      </c>
      <c r="C247" s="121" t="s">
        <v>761</v>
      </c>
      <c r="D247" s="122" t="s">
        <v>762</v>
      </c>
      <c r="E247" s="121" t="s">
        <v>12</v>
      </c>
      <c r="F247" s="123">
        <f t="shared" si="3"/>
        <v>0</v>
      </c>
      <c r="G247" s="119"/>
      <c r="H247" s="124"/>
      <c r="J247" s="126"/>
      <c r="K247" s="126"/>
      <c r="L247" s="126"/>
    </row>
    <row r="248" spans="2:12" ht="32.1" hidden="1">
      <c r="B248" s="120">
        <v>245</v>
      </c>
      <c r="C248" s="121" t="s">
        <v>763</v>
      </c>
      <c r="D248" s="122" t="s">
        <v>764</v>
      </c>
      <c r="E248" s="121" t="s">
        <v>12</v>
      </c>
      <c r="F248" s="123">
        <f t="shared" si="3"/>
        <v>0</v>
      </c>
      <c r="G248" s="119"/>
      <c r="H248" s="124"/>
      <c r="J248" s="126"/>
      <c r="K248" s="126"/>
      <c r="L248" s="126"/>
    </row>
    <row r="249" spans="2:12" ht="15.95" hidden="1">
      <c r="B249" s="120">
        <v>246</v>
      </c>
      <c r="C249" s="121" t="s">
        <v>765</v>
      </c>
      <c r="D249" s="122" t="s">
        <v>766</v>
      </c>
      <c r="E249" s="121" t="s">
        <v>12</v>
      </c>
      <c r="F249" s="123">
        <f t="shared" si="3"/>
        <v>0</v>
      </c>
      <c r="G249" s="119"/>
      <c r="H249" s="124"/>
      <c r="J249" s="126"/>
      <c r="K249" s="126"/>
      <c r="L249" s="126"/>
    </row>
    <row r="250" spans="2:12" ht="15.95" hidden="1">
      <c r="B250" s="120">
        <v>247</v>
      </c>
      <c r="C250" s="121" t="s">
        <v>767</v>
      </c>
      <c r="D250" s="122" t="s">
        <v>768</v>
      </c>
      <c r="E250" s="121" t="s">
        <v>12</v>
      </c>
      <c r="F250" s="123">
        <f t="shared" si="3"/>
        <v>0</v>
      </c>
      <c r="G250" s="119"/>
      <c r="H250" s="124"/>
      <c r="J250" s="126"/>
      <c r="K250" s="126"/>
      <c r="L250" s="126"/>
    </row>
    <row r="251" spans="2:12" ht="48" hidden="1">
      <c r="B251" s="120">
        <v>248</v>
      </c>
      <c r="C251" s="121" t="s">
        <v>769</v>
      </c>
      <c r="D251" s="122" t="s">
        <v>770</v>
      </c>
      <c r="E251" s="121" t="s">
        <v>12</v>
      </c>
      <c r="F251" s="123">
        <f t="shared" si="3"/>
        <v>0</v>
      </c>
      <c r="G251" s="119"/>
      <c r="H251" s="124"/>
      <c r="J251" s="126"/>
      <c r="K251" s="126"/>
      <c r="L251" s="126"/>
    </row>
    <row r="252" spans="2:12" ht="48">
      <c r="B252" s="120">
        <v>249</v>
      </c>
      <c r="C252" s="121" t="s">
        <v>183</v>
      </c>
      <c r="D252" s="122" t="s">
        <v>770</v>
      </c>
      <c r="E252" s="121" t="s">
        <v>12</v>
      </c>
      <c r="F252" s="123">
        <f t="shared" si="3"/>
        <v>9</v>
      </c>
      <c r="G252" s="119"/>
      <c r="H252" s="124"/>
      <c r="J252" s="126">
        <v>3</v>
      </c>
      <c r="K252" s="126">
        <v>5</v>
      </c>
      <c r="L252" s="126">
        <v>1</v>
      </c>
    </row>
    <row r="253" spans="2:12" ht="48.6" customHeight="1">
      <c r="B253" s="140"/>
      <c r="C253" s="141"/>
      <c r="D253" s="142"/>
      <c r="E253" s="141"/>
      <c r="F253" s="143"/>
      <c r="G253" s="144"/>
      <c r="H253" s="124"/>
      <c r="J253" s="145"/>
      <c r="K253" s="145"/>
      <c r="L253" s="145"/>
    </row>
    <row r="254" spans="2:12" ht="24">
      <c r="B254" s="120">
        <v>283</v>
      </c>
      <c r="C254" s="121" t="s">
        <v>771</v>
      </c>
      <c r="D254" s="122" t="s">
        <v>772</v>
      </c>
      <c r="E254" s="121" t="s">
        <v>12</v>
      </c>
      <c r="F254" s="123">
        <f t="shared" ref="F254:F267" si="4">SUM(J254:L254)</f>
        <v>5</v>
      </c>
      <c r="G254" s="119"/>
      <c r="H254" s="124"/>
      <c r="J254" s="126">
        <v>2</v>
      </c>
      <c r="K254" s="126">
        <v>2</v>
      </c>
      <c r="L254" s="126">
        <v>1</v>
      </c>
    </row>
    <row r="255" spans="2:12" ht="48">
      <c r="B255" s="120">
        <v>285</v>
      </c>
      <c r="C255" s="121" t="s">
        <v>773</v>
      </c>
      <c r="D255" s="122" t="s">
        <v>774</v>
      </c>
      <c r="E255" s="121" t="s">
        <v>12</v>
      </c>
      <c r="F255" s="123">
        <f t="shared" si="4"/>
        <v>1</v>
      </c>
      <c r="G255" s="119"/>
      <c r="H255" s="124"/>
      <c r="J255" s="126"/>
      <c r="K255" s="126">
        <v>1</v>
      </c>
      <c r="L255" s="126"/>
    </row>
    <row r="256" spans="2:12" ht="24">
      <c r="B256" s="120">
        <v>287</v>
      </c>
      <c r="C256" s="121" t="s">
        <v>187</v>
      </c>
      <c r="D256" s="122" t="s">
        <v>775</v>
      </c>
      <c r="E256" s="121" t="s">
        <v>12</v>
      </c>
      <c r="F256" s="123">
        <f t="shared" si="4"/>
        <v>2</v>
      </c>
      <c r="G256" s="119"/>
      <c r="H256" s="124"/>
      <c r="J256" s="126">
        <v>2</v>
      </c>
      <c r="K256" s="126"/>
      <c r="L256" s="126"/>
    </row>
    <row r="257" spans="2:12" ht="15.95">
      <c r="B257" s="120">
        <v>291</v>
      </c>
      <c r="C257" s="121" t="s">
        <v>189</v>
      </c>
      <c r="D257" s="122" t="s">
        <v>776</v>
      </c>
      <c r="E257" s="121" t="s">
        <v>12</v>
      </c>
      <c r="F257" s="123">
        <f t="shared" si="4"/>
        <v>3</v>
      </c>
      <c r="G257" s="119"/>
      <c r="H257" s="124"/>
      <c r="J257" s="126"/>
      <c r="K257" s="126">
        <v>2</v>
      </c>
      <c r="L257" s="126">
        <v>1</v>
      </c>
    </row>
    <row r="258" spans="2:12" ht="15.95">
      <c r="B258" s="120">
        <v>293</v>
      </c>
      <c r="C258" s="121" t="s">
        <v>191</v>
      </c>
      <c r="D258" s="122" t="s">
        <v>777</v>
      </c>
      <c r="E258" s="121" t="s">
        <v>12</v>
      </c>
      <c r="F258" s="123">
        <f t="shared" si="4"/>
        <v>2</v>
      </c>
      <c r="G258" s="119"/>
      <c r="H258" s="124"/>
      <c r="J258" s="126"/>
      <c r="K258" s="126">
        <v>2</v>
      </c>
      <c r="L258" s="126"/>
    </row>
    <row r="259" spans="2:12" ht="15.95">
      <c r="B259" s="120">
        <v>295</v>
      </c>
      <c r="C259" s="121" t="s">
        <v>193</v>
      </c>
      <c r="D259" s="122" t="s">
        <v>778</v>
      </c>
      <c r="E259" s="121" t="s">
        <v>12</v>
      </c>
      <c r="F259" s="123">
        <f t="shared" si="4"/>
        <v>3</v>
      </c>
      <c r="G259" s="119"/>
      <c r="H259" s="124"/>
      <c r="J259" s="126"/>
      <c r="K259" s="126">
        <v>3</v>
      </c>
      <c r="L259" s="126"/>
    </row>
    <row r="260" spans="2:12" ht="39.950000000000003">
      <c r="B260" s="120">
        <v>297</v>
      </c>
      <c r="C260" s="121" t="s">
        <v>195</v>
      </c>
      <c r="D260" s="122" t="s">
        <v>779</v>
      </c>
      <c r="E260" s="121" t="s">
        <v>12</v>
      </c>
      <c r="F260" s="123">
        <f t="shared" si="4"/>
        <v>1</v>
      </c>
      <c r="G260" s="119"/>
      <c r="H260" s="124"/>
      <c r="J260" s="126"/>
      <c r="K260" s="126">
        <v>1</v>
      </c>
      <c r="L260" s="126"/>
    </row>
    <row r="261" spans="2:12" ht="32.1">
      <c r="B261" s="120">
        <v>299</v>
      </c>
      <c r="C261" s="121" t="s">
        <v>197</v>
      </c>
      <c r="D261" s="122" t="s">
        <v>780</v>
      </c>
      <c r="E261" s="121" t="s">
        <v>12</v>
      </c>
      <c r="F261" s="123">
        <f t="shared" si="4"/>
        <v>15</v>
      </c>
      <c r="G261" s="119"/>
      <c r="H261" s="124"/>
      <c r="J261" s="126"/>
      <c r="K261" s="126">
        <v>15</v>
      </c>
      <c r="L261" s="126"/>
    </row>
    <row r="262" spans="2:12" ht="32.1">
      <c r="B262" s="120">
        <v>303</v>
      </c>
      <c r="C262" s="121" t="s">
        <v>781</v>
      </c>
      <c r="D262" s="122" t="s">
        <v>782</v>
      </c>
      <c r="E262" s="121" t="s">
        <v>12</v>
      </c>
      <c r="F262" s="123">
        <f t="shared" si="4"/>
        <v>1</v>
      </c>
      <c r="G262" s="119"/>
      <c r="H262" s="124"/>
      <c r="J262" s="126"/>
      <c r="K262" s="126">
        <v>1</v>
      </c>
      <c r="L262" s="126"/>
    </row>
    <row r="263" spans="2:12" ht="39.950000000000003">
      <c r="B263" s="120">
        <v>305</v>
      </c>
      <c r="C263" s="121" t="s">
        <v>783</v>
      </c>
      <c r="D263" s="122" t="s">
        <v>784</v>
      </c>
      <c r="E263" s="121" t="s">
        <v>12</v>
      </c>
      <c r="F263" s="123">
        <f t="shared" si="4"/>
        <v>0</v>
      </c>
      <c r="G263" s="119"/>
      <c r="H263" s="124"/>
      <c r="J263" s="126"/>
      <c r="K263" s="126"/>
      <c r="L263" s="126"/>
    </row>
    <row r="264" spans="2:12" ht="48">
      <c r="B264" s="120">
        <v>308</v>
      </c>
      <c r="C264" s="121" t="s">
        <v>785</v>
      </c>
      <c r="D264" s="122" t="s">
        <v>786</v>
      </c>
      <c r="E264" s="121" t="s">
        <v>12</v>
      </c>
      <c r="F264" s="123">
        <f t="shared" si="4"/>
        <v>0</v>
      </c>
      <c r="G264" s="119"/>
      <c r="H264" s="124"/>
      <c r="J264" s="126"/>
      <c r="K264" s="126"/>
      <c r="L264" s="126"/>
    </row>
    <row r="265" spans="2:12" ht="56.1">
      <c r="B265" s="120">
        <v>312</v>
      </c>
      <c r="C265" s="121" t="s">
        <v>787</v>
      </c>
      <c r="D265" s="122" t="s">
        <v>788</v>
      </c>
      <c r="E265" s="121" t="s">
        <v>12</v>
      </c>
      <c r="F265" s="123">
        <f t="shared" si="4"/>
        <v>0</v>
      </c>
      <c r="G265" s="119"/>
      <c r="H265" s="124"/>
      <c r="J265" s="126"/>
      <c r="K265" s="126"/>
      <c r="L265" s="126"/>
    </row>
    <row r="266" spans="2:12" ht="39.950000000000003">
      <c r="B266" s="120">
        <v>313</v>
      </c>
      <c r="C266" s="121" t="s">
        <v>789</v>
      </c>
      <c r="D266" s="122" t="s">
        <v>790</v>
      </c>
      <c r="E266" s="121" t="s">
        <v>12</v>
      </c>
      <c r="F266" s="123">
        <f t="shared" si="4"/>
        <v>0</v>
      </c>
      <c r="G266" s="119"/>
      <c r="H266" s="124"/>
      <c r="J266" s="126"/>
      <c r="K266" s="126"/>
      <c r="L266" s="126"/>
    </row>
    <row r="267" spans="2:12" ht="48">
      <c r="B267" s="120">
        <v>316</v>
      </c>
      <c r="C267" s="121" t="s">
        <v>791</v>
      </c>
      <c r="D267" s="122" t="s">
        <v>792</v>
      </c>
      <c r="E267" s="121" t="s">
        <v>12</v>
      </c>
      <c r="F267" s="123">
        <f t="shared" si="4"/>
        <v>0</v>
      </c>
      <c r="G267" s="119"/>
      <c r="H267" s="124"/>
      <c r="J267" s="126"/>
      <c r="K267" s="126"/>
      <c r="L267" s="126"/>
    </row>
    <row r="268" spans="2:12" ht="39.950000000000003">
      <c r="B268" s="120">
        <v>333</v>
      </c>
      <c r="C268" s="121" t="s">
        <v>793</v>
      </c>
      <c r="D268" s="122" t="s">
        <v>794</v>
      </c>
      <c r="E268" s="121" t="s">
        <v>12</v>
      </c>
      <c r="F268" s="123">
        <f t="shared" ref="F268:F279" si="5">SUM(J268:L268)</f>
        <v>0</v>
      </c>
      <c r="G268" s="119"/>
      <c r="H268" s="124"/>
      <c r="J268" s="126"/>
      <c r="K268" s="126"/>
      <c r="L268" s="126"/>
    </row>
    <row r="269" spans="2:12" ht="104.1">
      <c r="B269" s="120">
        <v>336</v>
      </c>
      <c r="C269" s="121" t="s">
        <v>795</v>
      </c>
      <c r="D269" s="122" t="s">
        <v>796</v>
      </c>
      <c r="E269" s="121" t="s">
        <v>12</v>
      </c>
      <c r="F269" s="123">
        <f t="shared" si="5"/>
        <v>0</v>
      </c>
      <c r="G269" s="119"/>
      <c r="H269" s="124"/>
      <c r="J269" s="126"/>
      <c r="K269" s="126"/>
      <c r="L269" s="126"/>
    </row>
    <row r="270" spans="2:12" ht="32.1">
      <c r="B270" s="120">
        <v>342</v>
      </c>
      <c r="C270" s="121" t="s">
        <v>797</v>
      </c>
      <c r="D270" s="122" t="s">
        <v>798</v>
      </c>
      <c r="E270" s="121" t="s">
        <v>12</v>
      </c>
      <c r="F270" s="123">
        <f t="shared" si="5"/>
        <v>0</v>
      </c>
      <c r="G270" s="119"/>
      <c r="H270" s="124"/>
      <c r="J270" s="126"/>
      <c r="K270" s="126"/>
      <c r="L270" s="126"/>
    </row>
    <row r="271" spans="2:12" ht="48">
      <c r="B271" s="120">
        <v>345</v>
      </c>
      <c r="C271" s="121" t="s">
        <v>799</v>
      </c>
      <c r="D271" s="122" t="s">
        <v>800</v>
      </c>
      <c r="E271" s="121" t="s">
        <v>12</v>
      </c>
      <c r="F271" s="123">
        <f t="shared" si="5"/>
        <v>0</v>
      </c>
      <c r="G271" s="119"/>
      <c r="H271" s="124"/>
      <c r="J271" s="126"/>
      <c r="K271" s="126"/>
      <c r="L271" s="126"/>
    </row>
    <row r="272" spans="2:12" ht="48">
      <c r="B272" s="120">
        <v>350</v>
      </c>
      <c r="C272" s="121" t="s">
        <v>801</v>
      </c>
      <c r="D272" s="122" t="s">
        <v>802</v>
      </c>
      <c r="E272" s="121" t="s">
        <v>12</v>
      </c>
      <c r="F272" s="123">
        <f t="shared" si="5"/>
        <v>0</v>
      </c>
      <c r="G272" s="119"/>
      <c r="H272" s="124"/>
      <c r="J272" s="126"/>
      <c r="K272" s="126"/>
      <c r="L272" s="126"/>
    </row>
    <row r="273" spans="2:12" ht="56.45" customHeight="1">
      <c r="B273" s="120">
        <v>352</v>
      </c>
      <c r="C273" s="121" t="s">
        <v>199</v>
      </c>
      <c r="D273" s="122" t="s">
        <v>803</v>
      </c>
      <c r="E273" s="121" t="s">
        <v>12</v>
      </c>
      <c r="F273" s="123">
        <f t="shared" si="5"/>
        <v>5</v>
      </c>
      <c r="G273" s="119"/>
      <c r="H273" s="124"/>
      <c r="J273" s="126"/>
      <c r="K273" s="126">
        <v>5</v>
      </c>
      <c r="L273" s="126"/>
    </row>
    <row r="274" spans="2:12" ht="48">
      <c r="B274" s="120">
        <v>355</v>
      </c>
      <c r="C274" s="121" t="s">
        <v>804</v>
      </c>
      <c r="D274" s="122" t="s">
        <v>805</v>
      </c>
      <c r="E274" s="121" t="s">
        <v>12</v>
      </c>
      <c r="F274" s="123">
        <f t="shared" si="5"/>
        <v>0</v>
      </c>
      <c r="G274" s="119"/>
      <c r="H274" s="124"/>
      <c r="J274" s="126"/>
      <c r="K274" s="126"/>
      <c r="L274" s="126"/>
    </row>
    <row r="275" spans="2:12" ht="63.95">
      <c r="B275" s="120">
        <v>363</v>
      </c>
      <c r="C275" s="156" t="s">
        <v>201</v>
      </c>
      <c r="D275" s="122" t="s">
        <v>806</v>
      </c>
      <c r="E275" s="121" t="s">
        <v>12</v>
      </c>
      <c r="F275" s="123">
        <f t="shared" si="5"/>
        <v>1</v>
      </c>
      <c r="G275" s="119"/>
      <c r="H275" s="124"/>
      <c r="J275" s="126"/>
      <c r="K275" s="126"/>
      <c r="L275" s="126">
        <v>1</v>
      </c>
    </row>
    <row r="276" spans="2:12" ht="63.95">
      <c r="B276" s="120">
        <v>367</v>
      </c>
      <c r="C276" s="121" t="s">
        <v>203</v>
      </c>
      <c r="D276" s="122" t="s">
        <v>807</v>
      </c>
      <c r="E276" s="121" t="s">
        <v>12</v>
      </c>
      <c r="F276" s="123">
        <f t="shared" si="5"/>
        <v>2</v>
      </c>
      <c r="G276" s="119"/>
      <c r="H276" s="124"/>
      <c r="J276" s="126">
        <v>1</v>
      </c>
      <c r="K276" s="126">
        <v>1</v>
      </c>
      <c r="L276" s="126"/>
    </row>
    <row r="277" spans="2:12" ht="39.950000000000003">
      <c r="B277" s="120">
        <v>372</v>
      </c>
      <c r="C277" s="121" t="s">
        <v>205</v>
      </c>
      <c r="D277" s="122" t="s">
        <v>808</v>
      </c>
      <c r="E277" s="121" t="s">
        <v>12</v>
      </c>
      <c r="F277" s="123">
        <f t="shared" si="5"/>
        <v>6</v>
      </c>
      <c r="G277" s="119"/>
      <c r="H277" s="124"/>
      <c r="J277" s="126">
        <v>3</v>
      </c>
      <c r="K277" s="126">
        <v>3</v>
      </c>
      <c r="L277" s="126"/>
    </row>
    <row r="278" spans="2:12" ht="39.950000000000003">
      <c r="B278" s="120">
        <v>379</v>
      </c>
      <c r="C278" s="121" t="s">
        <v>809</v>
      </c>
      <c r="D278" s="122" t="s">
        <v>810</v>
      </c>
      <c r="E278" s="121" t="s">
        <v>12</v>
      </c>
      <c r="F278" s="123">
        <f t="shared" si="5"/>
        <v>0</v>
      </c>
      <c r="G278" s="119"/>
      <c r="H278" s="124"/>
      <c r="J278" s="126"/>
      <c r="K278" s="126"/>
      <c r="L278" s="126"/>
    </row>
    <row r="279" spans="2:12" ht="48">
      <c r="B279" s="120">
        <v>382</v>
      </c>
      <c r="C279" s="121" t="s">
        <v>207</v>
      </c>
      <c r="D279" s="122" t="s">
        <v>811</v>
      </c>
      <c r="E279" s="121" t="s">
        <v>12</v>
      </c>
      <c r="F279" s="123">
        <f t="shared" si="5"/>
        <v>2</v>
      </c>
      <c r="G279" s="119"/>
      <c r="H279" s="124"/>
      <c r="J279" s="126">
        <v>1</v>
      </c>
      <c r="K279" s="126">
        <v>1</v>
      </c>
      <c r="L279" s="126"/>
    </row>
    <row r="280" spans="2:12" ht="56.1">
      <c r="B280" s="120">
        <v>386</v>
      </c>
      <c r="C280" s="121" t="s">
        <v>209</v>
      </c>
      <c r="D280" s="122" t="s">
        <v>812</v>
      </c>
      <c r="E280" s="121" t="s">
        <v>12</v>
      </c>
      <c r="F280" s="123">
        <f t="shared" ref="F280:F282" si="6">SUM(J280:L280)</f>
        <v>1</v>
      </c>
      <c r="G280" s="119"/>
      <c r="H280" s="124"/>
      <c r="J280" s="126"/>
      <c r="K280" s="126">
        <v>1</v>
      </c>
      <c r="L280" s="126"/>
    </row>
    <row r="281" spans="2:12" ht="32.1">
      <c r="B281" s="120">
        <v>394</v>
      </c>
      <c r="C281" s="121" t="s">
        <v>211</v>
      </c>
      <c r="D281" s="122" t="s">
        <v>813</v>
      </c>
      <c r="E281" s="121" t="s">
        <v>12</v>
      </c>
      <c r="F281" s="123">
        <f t="shared" si="6"/>
        <v>4</v>
      </c>
      <c r="G281" s="119"/>
      <c r="H281" s="124"/>
      <c r="J281" s="126"/>
      <c r="K281" s="126">
        <v>4</v>
      </c>
      <c r="L281" s="126"/>
    </row>
    <row r="282" spans="2:12" ht="39.950000000000003">
      <c r="B282" s="120">
        <v>396</v>
      </c>
      <c r="C282" s="121" t="s">
        <v>213</v>
      </c>
      <c r="D282" s="122" t="s">
        <v>814</v>
      </c>
      <c r="E282" s="121" t="s">
        <v>12</v>
      </c>
      <c r="F282" s="123">
        <f t="shared" si="6"/>
        <v>1</v>
      </c>
      <c r="G282" s="119"/>
      <c r="H282" s="124"/>
      <c r="J282" s="126"/>
      <c r="K282" s="126">
        <v>1</v>
      </c>
      <c r="L282" s="126"/>
    </row>
    <row r="283" spans="2:12" ht="19.5" customHeight="1">
      <c r="H283" s="137" t="e">
        <f>#REF!+#REF!</f>
        <v>#REF!</v>
      </c>
    </row>
  </sheetData>
  <conditionalFormatting sqref="F5:F282">
    <cfRule type="cellIs" dxfId="5" priority="4" operator="equal">
      <formula>0</formula>
    </cfRule>
  </conditionalFormatting>
  <conditionalFormatting sqref="G5:G282 J5:L282">
    <cfRule type="expression" dxfId="4" priority="5">
      <formula>ISERROR($H5)</formula>
    </cfRule>
  </conditionalFormatting>
  <dataValidations xWindow="77" yWindow="186" count="1">
    <dataValidation type="decimal" operator="greaterThan" allowBlank="1" showInputMessage="1" showErrorMessage="1" errorTitle="Campo Numérico" error="Campo Numérico" promptTitle="Campo Numérico" prompt="Campo Numérico" sqref="J5:L282" xr:uid="{A0F28F61-5A0B-4751-9FAE-B209C401B5A5}">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ECA30-E419-4C48-9FD1-A6B1A6CF3922}">
  <dimension ref="A1:K422"/>
  <sheetViews>
    <sheetView topLeftCell="A402" zoomScale="90" zoomScaleNormal="90" workbookViewId="0">
      <selection activeCell="L6" sqref="L6"/>
    </sheetView>
  </sheetViews>
  <sheetFormatPr defaultColWidth="11.42578125" defaultRowHeight="19.5" customHeight="1"/>
  <cols>
    <col min="1" max="1" width="7.5703125" style="163" customWidth="1"/>
    <col min="2" max="2" width="13.5703125" style="163" customWidth="1"/>
    <col min="3" max="3" width="73.5703125" style="163" customWidth="1"/>
    <col min="4" max="4" width="21.5703125" style="163" customWidth="1"/>
    <col min="5" max="5" width="19.42578125" style="165" customWidth="1"/>
    <col min="6" max="6" width="19.140625" style="164" customWidth="1"/>
    <col min="7" max="7" width="8.5703125" style="163" hidden="1" customWidth="1"/>
    <col min="8" max="8" width="7.5703125" style="163" customWidth="1"/>
    <col min="9" max="11" width="11.140625" style="163" customWidth="1"/>
    <col min="12" max="16384" width="11.42578125" style="163"/>
  </cols>
  <sheetData>
    <row r="1" spans="1:11" ht="14.1">
      <c r="E1" s="213"/>
    </row>
    <row r="2" spans="1:11" ht="26.1">
      <c r="A2" s="214"/>
      <c r="B2" s="215"/>
      <c r="F2" s="216"/>
      <c r="I2" s="217" t="s">
        <v>300</v>
      </c>
      <c r="J2" s="217" t="s">
        <v>300</v>
      </c>
      <c r="K2" s="217" t="s">
        <v>300</v>
      </c>
    </row>
    <row r="3" spans="1:11" ht="14.1">
      <c r="G3" s="218"/>
    </row>
    <row r="4" spans="1:11" ht="14.1">
      <c r="A4" s="166" t="s">
        <v>243</v>
      </c>
      <c r="B4" s="166" t="s">
        <v>244</v>
      </c>
      <c r="C4" s="167" t="s">
        <v>301</v>
      </c>
      <c r="D4" s="166" t="s">
        <v>302</v>
      </c>
      <c r="E4" s="168" t="s">
        <v>245</v>
      </c>
      <c r="F4" s="168" t="s">
        <v>815</v>
      </c>
      <c r="G4" s="169" t="s">
        <v>221</v>
      </c>
      <c r="I4" s="70" t="s">
        <v>229</v>
      </c>
      <c r="J4" s="70" t="s">
        <v>230</v>
      </c>
      <c r="K4" s="70" t="s">
        <v>231</v>
      </c>
    </row>
    <row r="5" spans="1:11" ht="14.1">
      <c r="A5" s="162">
        <v>0</v>
      </c>
      <c r="B5" s="156" t="s">
        <v>816</v>
      </c>
      <c r="C5" s="170" t="s">
        <v>817</v>
      </c>
      <c r="D5" s="156" t="s">
        <v>818</v>
      </c>
      <c r="E5" s="171">
        <v>0</v>
      </c>
      <c r="F5" s="119" t="s">
        <v>819</v>
      </c>
      <c r="G5" s="172"/>
      <c r="I5" s="187">
        <v>0</v>
      </c>
      <c r="J5" s="187">
        <v>0</v>
      </c>
      <c r="K5" s="187">
        <v>0</v>
      </c>
    </row>
    <row r="6" spans="1:11" ht="39.950000000000003">
      <c r="A6" s="162">
        <v>1</v>
      </c>
      <c r="B6" s="156" t="s">
        <v>820</v>
      </c>
      <c r="C6" s="170" t="s">
        <v>821</v>
      </c>
      <c r="D6" s="156" t="s">
        <v>627</v>
      </c>
      <c r="E6" s="171">
        <v>0</v>
      </c>
      <c r="F6" s="119" t="s">
        <v>819</v>
      </c>
      <c r="G6" s="172"/>
      <c r="I6" s="71"/>
      <c r="J6" s="71"/>
      <c r="K6" s="71"/>
    </row>
    <row r="7" spans="1:11" ht="39.950000000000003">
      <c r="A7" s="162">
        <v>2</v>
      </c>
      <c r="B7" s="156" t="s">
        <v>822</v>
      </c>
      <c r="C7" s="170" t="s">
        <v>823</v>
      </c>
      <c r="D7" s="156" t="s">
        <v>627</v>
      </c>
      <c r="E7" s="171">
        <v>0</v>
      </c>
      <c r="F7" s="119" t="s">
        <v>819</v>
      </c>
      <c r="G7" s="172"/>
      <c r="I7" s="71"/>
      <c r="J7" s="71"/>
      <c r="K7" s="71"/>
    </row>
    <row r="8" spans="1:11" ht="48">
      <c r="A8" s="162">
        <v>3</v>
      </c>
      <c r="B8" s="156" t="s">
        <v>38</v>
      </c>
      <c r="C8" s="170" t="s">
        <v>303</v>
      </c>
      <c r="D8" s="156" t="s">
        <v>304</v>
      </c>
      <c r="E8" s="171">
        <v>17</v>
      </c>
      <c r="F8" s="119" t="s">
        <v>819</v>
      </c>
      <c r="G8" s="172"/>
      <c r="I8" s="71">
        <v>15</v>
      </c>
      <c r="J8" s="71">
        <v>2</v>
      </c>
      <c r="K8" s="71"/>
    </row>
    <row r="9" spans="1:11" ht="48">
      <c r="A9" s="162">
        <v>4</v>
      </c>
      <c r="B9" s="156" t="s">
        <v>824</v>
      </c>
      <c r="C9" s="170" t="s">
        <v>303</v>
      </c>
      <c r="D9" s="156" t="s">
        <v>825</v>
      </c>
      <c r="E9" s="171">
        <v>0</v>
      </c>
      <c r="F9" s="119" t="s">
        <v>819</v>
      </c>
      <c r="G9" s="172"/>
      <c r="I9" s="71"/>
      <c r="J9" s="71"/>
      <c r="K9" s="71"/>
    </row>
    <row r="10" spans="1:11" ht="39.950000000000003">
      <c r="A10" s="162">
        <v>5</v>
      </c>
      <c r="B10" s="156" t="s">
        <v>826</v>
      </c>
      <c r="C10" s="170" t="s">
        <v>827</v>
      </c>
      <c r="D10" s="156" t="s">
        <v>828</v>
      </c>
      <c r="E10" s="171">
        <v>0</v>
      </c>
      <c r="F10" s="119" t="s">
        <v>819</v>
      </c>
      <c r="G10" s="172"/>
      <c r="I10" s="71"/>
      <c r="J10" s="71"/>
      <c r="K10" s="71"/>
    </row>
    <row r="11" spans="1:11" ht="63.95">
      <c r="A11" s="162">
        <v>6</v>
      </c>
      <c r="B11" s="156" t="s">
        <v>41</v>
      </c>
      <c r="C11" s="170" t="s">
        <v>305</v>
      </c>
      <c r="D11" s="156" t="s">
        <v>306</v>
      </c>
      <c r="E11" s="171">
        <v>15</v>
      </c>
      <c r="F11" s="119" t="s">
        <v>819</v>
      </c>
      <c r="G11" s="172"/>
      <c r="I11" s="71">
        <v>12</v>
      </c>
      <c r="J11" s="71">
        <v>2</v>
      </c>
      <c r="K11" s="71">
        <v>1</v>
      </c>
    </row>
    <row r="12" spans="1:11" ht="24">
      <c r="A12" s="162">
        <v>7</v>
      </c>
      <c r="B12" s="156" t="s">
        <v>43</v>
      </c>
      <c r="C12" s="170" t="s">
        <v>307</v>
      </c>
      <c r="D12" s="156" t="s">
        <v>308</v>
      </c>
      <c r="E12" s="171">
        <v>4</v>
      </c>
      <c r="F12" s="119" t="s">
        <v>819</v>
      </c>
      <c r="G12" s="172"/>
      <c r="I12" s="71">
        <v>2</v>
      </c>
      <c r="J12" s="71">
        <v>2</v>
      </c>
      <c r="K12" s="71"/>
    </row>
    <row r="13" spans="1:11" ht="32.1">
      <c r="A13" s="162">
        <v>8</v>
      </c>
      <c r="B13" s="156" t="s">
        <v>309</v>
      </c>
      <c r="C13" s="170" t="s">
        <v>310</v>
      </c>
      <c r="D13" s="156" t="s">
        <v>308</v>
      </c>
      <c r="E13" s="171">
        <v>0</v>
      </c>
      <c r="F13" s="119" t="s">
        <v>819</v>
      </c>
      <c r="G13" s="172"/>
      <c r="I13" s="71"/>
      <c r="J13" s="71"/>
      <c r="K13" s="71"/>
    </row>
    <row r="14" spans="1:11" ht="24">
      <c r="A14" s="162">
        <v>9</v>
      </c>
      <c r="B14" s="156" t="s">
        <v>311</v>
      </c>
      <c r="C14" s="170" t="s">
        <v>312</v>
      </c>
      <c r="D14" s="156" t="s">
        <v>313</v>
      </c>
      <c r="E14" s="171">
        <v>0</v>
      </c>
      <c r="F14" s="119" t="s">
        <v>819</v>
      </c>
      <c r="G14" s="172"/>
      <c r="I14" s="71"/>
      <c r="J14" s="71"/>
      <c r="K14" s="71"/>
    </row>
    <row r="15" spans="1:11" ht="56.1">
      <c r="A15" s="162">
        <v>10</v>
      </c>
      <c r="B15" s="156" t="s">
        <v>314</v>
      </c>
      <c r="C15" s="170" t="s">
        <v>315</v>
      </c>
      <c r="D15" s="156" t="s">
        <v>316</v>
      </c>
      <c r="E15" s="171">
        <v>0</v>
      </c>
      <c r="F15" s="119" t="s">
        <v>819</v>
      </c>
      <c r="G15" s="172"/>
      <c r="I15" s="71"/>
      <c r="J15" s="71"/>
      <c r="K15" s="71"/>
    </row>
    <row r="16" spans="1:11" ht="104.1">
      <c r="A16" s="162">
        <v>11</v>
      </c>
      <c r="B16" s="156" t="s">
        <v>317</v>
      </c>
      <c r="C16" s="170" t="s">
        <v>318</v>
      </c>
      <c r="D16" s="156" t="s">
        <v>319</v>
      </c>
      <c r="E16" s="171">
        <v>0</v>
      </c>
      <c r="F16" s="119" t="s">
        <v>819</v>
      </c>
      <c r="G16" s="172"/>
      <c r="I16" s="71"/>
      <c r="J16" s="71"/>
      <c r="K16" s="71"/>
    </row>
    <row r="17" spans="1:11" ht="39.950000000000003">
      <c r="A17" s="162">
        <v>12</v>
      </c>
      <c r="B17" s="156" t="s">
        <v>320</v>
      </c>
      <c r="C17" s="170" t="s">
        <v>321</v>
      </c>
      <c r="D17" s="156" t="s">
        <v>322</v>
      </c>
      <c r="E17" s="171">
        <v>0</v>
      </c>
      <c r="F17" s="119" t="s">
        <v>819</v>
      </c>
      <c r="G17" s="172"/>
      <c r="I17" s="71"/>
      <c r="J17" s="71"/>
      <c r="K17" s="71"/>
    </row>
    <row r="18" spans="1:11" ht="39.950000000000003">
      <c r="A18" s="162">
        <v>13</v>
      </c>
      <c r="B18" s="156" t="s">
        <v>323</v>
      </c>
      <c r="C18" s="170" t="s">
        <v>321</v>
      </c>
      <c r="D18" s="156" t="s">
        <v>304</v>
      </c>
      <c r="E18" s="171">
        <v>0</v>
      </c>
      <c r="F18" s="119" t="s">
        <v>819</v>
      </c>
      <c r="G18" s="172"/>
      <c r="I18" s="71"/>
      <c r="J18" s="71"/>
      <c r="K18" s="71"/>
    </row>
    <row r="19" spans="1:11" ht="48">
      <c r="A19" s="162">
        <v>14</v>
      </c>
      <c r="B19" s="156" t="s">
        <v>45</v>
      </c>
      <c r="C19" s="170" t="s">
        <v>324</v>
      </c>
      <c r="D19" s="156" t="s">
        <v>304</v>
      </c>
      <c r="E19" s="171">
        <v>12</v>
      </c>
      <c r="F19" s="119" t="s">
        <v>819</v>
      </c>
      <c r="G19" s="172"/>
      <c r="I19" s="71">
        <v>7</v>
      </c>
      <c r="J19" s="71">
        <v>5</v>
      </c>
      <c r="K19" s="71"/>
    </row>
    <row r="20" spans="1:11" ht="32.1">
      <c r="A20" s="162">
        <v>15</v>
      </c>
      <c r="B20" s="156" t="s">
        <v>325</v>
      </c>
      <c r="C20" s="170" t="s">
        <v>326</v>
      </c>
      <c r="D20" s="156" t="s">
        <v>327</v>
      </c>
      <c r="E20" s="171">
        <v>0</v>
      </c>
      <c r="F20" s="119" t="s">
        <v>819</v>
      </c>
      <c r="G20" s="172"/>
      <c r="I20" s="71"/>
      <c r="J20" s="71"/>
      <c r="K20" s="71"/>
    </row>
    <row r="21" spans="1:11" ht="48">
      <c r="A21" s="162">
        <v>16</v>
      </c>
      <c r="B21" s="156" t="s">
        <v>328</v>
      </c>
      <c r="C21" s="170" t="s">
        <v>329</v>
      </c>
      <c r="D21" s="156" t="s">
        <v>330</v>
      </c>
      <c r="E21" s="171">
        <v>0</v>
      </c>
      <c r="F21" s="119" t="s">
        <v>819</v>
      </c>
      <c r="G21" s="172"/>
      <c r="I21" s="71"/>
      <c r="J21" s="71"/>
      <c r="K21" s="71"/>
    </row>
    <row r="22" spans="1:11" ht="39.950000000000003">
      <c r="A22" s="162">
        <v>17</v>
      </c>
      <c r="B22" s="156" t="s">
        <v>47</v>
      </c>
      <c r="C22" s="170" t="s">
        <v>331</v>
      </c>
      <c r="D22" s="156" t="s">
        <v>332</v>
      </c>
      <c r="E22" s="171">
        <v>24</v>
      </c>
      <c r="F22" s="119" t="s">
        <v>819</v>
      </c>
      <c r="G22" s="172"/>
      <c r="I22" s="71">
        <v>20</v>
      </c>
      <c r="J22" s="71">
        <v>4</v>
      </c>
      <c r="K22" s="71"/>
    </row>
    <row r="23" spans="1:11" ht="39.950000000000003">
      <c r="A23" s="162">
        <v>18</v>
      </c>
      <c r="B23" s="156" t="s">
        <v>333</v>
      </c>
      <c r="C23" s="170" t="s">
        <v>334</v>
      </c>
      <c r="D23" s="156" t="s">
        <v>335</v>
      </c>
      <c r="E23" s="171">
        <v>0</v>
      </c>
      <c r="F23" s="119" t="s">
        <v>819</v>
      </c>
      <c r="G23" s="172"/>
      <c r="I23" s="71"/>
      <c r="J23" s="71"/>
      <c r="K23" s="71"/>
    </row>
    <row r="24" spans="1:11" ht="39.950000000000003">
      <c r="A24" s="162">
        <v>19</v>
      </c>
      <c r="B24" s="156" t="s">
        <v>336</v>
      </c>
      <c r="C24" s="170" t="s">
        <v>334</v>
      </c>
      <c r="D24" s="156" t="s">
        <v>337</v>
      </c>
      <c r="E24" s="171">
        <v>0</v>
      </c>
      <c r="F24" s="119" t="s">
        <v>829</v>
      </c>
      <c r="G24" s="172"/>
      <c r="I24" s="71"/>
      <c r="J24" s="71"/>
      <c r="K24" s="71"/>
    </row>
    <row r="25" spans="1:11" ht="87.95">
      <c r="A25" s="162">
        <v>20</v>
      </c>
      <c r="B25" s="156" t="s">
        <v>338</v>
      </c>
      <c r="C25" s="170" t="s">
        <v>339</v>
      </c>
      <c r="D25" s="156" t="s">
        <v>340</v>
      </c>
      <c r="E25" s="171">
        <v>0</v>
      </c>
      <c r="F25" s="119" t="s">
        <v>829</v>
      </c>
      <c r="G25" s="172"/>
      <c r="I25" s="71"/>
      <c r="J25" s="71"/>
      <c r="K25" s="71"/>
    </row>
    <row r="26" spans="1:11" ht="39.950000000000003">
      <c r="A26" s="162">
        <v>21</v>
      </c>
      <c r="B26" s="156" t="s">
        <v>341</v>
      </c>
      <c r="C26" s="170" t="s">
        <v>342</v>
      </c>
      <c r="D26" s="156" t="s">
        <v>304</v>
      </c>
      <c r="E26" s="171">
        <v>0</v>
      </c>
      <c r="F26" s="119" t="s">
        <v>819</v>
      </c>
      <c r="G26" s="172"/>
      <c r="I26" s="71"/>
      <c r="J26" s="71"/>
      <c r="K26" s="71"/>
    </row>
    <row r="27" spans="1:11" ht="56.1">
      <c r="A27" s="162">
        <v>22</v>
      </c>
      <c r="B27" s="156" t="s">
        <v>343</v>
      </c>
      <c r="C27" s="170" t="s">
        <v>344</v>
      </c>
      <c r="D27" s="156" t="s">
        <v>345</v>
      </c>
      <c r="E27" s="171">
        <v>0</v>
      </c>
      <c r="F27" s="119" t="s">
        <v>819</v>
      </c>
      <c r="G27" s="172"/>
      <c r="I27" s="71"/>
      <c r="J27" s="71"/>
      <c r="K27" s="71"/>
    </row>
    <row r="28" spans="1:11" ht="48">
      <c r="A28" s="162">
        <v>23</v>
      </c>
      <c r="B28" s="156" t="s">
        <v>49</v>
      </c>
      <c r="C28" s="170" t="s">
        <v>347</v>
      </c>
      <c r="D28" s="156" t="s">
        <v>348</v>
      </c>
      <c r="E28" s="171">
        <v>41</v>
      </c>
      <c r="F28" s="119" t="s">
        <v>819</v>
      </c>
      <c r="G28" s="172"/>
      <c r="I28" s="71">
        <v>35</v>
      </c>
      <c r="J28" s="71">
        <v>4</v>
      </c>
      <c r="K28" s="71">
        <v>2</v>
      </c>
    </row>
    <row r="29" spans="1:11" ht="39.950000000000003">
      <c r="A29" s="162">
        <v>24</v>
      </c>
      <c r="B29" s="156" t="s">
        <v>349</v>
      </c>
      <c r="C29" s="170" t="s">
        <v>350</v>
      </c>
      <c r="D29" s="156" t="s">
        <v>304</v>
      </c>
      <c r="E29" s="171">
        <v>0</v>
      </c>
      <c r="F29" s="119" t="s">
        <v>819</v>
      </c>
      <c r="G29" s="172"/>
      <c r="I29" s="71"/>
      <c r="J29" s="71"/>
      <c r="K29" s="71"/>
    </row>
    <row r="30" spans="1:11" ht="39.950000000000003">
      <c r="A30" s="162">
        <v>25</v>
      </c>
      <c r="B30" s="156" t="s">
        <v>351</v>
      </c>
      <c r="C30" s="170" t="s">
        <v>350</v>
      </c>
      <c r="D30" s="156" t="s">
        <v>352</v>
      </c>
      <c r="E30" s="171">
        <v>0</v>
      </c>
      <c r="F30" s="119" t="s">
        <v>829</v>
      </c>
      <c r="G30" s="172"/>
      <c r="I30" s="71"/>
      <c r="J30" s="71"/>
      <c r="K30" s="71"/>
    </row>
    <row r="31" spans="1:11" ht="39.950000000000003">
      <c r="A31" s="162">
        <v>26</v>
      </c>
      <c r="B31" s="156" t="s">
        <v>353</v>
      </c>
      <c r="C31" s="170" t="s">
        <v>350</v>
      </c>
      <c r="D31" s="156" t="s">
        <v>354</v>
      </c>
      <c r="E31" s="171">
        <v>0</v>
      </c>
      <c r="F31" s="119" t="s">
        <v>829</v>
      </c>
      <c r="G31" s="172"/>
      <c r="I31" s="71"/>
      <c r="J31" s="71"/>
      <c r="K31" s="71"/>
    </row>
    <row r="32" spans="1:11" ht="39.950000000000003">
      <c r="A32" s="162">
        <v>27</v>
      </c>
      <c r="B32" s="156" t="s">
        <v>51</v>
      </c>
      <c r="C32" s="170" t="s">
        <v>355</v>
      </c>
      <c r="D32" s="156" t="s">
        <v>356</v>
      </c>
      <c r="E32" s="171">
        <v>15</v>
      </c>
      <c r="F32" s="119" t="s">
        <v>819</v>
      </c>
      <c r="G32" s="172"/>
      <c r="I32" s="71">
        <v>15</v>
      </c>
      <c r="J32" s="71"/>
      <c r="K32" s="71"/>
    </row>
    <row r="33" spans="1:11" ht="15.95">
      <c r="A33" s="162">
        <v>28</v>
      </c>
      <c r="B33" s="156" t="s">
        <v>357</v>
      </c>
      <c r="C33" s="170" t="s">
        <v>358</v>
      </c>
      <c r="D33" s="156" t="s">
        <v>359</v>
      </c>
      <c r="E33" s="171">
        <v>0</v>
      </c>
      <c r="F33" s="119" t="s">
        <v>819</v>
      </c>
      <c r="G33" s="172"/>
      <c r="I33" s="71"/>
      <c r="J33" s="71"/>
      <c r="K33" s="71"/>
    </row>
    <row r="34" spans="1:11" ht="32.1">
      <c r="A34" s="162">
        <v>29</v>
      </c>
      <c r="B34" s="156" t="s">
        <v>53</v>
      </c>
      <c r="C34" s="170" t="s">
        <v>360</v>
      </c>
      <c r="D34" s="156" t="s">
        <v>304</v>
      </c>
      <c r="E34" s="171">
        <v>2</v>
      </c>
      <c r="F34" s="119" t="s">
        <v>819</v>
      </c>
      <c r="G34" s="172"/>
      <c r="I34" s="71">
        <v>1</v>
      </c>
      <c r="J34" s="71">
        <v>1</v>
      </c>
      <c r="K34" s="71"/>
    </row>
    <row r="35" spans="1:11" ht="39.950000000000003">
      <c r="A35" s="162">
        <v>30</v>
      </c>
      <c r="B35" s="156" t="s">
        <v>361</v>
      </c>
      <c r="C35" s="170" t="s">
        <v>362</v>
      </c>
      <c r="D35" s="156" t="s">
        <v>335</v>
      </c>
      <c r="E35" s="171">
        <v>0</v>
      </c>
      <c r="F35" s="119" t="s">
        <v>819</v>
      </c>
      <c r="G35" s="172"/>
      <c r="I35" s="71"/>
      <c r="J35" s="71"/>
      <c r="K35" s="71"/>
    </row>
    <row r="36" spans="1:11" ht="39.950000000000003">
      <c r="A36" s="162">
        <v>31</v>
      </c>
      <c r="B36" s="156" t="s">
        <v>363</v>
      </c>
      <c r="C36" s="170" t="s">
        <v>362</v>
      </c>
      <c r="D36" s="156" t="s">
        <v>364</v>
      </c>
      <c r="E36" s="171">
        <v>0</v>
      </c>
      <c r="F36" s="119" t="s">
        <v>829</v>
      </c>
      <c r="G36" s="172"/>
      <c r="I36" s="71"/>
      <c r="J36" s="71"/>
      <c r="K36" s="71"/>
    </row>
    <row r="37" spans="1:11" ht="48">
      <c r="A37" s="162">
        <v>32</v>
      </c>
      <c r="B37" s="156" t="s">
        <v>55</v>
      </c>
      <c r="C37" s="170" t="s">
        <v>365</v>
      </c>
      <c r="D37" s="156" t="s">
        <v>356</v>
      </c>
      <c r="E37" s="171">
        <v>46</v>
      </c>
      <c r="F37" s="119" t="s">
        <v>819</v>
      </c>
      <c r="G37" s="172"/>
      <c r="I37" s="71">
        <v>40</v>
      </c>
      <c r="J37" s="71">
        <v>5</v>
      </c>
      <c r="K37" s="71">
        <v>1</v>
      </c>
    </row>
    <row r="38" spans="1:11" ht="48">
      <c r="A38" s="162">
        <v>33</v>
      </c>
      <c r="B38" s="156" t="s">
        <v>366</v>
      </c>
      <c r="C38" s="170" t="s">
        <v>365</v>
      </c>
      <c r="D38" s="156" t="s">
        <v>367</v>
      </c>
      <c r="E38" s="171">
        <v>0</v>
      </c>
      <c r="F38" s="119" t="s">
        <v>819</v>
      </c>
      <c r="G38" s="172"/>
      <c r="I38" s="71"/>
      <c r="J38" s="71"/>
      <c r="K38" s="71"/>
    </row>
    <row r="39" spans="1:11" ht="48">
      <c r="A39" s="162">
        <v>34</v>
      </c>
      <c r="B39" s="156" t="s">
        <v>368</v>
      </c>
      <c r="C39" s="170" t="s">
        <v>369</v>
      </c>
      <c r="D39" s="156" t="s">
        <v>370</v>
      </c>
      <c r="E39" s="171">
        <v>0</v>
      </c>
      <c r="F39" s="119" t="s">
        <v>819</v>
      </c>
      <c r="G39" s="172"/>
      <c r="I39" s="71"/>
      <c r="J39" s="71"/>
      <c r="K39" s="71"/>
    </row>
    <row r="40" spans="1:11" ht="15.95">
      <c r="A40" s="162">
        <v>35</v>
      </c>
      <c r="B40" s="156" t="s">
        <v>57</v>
      </c>
      <c r="C40" s="170" t="s">
        <v>371</v>
      </c>
      <c r="D40" s="156" t="s">
        <v>304</v>
      </c>
      <c r="E40" s="171">
        <v>5</v>
      </c>
      <c r="F40" s="119" t="s">
        <v>819</v>
      </c>
      <c r="G40" s="172"/>
      <c r="I40" s="71">
        <v>2</v>
      </c>
      <c r="J40" s="71">
        <v>2</v>
      </c>
      <c r="K40" s="71">
        <v>1</v>
      </c>
    </row>
    <row r="41" spans="1:11" ht="15.95">
      <c r="A41" s="162">
        <v>36</v>
      </c>
      <c r="B41" s="156" t="s">
        <v>372</v>
      </c>
      <c r="C41" s="170" t="s">
        <v>373</v>
      </c>
      <c r="D41" s="156" t="s">
        <v>374</v>
      </c>
      <c r="E41" s="171">
        <v>0</v>
      </c>
      <c r="F41" s="119" t="s">
        <v>819</v>
      </c>
      <c r="G41" s="172"/>
      <c r="I41" s="71"/>
      <c r="J41" s="71"/>
      <c r="K41" s="71"/>
    </row>
    <row r="42" spans="1:11" ht="24">
      <c r="A42" s="162">
        <v>37</v>
      </c>
      <c r="B42" s="156" t="s">
        <v>375</v>
      </c>
      <c r="C42" s="170" t="s">
        <v>376</v>
      </c>
      <c r="D42" s="156" t="s">
        <v>377</v>
      </c>
      <c r="E42" s="171">
        <v>0</v>
      </c>
      <c r="F42" s="119" t="s">
        <v>819</v>
      </c>
      <c r="G42" s="172"/>
      <c r="I42" s="71"/>
      <c r="J42" s="71"/>
      <c r="K42" s="71"/>
    </row>
    <row r="43" spans="1:11" ht="24">
      <c r="A43" s="162">
        <v>38</v>
      </c>
      <c r="B43" s="156" t="s">
        <v>59</v>
      </c>
      <c r="C43" s="170" t="s">
        <v>376</v>
      </c>
      <c r="D43" s="156" t="s">
        <v>356</v>
      </c>
      <c r="E43" s="171">
        <v>10</v>
      </c>
      <c r="F43" s="119" t="s">
        <v>819</v>
      </c>
      <c r="G43" s="172"/>
      <c r="I43" s="71">
        <v>10</v>
      </c>
      <c r="J43" s="71"/>
      <c r="K43" s="71"/>
    </row>
    <row r="44" spans="1:11" ht="32.1">
      <c r="A44" s="162">
        <v>39</v>
      </c>
      <c r="B44" s="156" t="s">
        <v>378</v>
      </c>
      <c r="C44" s="170" t="s">
        <v>379</v>
      </c>
      <c r="D44" s="156" t="s">
        <v>380</v>
      </c>
      <c r="E44" s="171">
        <v>0</v>
      </c>
      <c r="F44" s="119" t="s">
        <v>819</v>
      </c>
      <c r="G44" s="172"/>
      <c r="I44" s="71"/>
      <c r="J44" s="71"/>
      <c r="K44" s="71"/>
    </row>
    <row r="45" spans="1:11" ht="32.1">
      <c r="A45" s="162">
        <v>40</v>
      </c>
      <c r="B45" s="156" t="s">
        <v>381</v>
      </c>
      <c r="C45" s="170" t="s">
        <v>379</v>
      </c>
      <c r="D45" s="156" t="s">
        <v>382</v>
      </c>
      <c r="E45" s="171">
        <v>0</v>
      </c>
      <c r="F45" s="119" t="s">
        <v>819</v>
      </c>
      <c r="G45" s="172"/>
      <c r="I45" s="71"/>
      <c r="J45" s="71"/>
      <c r="K45" s="71"/>
    </row>
    <row r="46" spans="1:11" ht="24">
      <c r="A46" s="162">
        <v>41</v>
      </c>
      <c r="B46" s="156" t="s">
        <v>383</v>
      </c>
      <c r="C46" s="170" t="s">
        <v>384</v>
      </c>
      <c r="D46" s="156" t="s">
        <v>356</v>
      </c>
      <c r="E46" s="171">
        <v>0</v>
      </c>
      <c r="F46" s="119" t="s">
        <v>819</v>
      </c>
      <c r="G46" s="172"/>
      <c r="I46" s="71"/>
      <c r="J46" s="71"/>
      <c r="K46" s="71"/>
    </row>
    <row r="47" spans="1:11" ht="32.1">
      <c r="A47" s="162">
        <v>42</v>
      </c>
      <c r="B47" s="156" t="s">
        <v>385</v>
      </c>
      <c r="C47" s="170" t="s">
        <v>386</v>
      </c>
      <c r="D47" s="156" t="s">
        <v>332</v>
      </c>
      <c r="E47" s="171">
        <v>0</v>
      </c>
      <c r="F47" s="119" t="s">
        <v>819</v>
      </c>
      <c r="G47" s="172"/>
      <c r="I47" s="71"/>
      <c r="J47" s="71"/>
      <c r="K47" s="71"/>
    </row>
    <row r="48" spans="1:11" ht="32.1">
      <c r="A48" s="162">
        <v>43</v>
      </c>
      <c r="B48" s="156" t="s">
        <v>387</v>
      </c>
      <c r="C48" s="170" t="s">
        <v>388</v>
      </c>
      <c r="D48" s="156" t="s">
        <v>389</v>
      </c>
      <c r="E48" s="171">
        <v>0</v>
      </c>
      <c r="F48" s="119" t="s">
        <v>819</v>
      </c>
      <c r="G48" s="172"/>
      <c r="I48" s="71"/>
      <c r="J48" s="71"/>
      <c r="K48" s="71"/>
    </row>
    <row r="49" spans="1:11" ht="15.95">
      <c r="A49" s="162">
        <v>44</v>
      </c>
      <c r="B49" s="156" t="s">
        <v>390</v>
      </c>
      <c r="C49" s="170" t="s">
        <v>391</v>
      </c>
      <c r="D49" s="156" t="s">
        <v>392</v>
      </c>
      <c r="E49" s="171">
        <v>0</v>
      </c>
      <c r="F49" s="119" t="s">
        <v>819</v>
      </c>
      <c r="G49" s="172"/>
      <c r="I49" s="71"/>
      <c r="J49" s="71"/>
      <c r="K49" s="71"/>
    </row>
    <row r="50" spans="1:11" ht="24">
      <c r="A50" s="162">
        <v>45</v>
      </c>
      <c r="B50" s="156" t="s">
        <v>393</v>
      </c>
      <c r="C50" s="170" t="s">
        <v>394</v>
      </c>
      <c r="D50" s="156" t="s">
        <v>395</v>
      </c>
      <c r="E50" s="171">
        <v>0</v>
      </c>
      <c r="F50" s="119" t="s">
        <v>819</v>
      </c>
      <c r="G50" s="172"/>
      <c r="I50" s="71"/>
      <c r="J50" s="71"/>
      <c r="K50" s="71"/>
    </row>
    <row r="51" spans="1:11" ht="32.1">
      <c r="A51" s="162">
        <v>46</v>
      </c>
      <c r="B51" s="156" t="s">
        <v>61</v>
      </c>
      <c r="C51" s="170" t="s">
        <v>396</v>
      </c>
      <c r="D51" s="156" t="s">
        <v>304</v>
      </c>
      <c r="E51" s="171">
        <v>1</v>
      </c>
      <c r="F51" s="119" t="s">
        <v>819</v>
      </c>
      <c r="G51" s="172"/>
      <c r="I51" s="71"/>
      <c r="J51" s="71">
        <v>1</v>
      </c>
      <c r="K51" s="71"/>
    </row>
    <row r="52" spans="1:11" ht="24">
      <c r="A52" s="162">
        <v>47</v>
      </c>
      <c r="B52" s="156" t="s">
        <v>397</v>
      </c>
      <c r="C52" s="170" t="s">
        <v>398</v>
      </c>
      <c r="D52" s="156" t="s">
        <v>356</v>
      </c>
      <c r="E52" s="171">
        <v>0</v>
      </c>
      <c r="F52" s="119" t="s">
        <v>819</v>
      </c>
      <c r="G52" s="172"/>
      <c r="I52" s="71"/>
      <c r="J52" s="71"/>
      <c r="K52" s="71"/>
    </row>
    <row r="53" spans="1:11" ht="32.1">
      <c r="A53" s="162">
        <v>48</v>
      </c>
      <c r="B53" s="156" t="s">
        <v>399</v>
      </c>
      <c r="C53" s="170" t="s">
        <v>400</v>
      </c>
      <c r="D53" s="156" t="s">
        <v>304</v>
      </c>
      <c r="E53" s="171">
        <v>0</v>
      </c>
      <c r="F53" s="119" t="s">
        <v>819</v>
      </c>
      <c r="G53" s="172"/>
      <c r="I53" s="71"/>
      <c r="J53" s="71"/>
      <c r="K53" s="71"/>
    </row>
    <row r="54" spans="1:11" ht="24">
      <c r="A54" s="162">
        <v>49</v>
      </c>
      <c r="B54" s="156" t="s">
        <v>401</v>
      </c>
      <c r="C54" s="170" t="s">
        <v>402</v>
      </c>
      <c r="D54" s="156" t="s">
        <v>356</v>
      </c>
      <c r="E54" s="171">
        <v>0</v>
      </c>
      <c r="F54" s="119" t="s">
        <v>829</v>
      </c>
      <c r="G54" s="172"/>
      <c r="I54" s="71"/>
      <c r="J54" s="71"/>
      <c r="K54" s="71"/>
    </row>
    <row r="55" spans="1:11" ht="48">
      <c r="A55" s="162">
        <v>50</v>
      </c>
      <c r="B55" s="156" t="s">
        <v>63</v>
      </c>
      <c r="C55" s="170" t="s">
        <v>403</v>
      </c>
      <c r="D55" s="156" t="s">
        <v>304</v>
      </c>
      <c r="E55" s="171">
        <v>1</v>
      </c>
      <c r="F55" s="119" t="s">
        <v>819</v>
      </c>
      <c r="G55" s="172"/>
      <c r="I55" s="71">
        <v>1</v>
      </c>
      <c r="J55" s="71"/>
      <c r="K55" s="71"/>
    </row>
    <row r="56" spans="1:11" ht="24">
      <c r="A56" s="162">
        <v>51</v>
      </c>
      <c r="B56" s="156" t="s">
        <v>404</v>
      </c>
      <c r="C56" s="170" t="s">
        <v>405</v>
      </c>
      <c r="D56" s="156" t="s">
        <v>406</v>
      </c>
      <c r="E56" s="171">
        <v>0</v>
      </c>
      <c r="F56" s="119" t="s">
        <v>819</v>
      </c>
      <c r="G56" s="172"/>
      <c r="I56" s="71"/>
      <c r="J56" s="71"/>
      <c r="K56" s="71"/>
    </row>
    <row r="57" spans="1:11" ht="15.95">
      <c r="A57" s="162">
        <v>52</v>
      </c>
      <c r="B57" s="156" t="s">
        <v>65</v>
      </c>
      <c r="C57" s="170" t="s">
        <v>407</v>
      </c>
      <c r="D57" s="156" t="s">
        <v>304</v>
      </c>
      <c r="E57" s="171">
        <v>6</v>
      </c>
      <c r="F57" s="119" t="s">
        <v>819</v>
      </c>
      <c r="G57" s="172"/>
      <c r="I57" s="71">
        <v>4</v>
      </c>
      <c r="J57" s="71">
        <v>1</v>
      </c>
      <c r="K57" s="71">
        <v>1</v>
      </c>
    </row>
    <row r="58" spans="1:11" ht="24">
      <c r="A58" s="162">
        <v>53</v>
      </c>
      <c r="B58" s="156" t="s">
        <v>408</v>
      </c>
      <c r="C58" s="170" t="s">
        <v>409</v>
      </c>
      <c r="D58" s="156" t="s">
        <v>406</v>
      </c>
      <c r="E58" s="171">
        <v>0</v>
      </c>
      <c r="F58" s="119" t="s">
        <v>819</v>
      </c>
      <c r="G58" s="172"/>
      <c r="I58" s="71"/>
      <c r="J58" s="71"/>
      <c r="K58" s="71"/>
    </row>
    <row r="59" spans="1:11" ht="32.1">
      <c r="A59" s="162">
        <v>54</v>
      </c>
      <c r="B59" s="156" t="s">
        <v>410</v>
      </c>
      <c r="C59" s="170" t="s">
        <v>411</v>
      </c>
      <c r="D59" s="156" t="s">
        <v>406</v>
      </c>
      <c r="E59" s="171">
        <v>0</v>
      </c>
      <c r="F59" s="119" t="s">
        <v>819</v>
      </c>
      <c r="G59" s="172"/>
      <c r="I59" s="71"/>
      <c r="J59" s="71"/>
      <c r="K59" s="71"/>
    </row>
    <row r="60" spans="1:11" ht="80.099999999999994">
      <c r="A60" s="162">
        <v>55</v>
      </c>
      <c r="B60" s="156" t="s">
        <v>412</v>
      </c>
      <c r="C60" s="170" t="s">
        <v>413</v>
      </c>
      <c r="D60" s="156" t="s">
        <v>414</v>
      </c>
      <c r="E60" s="171">
        <v>0</v>
      </c>
      <c r="F60" s="119" t="s">
        <v>819</v>
      </c>
      <c r="G60" s="172"/>
      <c r="I60" s="71"/>
      <c r="J60" s="71"/>
      <c r="K60" s="71"/>
    </row>
    <row r="61" spans="1:11" ht="15.95">
      <c r="A61" s="162">
        <v>56</v>
      </c>
      <c r="B61" s="156" t="s">
        <v>415</v>
      </c>
      <c r="C61" s="170" t="s">
        <v>416</v>
      </c>
      <c r="D61" s="156" t="s">
        <v>417</v>
      </c>
      <c r="E61" s="171">
        <v>0</v>
      </c>
      <c r="F61" s="119" t="s">
        <v>819</v>
      </c>
      <c r="G61" s="172"/>
      <c r="I61" s="71"/>
      <c r="J61" s="71"/>
      <c r="K61" s="71"/>
    </row>
    <row r="62" spans="1:11" ht="15.95">
      <c r="A62" s="162">
        <v>57</v>
      </c>
      <c r="B62" s="156" t="s">
        <v>418</v>
      </c>
      <c r="C62" s="170" t="s">
        <v>416</v>
      </c>
      <c r="D62" s="156" t="s">
        <v>304</v>
      </c>
      <c r="E62" s="171">
        <v>0</v>
      </c>
      <c r="F62" s="119" t="s">
        <v>819</v>
      </c>
      <c r="G62" s="172"/>
      <c r="I62" s="71"/>
      <c r="J62" s="71"/>
      <c r="K62" s="71"/>
    </row>
    <row r="63" spans="1:11" ht="15.95">
      <c r="A63" s="162">
        <v>58</v>
      </c>
      <c r="B63" s="156" t="s">
        <v>419</v>
      </c>
      <c r="C63" s="170" t="s">
        <v>420</v>
      </c>
      <c r="D63" s="156" t="s">
        <v>421</v>
      </c>
      <c r="E63" s="171">
        <v>0</v>
      </c>
      <c r="F63" s="119" t="s">
        <v>819</v>
      </c>
      <c r="G63" s="172"/>
      <c r="I63" s="71"/>
      <c r="J63" s="71"/>
      <c r="K63" s="71"/>
    </row>
    <row r="64" spans="1:11" ht="32.1">
      <c r="A64" s="162">
        <v>59</v>
      </c>
      <c r="B64" s="156" t="s">
        <v>422</v>
      </c>
      <c r="C64" s="170" t="s">
        <v>423</v>
      </c>
      <c r="D64" s="156" t="s">
        <v>424</v>
      </c>
      <c r="E64" s="171">
        <v>0</v>
      </c>
      <c r="F64" s="119" t="s">
        <v>819</v>
      </c>
      <c r="G64" s="172"/>
      <c r="I64" s="71"/>
      <c r="J64" s="71"/>
      <c r="K64" s="71"/>
    </row>
    <row r="65" spans="1:11" ht="15.95">
      <c r="A65" s="162">
        <v>60</v>
      </c>
      <c r="B65" s="156" t="s">
        <v>425</v>
      </c>
      <c r="C65" s="170" t="s">
        <v>426</v>
      </c>
      <c r="D65" s="156" t="s">
        <v>427</v>
      </c>
      <c r="E65" s="171">
        <v>0</v>
      </c>
      <c r="F65" s="119" t="s">
        <v>819</v>
      </c>
      <c r="G65" s="172"/>
      <c r="I65" s="71"/>
      <c r="J65" s="71"/>
      <c r="K65" s="71"/>
    </row>
    <row r="66" spans="1:11" ht="56.1">
      <c r="A66" s="162">
        <v>61</v>
      </c>
      <c r="B66" s="156" t="s">
        <v>428</v>
      </c>
      <c r="C66" s="170" t="s">
        <v>429</v>
      </c>
      <c r="D66" s="156" t="s">
        <v>430</v>
      </c>
      <c r="E66" s="171">
        <v>0</v>
      </c>
      <c r="F66" s="119" t="s">
        <v>819</v>
      </c>
      <c r="G66" s="172"/>
      <c r="I66" s="71"/>
      <c r="J66" s="71"/>
      <c r="K66" s="71"/>
    </row>
    <row r="67" spans="1:11" ht="48">
      <c r="A67" s="162">
        <v>62</v>
      </c>
      <c r="B67" s="156" t="s">
        <v>67</v>
      </c>
      <c r="C67" s="170" t="s">
        <v>830</v>
      </c>
      <c r="D67" s="156" t="s">
        <v>356</v>
      </c>
      <c r="E67" s="171">
        <v>5</v>
      </c>
      <c r="F67" s="119" t="s">
        <v>819</v>
      </c>
      <c r="G67" s="172"/>
      <c r="I67" s="71">
        <v>2</v>
      </c>
      <c r="J67" s="71">
        <v>2</v>
      </c>
      <c r="K67" s="71">
        <v>1</v>
      </c>
    </row>
    <row r="68" spans="1:11" ht="56.1">
      <c r="A68" s="162">
        <v>63</v>
      </c>
      <c r="B68" s="156" t="s">
        <v>69</v>
      </c>
      <c r="C68" s="170" t="s">
        <v>432</v>
      </c>
      <c r="D68" s="156" t="s">
        <v>831</v>
      </c>
      <c r="E68" s="171">
        <v>12</v>
      </c>
      <c r="F68" s="119" t="s">
        <v>819</v>
      </c>
      <c r="G68" s="172"/>
      <c r="I68" s="71">
        <v>5</v>
      </c>
      <c r="J68" s="71">
        <v>5</v>
      </c>
      <c r="K68" s="71">
        <v>2</v>
      </c>
    </row>
    <row r="69" spans="1:11" ht="48">
      <c r="A69" s="162">
        <v>64</v>
      </c>
      <c r="B69" s="156" t="s">
        <v>71</v>
      </c>
      <c r="C69" s="170" t="s">
        <v>434</v>
      </c>
      <c r="D69" s="156" t="s">
        <v>435</v>
      </c>
      <c r="E69" s="171">
        <v>3</v>
      </c>
      <c r="F69" s="119" t="s">
        <v>819</v>
      </c>
      <c r="G69" s="172"/>
      <c r="I69" s="71">
        <v>3</v>
      </c>
      <c r="J69" s="71"/>
      <c r="K69" s="71"/>
    </row>
    <row r="70" spans="1:11" ht="48">
      <c r="A70" s="162">
        <v>65</v>
      </c>
      <c r="B70" s="156" t="s">
        <v>73</v>
      </c>
      <c r="C70" s="170" t="s">
        <v>436</v>
      </c>
      <c r="D70" s="156" t="s">
        <v>435</v>
      </c>
      <c r="E70" s="171">
        <v>3</v>
      </c>
      <c r="F70" s="119" t="s">
        <v>819</v>
      </c>
      <c r="G70" s="172"/>
      <c r="I70" s="71">
        <v>3</v>
      </c>
      <c r="J70" s="71"/>
      <c r="K70" s="71"/>
    </row>
    <row r="71" spans="1:11" ht="24">
      <c r="A71" s="162">
        <v>66</v>
      </c>
      <c r="B71" s="156" t="s">
        <v>437</v>
      </c>
      <c r="C71" s="170" t="s">
        <v>438</v>
      </c>
      <c r="D71" s="156" t="s">
        <v>12</v>
      </c>
      <c r="E71" s="171">
        <v>0</v>
      </c>
      <c r="F71" s="119" t="s">
        <v>819</v>
      </c>
      <c r="G71" s="172"/>
      <c r="I71" s="71"/>
      <c r="J71" s="71"/>
      <c r="K71" s="71"/>
    </row>
    <row r="72" spans="1:11" ht="24">
      <c r="A72" s="162">
        <v>67</v>
      </c>
      <c r="B72" s="156" t="s">
        <v>75</v>
      </c>
      <c r="C72" s="170" t="s">
        <v>439</v>
      </c>
      <c r="D72" s="156" t="s">
        <v>12</v>
      </c>
      <c r="E72" s="171">
        <v>19</v>
      </c>
      <c r="F72" s="119" t="s">
        <v>819</v>
      </c>
      <c r="G72" s="172"/>
      <c r="I72" s="71">
        <v>12</v>
      </c>
      <c r="J72" s="71">
        <v>5</v>
      </c>
      <c r="K72" s="71">
        <v>2</v>
      </c>
    </row>
    <row r="73" spans="1:11" ht="24">
      <c r="A73" s="162">
        <v>68</v>
      </c>
      <c r="B73" s="156" t="s">
        <v>440</v>
      </c>
      <c r="C73" s="170" t="s">
        <v>441</v>
      </c>
      <c r="D73" s="156" t="s">
        <v>12</v>
      </c>
      <c r="E73" s="171">
        <v>0</v>
      </c>
      <c r="F73" s="119" t="s">
        <v>819</v>
      </c>
      <c r="G73" s="172"/>
      <c r="I73" s="71"/>
      <c r="J73" s="71"/>
      <c r="K73" s="71"/>
    </row>
    <row r="74" spans="1:11" ht="24">
      <c r="A74" s="162">
        <v>69</v>
      </c>
      <c r="B74" s="156" t="s">
        <v>442</v>
      </c>
      <c r="C74" s="170" t="s">
        <v>443</v>
      </c>
      <c r="D74" s="156" t="s">
        <v>12</v>
      </c>
      <c r="E74" s="171">
        <v>0</v>
      </c>
      <c r="F74" s="119" t="s">
        <v>819</v>
      </c>
      <c r="G74" s="172"/>
      <c r="I74" s="71"/>
      <c r="J74" s="71"/>
      <c r="K74" s="71"/>
    </row>
    <row r="75" spans="1:11" ht="24">
      <c r="A75" s="162">
        <v>70</v>
      </c>
      <c r="B75" s="156" t="s">
        <v>444</v>
      </c>
      <c r="C75" s="170" t="s">
        <v>445</v>
      </c>
      <c r="D75" s="156" t="s">
        <v>12</v>
      </c>
      <c r="E75" s="171">
        <v>0</v>
      </c>
      <c r="F75" s="119" t="s">
        <v>829</v>
      </c>
      <c r="G75" s="172"/>
      <c r="I75" s="71"/>
      <c r="J75" s="71"/>
      <c r="K75" s="71"/>
    </row>
    <row r="76" spans="1:11" ht="32.1">
      <c r="A76" s="162">
        <v>71</v>
      </c>
      <c r="B76" s="156" t="s">
        <v>446</v>
      </c>
      <c r="C76" s="170" t="s">
        <v>447</v>
      </c>
      <c r="D76" s="156" t="s">
        <v>12</v>
      </c>
      <c r="E76" s="171">
        <v>0</v>
      </c>
      <c r="F76" s="119" t="s">
        <v>819</v>
      </c>
      <c r="G76" s="172"/>
      <c r="I76" s="71"/>
      <c r="J76" s="71"/>
      <c r="K76" s="71"/>
    </row>
    <row r="77" spans="1:11" ht="32.1">
      <c r="A77" s="162">
        <v>72</v>
      </c>
      <c r="B77" s="156" t="s">
        <v>77</v>
      </c>
      <c r="C77" s="170" t="s">
        <v>448</v>
      </c>
      <c r="D77" s="156" t="s">
        <v>12</v>
      </c>
      <c r="E77" s="171">
        <v>5</v>
      </c>
      <c r="F77" s="119" t="s">
        <v>819</v>
      </c>
      <c r="G77" s="172"/>
      <c r="I77" s="71">
        <v>4</v>
      </c>
      <c r="J77" s="71">
        <v>1</v>
      </c>
      <c r="K77" s="71"/>
    </row>
    <row r="78" spans="1:11" ht="32.1">
      <c r="A78" s="162">
        <v>73</v>
      </c>
      <c r="B78" s="156" t="s">
        <v>449</v>
      </c>
      <c r="C78" s="170" t="s">
        <v>450</v>
      </c>
      <c r="D78" s="156" t="s">
        <v>12</v>
      </c>
      <c r="E78" s="171">
        <v>0</v>
      </c>
      <c r="F78" s="119" t="s">
        <v>819</v>
      </c>
      <c r="G78" s="172"/>
      <c r="I78" s="71"/>
      <c r="J78" s="71"/>
      <c r="K78" s="71"/>
    </row>
    <row r="79" spans="1:11" ht="32.1">
      <c r="A79" s="162">
        <v>74</v>
      </c>
      <c r="B79" s="156" t="s">
        <v>79</v>
      </c>
      <c r="C79" s="170" t="s">
        <v>832</v>
      </c>
      <c r="D79" s="156" t="s">
        <v>452</v>
      </c>
      <c r="E79" s="171">
        <v>6</v>
      </c>
      <c r="F79" s="119" t="s">
        <v>819</v>
      </c>
      <c r="G79" s="172"/>
      <c r="I79" s="71">
        <v>3</v>
      </c>
      <c r="J79" s="71">
        <v>2</v>
      </c>
      <c r="K79" s="71">
        <v>1</v>
      </c>
    </row>
    <row r="80" spans="1:11" ht="32.1">
      <c r="A80" s="162">
        <v>75</v>
      </c>
      <c r="B80" s="156" t="s">
        <v>453</v>
      </c>
      <c r="C80" s="170" t="s">
        <v>832</v>
      </c>
      <c r="D80" s="156" t="s">
        <v>12</v>
      </c>
      <c r="E80" s="171">
        <v>0</v>
      </c>
      <c r="F80" s="119" t="s">
        <v>819</v>
      </c>
      <c r="G80" s="172"/>
      <c r="I80" s="71"/>
      <c r="J80" s="71"/>
      <c r="K80" s="71"/>
    </row>
    <row r="81" spans="1:11" ht="32.1">
      <c r="A81" s="162">
        <v>76</v>
      </c>
      <c r="B81" s="156" t="s">
        <v>833</v>
      </c>
      <c r="C81" s="170" t="s">
        <v>834</v>
      </c>
      <c r="D81" s="156" t="s">
        <v>455</v>
      </c>
      <c r="E81" s="171">
        <v>0</v>
      </c>
      <c r="F81" s="119" t="s">
        <v>819</v>
      </c>
      <c r="G81" s="172"/>
      <c r="I81" s="71"/>
      <c r="J81" s="71"/>
      <c r="K81" s="71"/>
    </row>
    <row r="82" spans="1:11" ht="32.1">
      <c r="A82" s="162">
        <v>77</v>
      </c>
      <c r="B82" s="156" t="s">
        <v>835</v>
      </c>
      <c r="C82" s="170" t="s">
        <v>834</v>
      </c>
      <c r="D82" s="156" t="s">
        <v>12</v>
      </c>
      <c r="E82" s="171">
        <v>0</v>
      </c>
      <c r="F82" s="119" t="s">
        <v>819</v>
      </c>
      <c r="G82" s="172"/>
      <c r="I82" s="71"/>
      <c r="J82" s="71"/>
      <c r="K82" s="71"/>
    </row>
    <row r="83" spans="1:11" ht="24">
      <c r="A83" s="162">
        <v>78</v>
      </c>
      <c r="B83" s="156" t="s">
        <v>456</v>
      </c>
      <c r="C83" s="170" t="s">
        <v>457</v>
      </c>
      <c r="D83" s="156" t="s">
        <v>458</v>
      </c>
      <c r="E83" s="171">
        <v>0</v>
      </c>
      <c r="F83" s="119" t="s">
        <v>819</v>
      </c>
      <c r="G83" s="172"/>
      <c r="I83" s="71"/>
      <c r="J83" s="71"/>
      <c r="K83" s="71"/>
    </row>
    <row r="84" spans="1:11" ht="15.95">
      <c r="A84" s="162">
        <v>79</v>
      </c>
      <c r="B84" s="156" t="s">
        <v>81</v>
      </c>
      <c r="C84" s="170" t="s">
        <v>459</v>
      </c>
      <c r="D84" s="156" t="s">
        <v>12</v>
      </c>
      <c r="E84" s="171">
        <v>19</v>
      </c>
      <c r="F84" s="119" t="s">
        <v>819</v>
      </c>
      <c r="G84" s="172"/>
      <c r="I84" s="71">
        <v>10</v>
      </c>
      <c r="J84" s="71">
        <v>6</v>
      </c>
      <c r="K84" s="71">
        <v>3</v>
      </c>
    </row>
    <row r="85" spans="1:11" ht="24">
      <c r="A85" s="162">
        <v>80</v>
      </c>
      <c r="B85" s="156" t="s">
        <v>460</v>
      </c>
      <c r="C85" s="170" t="s">
        <v>461</v>
      </c>
      <c r="D85" s="156" t="s">
        <v>12</v>
      </c>
      <c r="E85" s="171">
        <v>0</v>
      </c>
      <c r="F85" s="119" t="s">
        <v>819</v>
      </c>
      <c r="G85" s="172"/>
      <c r="I85" s="71"/>
      <c r="J85" s="71"/>
      <c r="K85" s="71"/>
    </row>
    <row r="86" spans="1:11" ht="15.95">
      <c r="A86" s="162">
        <v>81</v>
      </c>
      <c r="B86" s="156" t="s">
        <v>83</v>
      </c>
      <c r="C86" s="170" t="s">
        <v>462</v>
      </c>
      <c r="D86" s="156" t="s">
        <v>12</v>
      </c>
      <c r="E86" s="171">
        <v>63</v>
      </c>
      <c r="F86" s="119" t="s">
        <v>819</v>
      </c>
      <c r="G86" s="172"/>
      <c r="I86" s="71">
        <v>50</v>
      </c>
      <c r="J86" s="71">
        <v>10</v>
      </c>
      <c r="K86" s="71">
        <v>3</v>
      </c>
    </row>
    <row r="87" spans="1:11" ht="15.95">
      <c r="A87" s="162">
        <v>82</v>
      </c>
      <c r="B87" s="156" t="s">
        <v>463</v>
      </c>
      <c r="C87" s="170" t="s">
        <v>464</v>
      </c>
      <c r="D87" s="156" t="s">
        <v>452</v>
      </c>
      <c r="E87" s="171">
        <v>0</v>
      </c>
      <c r="F87" s="119" t="s">
        <v>819</v>
      </c>
      <c r="G87" s="172"/>
      <c r="I87" s="71"/>
      <c r="J87" s="71"/>
      <c r="K87" s="71"/>
    </row>
    <row r="88" spans="1:11" ht="15.95">
      <c r="A88" s="162">
        <v>83</v>
      </c>
      <c r="B88" s="156" t="s">
        <v>85</v>
      </c>
      <c r="C88" s="170" t="s">
        <v>465</v>
      </c>
      <c r="D88" s="156" t="s">
        <v>12</v>
      </c>
      <c r="E88" s="171">
        <v>15</v>
      </c>
      <c r="F88" s="119" t="s">
        <v>819</v>
      </c>
      <c r="G88" s="172"/>
      <c r="I88" s="71">
        <v>15</v>
      </c>
      <c r="J88" s="71"/>
      <c r="K88" s="71"/>
    </row>
    <row r="89" spans="1:11" ht="24">
      <c r="A89" s="162">
        <v>84</v>
      </c>
      <c r="B89" s="156" t="s">
        <v>466</v>
      </c>
      <c r="C89" s="170" t="s">
        <v>467</v>
      </c>
      <c r="D89" s="156" t="s">
        <v>12</v>
      </c>
      <c r="E89" s="171">
        <v>0</v>
      </c>
      <c r="F89" s="119" t="s">
        <v>819</v>
      </c>
      <c r="G89" s="172"/>
      <c r="I89" s="71"/>
      <c r="J89" s="71"/>
      <c r="K89" s="71"/>
    </row>
    <row r="90" spans="1:11" ht="24">
      <c r="A90" s="162">
        <v>85</v>
      </c>
      <c r="B90" s="156" t="s">
        <v>468</v>
      </c>
      <c r="C90" s="170" t="s">
        <v>469</v>
      </c>
      <c r="D90" s="156" t="s">
        <v>12</v>
      </c>
      <c r="E90" s="171">
        <v>0</v>
      </c>
      <c r="F90" s="119" t="s">
        <v>819</v>
      </c>
      <c r="G90" s="172"/>
      <c r="I90" s="71"/>
      <c r="J90" s="71"/>
      <c r="K90" s="71"/>
    </row>
    <row r="91" spans="1:11" ht="32.1">
      <c r="A91" s="162">
        <v>86</v>
      </c>
      <c r="B91" s="156" t="s">
        <v>470</v>
      </c>
      <c r="C91" s="170" t="s">
        <v>471</v>
      </c>
      <c r="D91" s="156" t="s">
        <v>12</v>
      </c>
      <c r="E91" s="171">
        <v>0</v>
      </c>
      <c r="F91" s="119" t="s">
        <v>819</v>
      </c>
      <c r="G91" s="172"/>
      <c r="I91" s="71"/>
      <c r="J91" s="71"/>
      <c r="K91" s="71"/>
    </row>
    <row r="92" spans="1:11" ht="32.1">
      <c r="A92" s="162">
        <v>87</v>
      </c>
      <c r="B92" s="156" t="s">
        <v>472</v>
      </c>
      <c r="C92" s="170" t="s">
        <v>473</v>
      </c>
      <c r="D92" s="156" t="s">
        <v>12</v>
      </c>
      <c r="E92" s="171">
        <v>0</v>
      </c>
      <c r="F92" s="119" t="s">
        <v>829</v>
      </c>
      <c r="G92" s="172"/>
      <c r="I92" s="71"/>
      <c r="J92" s="71"/>
      <c r="K92" s="71"/>
    </row>
    <row r="93" spans="1:11" ht="32.1">
      <c r="A93" s="162">
        <v>88</v>
      </c>
      <c r="B93" s="156" t="s">
        <v>87</v>
      </c>
      <c r="C93" s="170" t="s">
        <v>474</v>
      </c>
      <c r="D93" s="156" t="s">
        <v>12</v>
      </c>
      <c r="E93" s="171">
        <v>24</v>
      </c>
      <c r="F93" s="119" t="s">
        <v>819</v>
      </c>
      <c r="G93" s="172"/>
      <c r="I93" s="71">
        <v>20</v>
      </c>
      <c r="J93" s="71">
        <v>3</v>
      </c>
      <c r="K93" s="71">
        <v>1</v>
      </c>
    </row>
    <row r="94" spans="1:11" ht="32.1">
      <c r="A94" s="162">
        <v>89</v>
      </c>
      <c r="B94" s="156" t="s">
        <v>89</v>
      </c>
      <c r="C94" s="170" t="s">
        <v>475</v>
      </c>
      <c r="D94" s="156" t="s">
        <v>12</v>
      </c>
      <c r="E94" s="171">
        <v>20</v>
      </c>
      <c r="F94" s="119" t="s">
        <v>819</v>
      </c>
      <c r="G94" s="172"/>
      <c r="I94" s="71">
        <v>20</v>
      </c>
      <c r="J94" s="71"/>
      <c r="K94" s="71"/>
    </row>
    <row r="95" spans="1:11" ht="63.95">
      <c r="A95" s="162">
        <v>90</v>
      </c>
      <c r="B95" s="156" t="s">
        <v>476</v>
      </c>
      <c r="C95" s="170" t="s">
        <v>477</v>
      </c>
      <c r="D95" s="156" t="s">
        <v>12</v>
      </c>
      <c r="E95" s="171">
        <v>0</v>
      </c>
      <c r="F95" s="119" t="s">
        <v>819</v>
      </c>
      <c r="G95" s="172"/>
      <c r="I95" s="71"/>
      <c r="J95" s="71"/>
      <c r="K95" s="71"/>
    </row>
    <row r="96" spans="1:11" ht="24">
      <c r="A96" s="162">
        <v>91</v>
      </c>
      <c r="B96" s="156" t="s">
        <v>91</v>
      </c>
      <c r="C96" s="170" t="s">
        <v>478</v>
      </c>
      <c r="D96" s="156" t="s">
        <v>12</v>
      </c>
      <c r="E96" s="171">
        <v>10</v>
      </c>
      <c r="F96" s="119" t="s">
        <v>819</v>
      </c>
      <c r="G96" s="172"/>
      <c r="I96" s="71">
        <v>10</v>
      </c>
      <c r="J96" s="71"/>
      <c r="K96" s="71"/>
    </row>
    <row r="97" spans="1:11" ht="24">
      <c r="A97" s="162">
        <v>92</v>
      </c>
      <c r="B97" s="156" t="s">
        <v>479</v>
      </c>
      <c r="C97" s="170" t="s">
        <v>478</v>
      </c>
      <c r="D97" s="156" t="s">
        <v>12</v>
      </c>
      <c r="E97" s="171">
        <v>0</v>
      </c>
      <c r="F97" s="119" t="s">
        <v>819</v>
      </c>
      <c r="G97" s="172"/>
      <c r="I97" s="71"/>
      <c r="J97" s="71"/>
      <c r="K97" s="71"/>
    </row>
    <row r="98" spans="1:11" ht="32.1">
      <c r="A98" s="162">
        <v>93</v>
      </c>
      <c r="B98" s="156" t="s">
        <v>480</v>
      </c>
      <c r="C98" s="170" t="s">
        <v>481</v>
      </c>
      <c r="D98" s="156" t="s">
        <v>12</v>
      </c>
      <c r="E98" s="171">
        <v>0</v>
      </c>
      <c r="F98" s="119" t="s">
        <v>819</v>
      </c>
      <c r="G98" s="172"/>
      <c r="I98" s="71"/>
      <c r="J98" s="71"/>
      <c r="K98" s="71"/>
    </row>
    <row r="99" spans="1:11" ht="48">
      <c r="A99" s="162">
        <v>94</v>
      </c>
      <c r="B99" s="156" t="s">
        <v>482</v>
      </c>
      <c r="C99" s="170" t="s">
        <v>483</v>
      </c>
      <c r="D99" s="156" t="s">
        <v>12</v>
      </c>
      <c r="E99" s="171">
        <v>0</v>
      </c>
      <c r="F99" s="119" t="s">
        <v>819</v>
      </c>
      <c r="G99" s="172"/>
      <c r="I99" s="71"/>
      <c r="J99" s="71"/>
      <c r="K99" s="71"/>
    </row>
    <row r="100" spans="1:11" ht="48">
      <c r="A100" s="162">
        <v>95</v>
      </c>
      <c r="B100" s="156" t="s">
        <v>484</v>
      </c>
      <c r="C100" s="170" t="s">
        <v>485</v>
      </c>
      <c r="D100" s="156" t="s">
        <v>12</v>
      </c>
      <c r="E100" s="171">
        <v>0</v>
      </c>
      <c r="F100" s="119" t="s">
        <v>819</v>
      </c>
      <c r="G100" s="172"/>
      <c r="I100" s="71"/>
      <c r="J100" s="71"/>
      <c r="K100" s="71"/>
    </row>
    <row r="101" spans="1:11" ht="32.1">
      <c r="A101" s="162">
        <v>96</v>
      </c>
      <c r="B101" s="156" t="s">
        <v>486</v>
      </c>
      <c r="C101" s="170" t="s">
        <v>487</v>
      </c>
      <c r="D101" s="156" t="s">
        <v>12</v>
      </c>
      <c r="E101" s="171">
        <v>0</v>
      </c>
      <c r="F101" s="119" t="s">
        <v>819</v>
      </c>
      <c r="G101" s="172"/>
      <c r="I101" s="71"/>
      <c r="J101" s="71"/>
      <c r="K101" s="71"/>
    </row>
    <row r="102" spans="1:11" ht="32.1">
      <c r="A102" s="162">
        <v>97</v>
      </c>
      <c r="B102" s="156" t="s">
        <v>488</v>
      </c>
      <c r="C102" s="170" t="s">
        <v>489</v>
      </c>
      <c r="D102" s="156" t="s">
        <v>12</v>
      </c>
      <c r="E102" s="171">
        <v>0</v>
      </c>
      <c r="F102" s="119" t="s">
        <v>819</v>
      </c>
      <c r="G102" s="172"/>
      <c r="I102" s="71"/>
      <c r="J102" s="71"/>
      <c r="K102" s="71"/>
    </row>
    <row r="103" spans="1:11" ht="24">
      <c r="A103" s="162">
        <v>98</v>
      </c>
      <c r="B103" s="156" t="s">
        <v>93</v>
      </c>
      <c r="C103" s="170" t="s">
        <v>490</v>
      </c>
      <c r="D103" s="156" t="s">
        <v>12</v>
      </c>
      <c r="E103" s="171">
        <v>45</v>
      </c>
      <c r="F103" s="119" t="s">
        <v>819</v>
      </c>
      <c r="G103" s="172"/>
      <c r="I103" s="71">
        <v>40</v>
      </c>
      <c r="J103" s="71">
        <v>4</v>
      </c>
      <c r="K103" s="71">
        <v>1</v>
      </c>
    </row>
    <row r="104" spans="1:11" ht="48">
      <c r="A104" s="162">
        <v>99</v>
      </c>
      <c r="B104" s="156" t="s">
        <v>491</v>
      </c>
      <c r="C104" s="170" t="s">
        <v>836</v>
      </c>
      <c r="D104" s="156" t="s">
        <v>12</v>
      </c>
      <c r="E104" s="171">
        <v>0</v>
      </c>
      <c r="F104" s="119" t="s">
        <v>819</v>
      </c>
      <c r="G104" s="172"/>
      <c r="I104" s="71"/>
      <c r="J104" s="71"/>
      <c r="K104" s="71"/>
    </row>
    <row r="105" spans="1:11" ht="24">
      <c r="A105" s="162">
        <v>100</v>
      </c>
      <c r="B105" s="156" t="s">
        <v>493</v>
      </c>
      <c r="C105" s="170" t="s">
        <v>494</v>
      </c>
      <c r="D105" s="156" t="s">
        <v>12</v>
      </c>
      <c r="E105" s="171">
        <v>0</v>
      </c>
      <c r="F105" s="119" t="s">
        <v>819</v>
      </c>
      <c r="G105" s="172"/>
      <c r="I105" s="71"/>
      <c r="J105" s="71"/>
      <c r="K105" s="71"/>
    </row>
    <row r="106" spans="1:11" ht="24">
      <c r="A106" s="162">
        <v>101</v>
      </c>
      <c r="B106" s="156" t="s">
        <v>495</v>
      </c>
      <c r="C106" s="170" t="s">
        <v>494</v>
      </c>
      <c r="D106" s="156" t="s">
        <v>12</v>
      </c>
      <c r="E106" s="171">
        <v>0</v>
      </c>
      <c r="F106" s="119" t="s">
        <v>819</v>
      </c>
      <c r="G106" s="172"/>
      <c r="I106" s="71"/>
      <c r="J106" s="71"/>
      <c r="K106" s="71"/>
    </row>
    <row r="107" spans="1:11" ht="32.1">
      <c r="A107" s="162">
        <v>102</v>
      </c>
      <c r="B107" s="156" t="s">
        <v>95</v>
      </c>
      <c r="C107" s="170" t="s">
        <v>837</v>
      </c>
      <c r="D107" s="156" t="s">
        <v>12</v>
      </c>
      <c r="E107" s="171">
        <v>5</v>
      </c>
      <c r="F107" s="119" t="s">
        <v>819</v>
      </c>
      <c r="G107" s="172"/>
      <c r="I107" s="71">
        <v>2</v>
      </c>
      <c r="J107" s="71">
        <v>2</v>
      </c>
      <c r="K107" s="71">
        <v>1</v>
      </c>
    </row>
    <row r="108" spans="1:11" ht="24">
      <c r="A108" s="162">
        <v>103</v>
      </c>
      <c r="B108" s="156" t="s">
        <v>497</v>
      </c>
      <c r="C108" s="170" t="s">
        <v>498</v>
      </c>
      <c r="D108" s="156" t="s">
        <v>12</v>
      </c>
      <c r="E108" s="171">
        <v>0</v>
      </c>
      <c r="F108" s="119" t="s">
        <v>819</v>
      </c>
      <c r="G108" s="172"/>
      <c r="I108" s="71"/>
      <c r="J108" s="71"/>
      <c r="K108" s="71"/>
    </row>
    <row r="109" spans="1:11" ht="24">
      <c r="A109" s="162">
        <v>104</v>
      </c>
      <c r="B109" s="156" t="s">
        <v>499</v>
      </c>
      <c r="C109" s="170" t="s">
        <v>500</v>
      </c>
      <c r="D109" s="156" t="s">
        <v>12</v>
      </c>
      <c r="E109" s="171">
        <v>0</v>
      </c>
      <c r="F109" s="119" t="s">
        <v>819</v>
      </c>
      <c r="G109" s="172"/>
      <c r="I109" s="71"/>
      <c r="J109" s="71"/>
      <c r="K109" s="71"/>
    </row>
    <row r="110" spans="1:11" ht="24">
      <c r="A110" s="162">
        <v>105</v>
      </c>
      <c r="B110" s="156" t="s">
        <v>97</v>
      </c>
      <c r="C110" s="170" t="s">
        <v>501</v>
      </c>
      <c r="D110" s="156" t="s">
        <v>12</v>
      </c>
      <c r="E110" s="171">
        <v>1</v>
      </c>
      <c r="F110" s="119" t="s">
        <v>819</v>
      </c>
      <c r="G110" s="172"/>
      <c r="I110" s="71">
        <v>1</v>
      </c>
      <c r="J110" s="71"/>
      <c r="K110" s="71"/>
    </row>
    <row r="111" spans="1:11" ht="24">
      <c r="A111" s="162">
        <v>106</v>
      </c>
      <c r="B111" s="156" t="s">
        <v>99</v>
      </c>
      <c r="C111" s="170" t="s">
        <v>502</v>
      </c>
      <c r="D111" s="156" t="s">
        <v>12</v>
      </c>
      <c r="E111" s="171">
        <v>1</v>
      </c>
      <c r="F111" s="119" t="s">
        <v>829</v>
      </c>
      <c r="G111" s="172"/>
      <c r="I111" s="71">
        <v>1</v>
      </c>
      <c r="J111" s="71"/>
      <c r="K111" s="71"/>
    </row>
    <row r="112" spans="1:11" ht="32.1">
      <c r="A112" s="162">
        <v>107</v>
      </c>
      <c r="B112" s="156" t="s">
        <v>503</v>
      </c>
      <c r="C112" s="170" t="s">
        <v>504</v>
      </c>
      <c r="D112" s="156" t="s">
        <v>12</v>
      </c>
      <c r="E112" s="171">
        <v>0</v>
      </c>
      <c r="F112" s="119" t="s">
        <v>829</v>
      </c>
      <c r="G112" s="172"/>
      <c r="I112" s="71"/>
      <c r="J112" s="71"/>
      <c r="K112" s="71"/>
    </row>
    <row r="113" spans="1:11" ht="15.95">
      <c r="A113" s="162">
        <v>108</v>
      </c>
      <c r="B113" s="156" t="s">
        <v>505</v>
      </c>
      <c r="C113" s="170" t="s">
        <v>506</v>
      </c>
      <c r="D113" s="156" t="s">
        <v>12</v>
      </c>
      <c r="E113" s="171">
        <v>0</v>
      </c>
      <c r="F113" s="119" t="s">
        <v>819</v>
      </c>
      <c r="G113" s="172"/>
      <c r="I113" s="71"/>
      <c r="J113" s="71"/>
      <c r="K113" s="71"/>
    </row>
    <row r="114" spans="1:11" ht="15.95">
      <c r="A114" s="162">
        <v>109</v>
      </c>
      <c r="B114" s="156" t="s">
        <v>507</v>
      </c>
      <c r="C114" s="170" t="s">
        <v>508</v>
      </c>
      <c r="D114" s="156" t="s">
        <v>12</v>
      </c>
      <c r="E114" s="171">
        <v>0</v>
      </c>
      <c r="F114" s="119" t="s">
        <v>819</v>
      </c>
      <c r="G114" s="172"/>
      <c r="I114" s="71"/>
      <c r="J114" s="71"/>
      <c r="K114" s="71"/>
    </row>
    <row r="115" spans="1:11" ht="32.1">
      <c r="A115" s="162">
        <v>110</v>
      </c>
      <c r="B115" s="156" t="s">
        <v>101</v>
      </c>
      <c r="C115" s="170" t="s">
        <v>509</v>
      </c>
      <c r="D115" s="156" t="s">
        <v>510</v>
      </c>
      <c r="E115" s="171">
        <v>37</v>
      </c>
      <c r="F115" s="119" t="s">
        <v>819</v>
      </c>
      <c r="G115" s="172"/>
      <c r="I115" s="71">
        <v>30</v>
      </c>
      <c r="J115" s="71">
        <v>5</v>
      </c>
      <c r="K115" s="71">
        <v>2</v>
      </c>
    </row>
    <row r="116" spans="1:11" ht="32.1">
      <c r="A116" s="162">
        <v>111</v>
      </c>
      <c r="B116" s="156" t="s">
        <v>511</v>
      </c>
      <c r="C116" s="170" t="s">
        <v>512</v>
      </c>
      <c r="D116" s="156" t="s">
        <v>510</v>
      </c>
      <c r="E116" s="171">
        <v>0</v>
      </c>
      <c r="F116" s="119" t="s">
        <v>819</v>
      </c>
      <c r="G116" s="172"/>
      <c r="I116" s="71"/>
      <c r="J116" s="71"/>
      <c r="K116" s="71"/>
    </row>
    <row r="117" spans="1:11" ht="32.1">
      <c r="A117" s="162">
        <v>112</v>
      </c>
      <c r="B117" s="156" t="s">
        <v>103</v>
      </c>
      <c r="C117" s="170" t="s">
        <v>513</v>
      </c>
      <c r="D117" s="156" t="s">
        <v>510</v>
      </c>
      <c r="E117" s="171">
        <v>37</v>
      </c>
      <c r="F117" s="119" t="s">
        <v>819</v>
      </c>
      <c r="G117" s="172"/>
      <c r="I117" s="71">
        <v>30</v>
      </c>
      <c r="J117" s="71">
        <v>5</v>
      </c>
      <c r="K117" s="71">
        <v>2</v>
      </c>
    </row>
    <row r="118" spans="1:11" ht="39.950000000000003">
      <c r="A118" s="162">
        <v>113</v>
      </c>
      <c r="B118" s="156" t="s">
        <v>105</v>
      </c>
      <c r="C118" s="170" t="s">
        <v>514</v>
      </c>
      <c r="D118" s="156" t="s">
        <v>510</v>
      </c>
      <c r="E118" s="171">
        <v>30</v>
      </c>
      <c r="F118" s="119" t="s">
        <v>829</v>
      </c>
      <c r="G118" s="172"/>
      <c r="I118" s="71">
        <v>30</v>
      </c>
      <c r="J118" s="71"/>
      <c r="K118" s="71"/>
    </row>
    <row r="119" spans="1:11" ht="32.1">
      <c r="A119" s="162">
        <v>114</v>
      </c>
      <c r="B119" s="156" t="s">
        <v>107</v>
      </c>
      <c r="C119" s="170" t="s">
        <v>519</v>
      </c>
      <c r="D119" s="156" t="s">
        <v>510</v>
      </c>
      <c r="E119" s="171">
        <v>29</v>
      </c>
      <c r="F119" s="119" t="s">
        <v>819</v>
      </c>
      <c r="G119" s="172"/>
      <c r="I119" s="71">
        <v>25</v>
      </c>
      <c r="J119" s="71">
        <v>2</v>
      </c>
      <c r="K119" s="71">
        <v>2</v>
      </c>
    </row>
    <row r="120" spans="1:11" ht="32.1">
      <c r="A120" s="162">
        <v>115</v>
      </c>
      <c r="B120" s="156" t="s">
        <v>109</v>
      </c>
      <c r="C120" s="170" t="s">
        <v>520</v>
      </c>
      <c r="D120" s="156" t="s">
        <v>510</v>
      </c>
      <c r="E120" s="171">
        <v>50</v>
      </c>
      <c r="F120" s="119" t="s">
        <v>819</v>
      </c>
      <c r="G120" s="172"/>
      <c r="I120" s="71">
        <v>50</v>
      </c>
      <c r="J120" s="71"/>
      <c r="K120" s="71"/>
    </row>
    <row r="121" spans="1:11" ht="32.1">
      <c r="A121" s="162">
        <v>116</v>
      </c>
      <c r="B121" s="156" t="s">
        <v>111</v>
      </c>
      <c r="C121" s="170" t="s">
        <v>521</v>
      </c>
      <c r="D121" s="156" t="s">
        <v>510</v>
      </c>
      <c r="E121" s="171">
        <v>15</v>
      </c>
      <c r="F121" s="119" t="s">
        <v>819</v>
      </c>
      <c r="G121" s="172"/>
      <c r="I121" s="71">
        <v>15</v>
      </c>
      <c r="J121" s="71"/>
      <c r="K121" s="71"/>
    </row>
    <row r="122" spans="1:11" ht="39.950000000000003">
      <c r="A122" s="162">
        <v>117</v>
      </c>
      <c r="B122" s="156" t="s">
        <v>113</v>
      </c>
      <c r="C122" s="170" t="s">
        <v>522</v>
      </c>
      <c r="D122" s="156" t="s">
        <v>510</v>
      </c>
      <c r="E122" s="171">
        <v>15</v>
      </c>
      <c r="F122" s="119" t="s">
        <v>829</v>
      </c>
      <c r="G122" s="172"/>
      <c r="I122" s="71">
        <v>15</v>
      </c>
      <c r="J122" s="71"/>
      <c r="K122" s="71"/>
    </row>
    <row r="123" spans="1:11" ht="32.1">
      <c r="A123" s="162">
        <v>118</v>
      </c>
      <c r="B123" s="156" t="s">
        <v>115</v>
      </c>
      <c r="C123" s="170" t="s">
        <v>527</v>
      </c>
      <c r="D123" s="156" t="s">
        <v>510</v>
      </c>
      <c r="E123" s="171">
        <v>37</v>
      </c>
      <c r="F123" s="119" t="s">
        <v>819</v>
      </c>
      <c r="G123" s="172"/>
      <c r="I123" s="71">
        <v>30</v>
      </c>
      <c r="J123" s="71">
        <v>5</v>
      </c>
      <c r="K123" s="71">
        <v>2</v>
      </c>
    </row>
    <row r="124" spans="1:11" ht="32.1">
      <c r="A124" s="162">
        <v>119</v>
      </c>
      <c r="B124" s="156" t="s">
        <v>117</v>
      </c>
      <c r="C124" s="170" t="s">
        <v>528</v>
      </c>
      <c r="D124" s="156" t="s">
        <v>510</v>
      </c>
      <c r="E124" s="171">
        <v>37</v>
      </c>
      <c r="F124" s="119" t="s">
        <v>819</v>
      </c>
      <c r="G124" s="172"/>
      <c r="I124" s="71">
        <v>30</v>
      </c>
      <c r="J124" s="71">
        <v>5</v>
      </c>
      <c r="K124" s="71">
        <v>2</v>
      </c>
    </row>
    <row r="125" spans="1:11" ht="32.1">
      <c r="A125" s="162">
        <v>120</v>
      </c>
      <c r="B125" s="156" t="s">
        <v>119</v>
      </c>
      <c r="C125" s="170" t="s">
        <v>529</v>
      </c>
      <c r="D125" s="156" t="s">
        <v>510</v>
      </c>
      <c r="E125" s="171">
        <v>37</v>
      </c>
      <c r="F125" s="119" t="s">
        <v>819</v>
      </c>
      <c r="G125" s="172"/>
      <c r="I125" s="71">
        <v>30</v>
      </c>
      <c r="J125" s="71">
        <v>5</v>
      </c>
      <c r="K125" s="71">
        <v>2</v>
      </c>
    </row>
    <row r="126" spans="1:11" ht="39.950000000000003">
      <c r="A126" s="162">
        <v>121</v>
      </c>
      <c r="B126" s="156" t="s">
        <v>121</v>
      </c>
      <c r="C126" s="170" t="s">
        <v>530</v>
      </c>
      <c r="D126" s="156" t="s">
        <v>510</v>
      </c>
      <c r="E126" s="171">
        <v>15</v>
      </c>
      <c r="F126" s="119" t="s">
        <v>829</v>
      </c>
      <c r="G126" s="172"/>
      <c r="I126" s="71">
        <v>15</v>
      </c>
      <c r="J126" s="71"/>
      <c r="K126" s="71"/>
    </row>
    <row r="127" spans="1:11" ht="32.1">
      <c r="A127" s="162">
        <v>122</v>
      </c>
      <c r="B127" s="156" t="s">
        <v>123</v>
      </c>
      <c r="C127" s="170" t="s">
        <v>535</v>
      </c>
      <c r="D127" s="156" t="s">
        <v>510</v>
      </c>
      <c r="E127" s="171">
        <v>15</v>
      </c>
      <c r="F127" s="119" t="s">
        <v>819</v>
      </c>
      <c r="G127" s="172"/>
      <c r="I127" s="71">
        <v>15</v>
      </c>
      <c r="J127" s="71"/>
      <c r="K127" s="71"/>
    </row>
    <row r="128" spans="1:11" ht="32.1">
      <c r="A128" s="162">
        <v>123</v>
      </c>
      <c r="B128" s="156" t="s">
        <v>125</v>
      </c>
      <c r="C128" s="170" t="s">
        <v>536</v>
      </c>
      <c r="D128" s="156" t="s">
        <v>510</v>
      </c>
      <c r="E128" s="171">
        <v>15</v>
      </c>
      <c r="F128" s="119" t="s">
        <v>819</v>
      </c>
      <c r="G128" s="172"/>
      <c r="I128" s="71">
        <v>15</v>
      </c>
      <c r="J128" s="71"/>
      <c r="K128" s="71"/>
    </row>
    <row r="129" spans="1:11" ht="32.1">
      <c r="A129" s="162">
        <v>124</v>
      </c>
      <c r="B129" s="156" t="s">
        <v>127</v>
      </c>
      <c r="C129" s="170" t="s">
        <v>537</v>
      </c>
      <c r="D129" s="156" t="s">
        <v>510</v>
      </c>
      <c r="E129" s="171">
        <v>15</v>
      </c>
      <c r="F129" s="119" t="s">
        <v>819</v>
      </c>
      <c r="G129" s="172"/>
      <c r="I129" s="71">
        <v>15</v>
      </c>
      <c r="J129" s="71"/>
      <c r="K129" s="71"/>
    </row>
    <row r="130" spans="1:11" ht="39.950000000000003">
      <c r="A130" s="162">
        <v>125</v>
      </c>
      <c r="B130" s="156" t="s">
        <v>129</v>
      </c>
      <c r="C130" s="170" t="s">
        <v>538</v>
      </c>
      <c r="D130" s="156" t="s">
        <v>510</v>
      </c>
      <c r="E130" s="171">
        <v>50</v>
      </c>
      <c r="F130" s="119" t="s">
        <v>829</v>
      </c>
      <c r="G130" s="172"/>
      <c r="I130" s="71">
        <v>50</v>
      </c>
      <c r="J130" s="71"/>
      <c r="K130" s="71"/>
    </row>
    <row r="131" spans="1:11" ht="39.950000000000003">
      <c r="A131" s="162">
        <v>126</v>
      </c>
      <c r="B131" s="156" t="s">
        <v>131</v>
      </c>
      <c r="C131" s="170" t="s">
        <v>543</v>
      </c>
      <c r="D131" s="156" t="s">
        <v>544</v>
      </c>
      <c r="E131" s="171">
        <v>4</v>
      </c>
      <c r="F131" s="119" t="s">
        <v>819</v>
      </c>
      <c r="G131" s="172"/>
      <c r="I131" s="71"/>
      <c r="J131" s="71">
        <v>3</v>
      </c>
      <c r="K131" s="71">
        <v>1</v>
      </c>
    </row>
    <row r="132" spans="1:11" ht="39.950000000000003">
      <c r="A132" s="162">
        <v>127</v>
      </c>
      <c r="B132" s="156" t="s">
        <v>545</v>
      </c>
      <c r="C132" s="170" t="s">
        <v>546</v>
      </c>
      <c r="D132" s="156" t="s">
        <v>544</v>
      </c>
      <c r="E132" s="171">
        <v>0</v>
      </c>
      <c r="F132" s="119" t="s">
        <v>819</v>
      </c>
      <c r="G132" s="172"/>
      <c r="I132" s="71"/>
      <c r="J132" s="71"/>
      <c r="K132" s="71"/>
    </row>
    <row r="133" spans="1:11" ht="39.950000000000003">
      <c r="A133" s="162">
        <v>128</v>
      </c>
      <c r="B133" s="156" t="s">
        <v>133</v>
      </c>
      <c r="C133" s="170" t="s">
        <v>547</v>
      </c>
      <c r="D133" s="156" t="s">
        <v>544</v>
      </c>
      <c r="E133" s="171">
        <v>5</v>
      </c>
      <c r="F133" s="119" t="s">
        <v>819</v>
      </c>
      <c r="G133" s="172"/>
      <c r="I133" s="71"/>
      <c r="J133" s="71">
        <v>3</v>
      </c>
      <c r="K133" s="71">
        <v>2</v>
      </c>
    </row>
    <row r="134" spans="1:11" ht="39.950000000000003">
      <c r="A134" s="162">
        <v>129</v>
      </c>
      <c r="B134" s="156" t="s">
        <v>548</v>
      </c>
      <c r="C134" s="170" t="s">
        <v>549</v>
      </c>
      <c r="D134" s="156" t="s">
        <v>544</v>
      </c>
      <c r="E134" s="171">
        <v>0</v>
      </c>
      <c r="F134" s="119" t="s">
        <v>819</v>
      </c>
      <c r="G134" s="172"/>
      <c r="I134" s="71"/>
      <c r="J134" s="71"/>
      <c r="K134" s="71"/>
    </row>
    <row r="135" spans="1:11" ht="39.950000000000003">
      <c r="A135" s="162">
        <v>130</v>
      </c>
      <c r="B135" s="156" t="s">
        <v>135</v>
      </c>
      <c r="C135" s="170" t="s">
        <v>550</v>
      </c>
      <c r="D135" s="156" t="s">
        <v>544</v>
      </c>
      <c r="E135" s="171">
        <v>25</v>
      </c>
      <c r="F135" s="119" t="s">
        <v>819</v>
      </c>
      <c r="G135" s="172"/>
      <c r="I135" s="71">
        <v>25</v>
      </c>
      <c r="J135" s="71"/>
      <c r="K135" s="71"/>
    </row>
    <row r="136" spans="1:11" ht="24">
      <c r="A136" s="162">
        <v>131</v>
      </c>
      <c r="B136" s="156" t="s">
        <v>551</v>
      </c>
      <c r="C136" s="170" t="s">
        <v>552</v>
      </c>
      <c r="D136" s="156" t="s">
        <v>553</v>
      </c>
      <c r="E136" s="171">
        <v>0</v>
      </c>
      <c r="F136" s="119" t="s">
        <v>829</v>
      </c>
      <c r="G136" s="172"/>
      <c r="I136" s="71"/>
      <c r="J136" s="71"/>
      <c r="K136" s="71"/>
    </row>
    <row r="137" spans="1:11" ht="15.95">
      <c r="A137" s="162">
        <v>132</v>
      </c>
      <c r="B137" s="156" t="s">
        <v>554</v>
      </c>
      <c r="C137" s="170" t="s">
        <v>555</v>
      </c>
      <c r="D137" s="156" t="s">
        <v>544</v>
      </c>
      <c r="E137" s="171">
        <v>0</v>
      </c>
      <c r="F137" s="119" t="s">
        <v>829</v>
      </c>
      <c r="G137" s="172"/>
      <c r="I137" s="71"/>
      <c r="J137" s="71"/>
      <c r="K137" s="71"/>
    </row>
    <row r="138" spans="1:11" ht="32.1">
      <c r="A138" s="162">
        <v>133</v>
      </c>
      <c r="B138" s="156" t="s">
        <v>556</v>
      </c>
      <c r="C138" s="170" t="s">
        <v>557</v>
      </c>
      <c r="D138" s="156" t="s">
        <v>544</v>
      </c>
      <c r="E138" s="171">
        <v>0</v>
      </c>
      <c r="F138" s="119" t="s">
        <v>829</v>
      </c>
      <c r="G138" s="172"/>
      <c r="I138" s="71"/>
      <c r="J138" s="71"/>
      <c r="K138" s="71"/>
    </row>
    <row r="139" spans="1:11" ht="15.95">
      <c r="A139" s="162">
        <v>134</v>
      </c>
      <c r="B139" s="156" t="s">
        <v>558</v>
      </c>
      <c r="C139" s="170" t="s">
        <v>559</v>
      </c>
      <c r="D139" s="156" t="s">
        <v>544</v>
      </c>
      <c r="E139" s="171">
        <v>0</v>
      </c>
      <c r="F139" s="119" t="s">
        <v>829</v>
      </c>
      <c r="G139" s="172"/>
      <c r="I139" s="71"/>
      <c r="J139" s="71"/>
      <c r="K139" s="71"/>
    </row>
    <row r="140" spans="1:11" ht="24">
      <c r="A140" s="162">
        <v>135</v>
      </c>
      <c r="B140" s="156" t="s">
        <v>137</v>
      </c>
      <c r="C140" s="170" t="s">
        <v>561</v>
      </c>
      <c r="D140" s="156" t="s">
        <v>562</v>
      </c>
      <c r="E140" s="171">
        <v>5</v>
      </c>
      <c r="F140" s="119" t="s">
        <v>819</v>
      </c>
      <c r="G140" s="172"/>
      <c r="I140" s="71">
        <v>5</v>
      </c>
      <c r="J140" s="71"/>
      <c r="K140" s="71"/>
    </row>
    <row r="141" spans="1:11" ht="32.1">
      <c r="A141" s="162">
        <v>136</v>
      </c>
      <c r="B141" s="156" t="s">
        <v>838</v>
      </c>
      <c r="C141" s="170" t="s">
        <v>839</v>
      </c>
      <c r="D141" s="156" t="s">
        <v>562</v>
      </c>
      <c r="E141" s="171">
        <v>0</v>
      </c>
      <c r="F141" s="119" t="s">
        <v>819</v>
      </c>
      <c r="G141" s="172"/>
      <c r="I141" s="71"/>
      <c r="J141" s="71"/>
      <c r="K141" s="71"/>
    </row>
    <row r="142" spans="1:11" ht="24">
      <c r="A142" s="162">
        <v>137</v>
      </c>
      <c r="B142" s="156" t="s">
        <v>565</v>
      </c>
      <c r="C142" s="170" t="s">
        <v>566</v>
      </c>
      <c r="D142" s="156" t="s">
        <v>567</v>
      </c>
      <c r="E142" s="171">
        <v>0</v>
      </c>
      <c r="F142" s="119" t="s">
        <v>819</v>
      </c>
      <c r="G142" s="172"/>
      <c r="I142" s="71"/>
      <c r="J142" s="71"/>
      <c r="K142" s="71"/>
    </row>
    <row r="143" spans="1:11" ht="24">
      <c r="A143" s="162">
        <v>138</v>
      </c>
      <c r="B143" s="156" t="s">
        <v>568</v>
      </c>
      <c r="C143" s="170" t="s">
        <v>569</v>
      </c>
      <c r="D143" s="156" t="s">
        <v>567</v>
      </c>
      <c r="E143" s="171">
        <v>0</v>
      </c>
      <c r="F143" s="119" t="s">
        <v>819</v>
      </c>
      <c r="G143" s="172"/>
      <c r="I143" s="71"/>
      <c r="J143" s="71"/>
      <c r="K143" s="71"/>
    </row>
    <row r="144" spans="1:11" ht="24">
      <c r="A144" s="162">
        <v>139</v>
      </c>
      <c r="B144" s="156" t="s">
        <v>570</v>
      </c>
      <c r="C144" s="170" t="s">
        <v>569</v>
      </c>
      <c r="D144" s="156" t="s">
        <v>840</v>
      </c>
      <c r="E144" s="171">
        <v>0</v>
      </c>
      <c r="F144" s="119" t="s">
        <v>819</v>
      </c>
      <c r="G144" s="172"/>
      <c r="I144" s="71"/>
      <c r="J144" s="71"/>
      <c r="K144" s="71"/>
    </row>
    <row r="145" spans="1:11" ht="24">
      <c r="A145" s="162">
        <v>140</v>
      </c>
      <c r="B145" s="156" t="s">
        <v>139</v>
      </c>
      <c r="C145" s="170" t="s">
        <v>571</v>
      </c>
      <c r="D145" s="156" t="s">
        <v>567</v>
      </c>
      <c r="E145" s="171">
        <v>67</v>
      </c>
      <c r="F145" s="119" t="s">
        <v>819</v>
      </c>
      <c r="G145" s="172"/>
      <c r="I145" s="71">
        <v>30</v>
      </c>
      <c r="J145" s="71">
        <v>35</v>
      </c>
      <c r="K145" s="71">
        <v>2</v>
      </c>
    </row>
    <row r="146" spans="1:11" ht="24">
      <c r="A146" s="162">
        <v>141</v>
      </c>
      <c r="B146" s="156" t="s">
        <v>573</v>
      </c>
      <c r="C146" s="170" t="s">
        <v>571</v>
      </c>
      <c r="D146" s="156" t="s">
        <v>840</v>
      </c>
      <c r="E146" s="171">
        <v>0</v>
      </c>
      <c r="F146" s="119" t="s">
        <v>819</v>
      </c>
      <c r="G146" s="172"/>
      <c r="I146" s="71"/>
      <c r="J146" s="71"/>
      <c r="K146" s="71"/>
    </row>
    <row r="147" spans="1:11" ht="24">
      <c r="A147" s="162">
        <v>142</v>
      </c>
      <c r="B147" s="156" t="s">
        <v>841</v>
      </c>
      <c r="C147" s="170" t="s">
        <v>572</v>
      </c>
      <c r="D147" s="156" t="s">
        <v>567</v>
      </c>
      <c r="E147" s="171">
        <v>0</v>
      </c>
      <c r="F147" s="119" t="s">
        <v>819</v>
      </c>
      <c r="G147" s="172"/>
      <c r="I147" s="71"/>
      <c r="J147" s="71"/>
      <c r="K147" s="71"/>
    </row>
    <row r="148" spans="1:11" ht="24">
      <c r="A148" s="162">
        <v>143</v>
      </c>
      <c r="B148" s="156" t="s">
        <v>842</v>
      </c>
      <c r="C148" s="170" t="s">
        <v>572</v>
      </c>
      <c r="D148" s="156" t="s">
        <v>840</v>
      </c>
      <c r="E148" s="171">
        <v>0</v>
      </c>
      <c r="F148" s="119" t="s">
        <v>819</v>
      </c>
      <c r="G148" s="172"/>
      <c r="I148" s="71"/>
      <c r="J148" s="71"/>
      <c r="K148" s="71"/>
    </row>
    <row r="149" spans="1:11" ht="24">
      <c r="A149" s="162">
        <v>144</v>
      </c>
      <c r="B149" s="156" t="s">
        <v>843</v>
      </c>
      <c r="C149" s="170" t="s">
        <v>574</v>
      </c>
      <c r="D149" s="156" t="s">
        <v>567</v>
      </c>
      <c r="E149" s="171">
        <v>0</v>
      </c>
      <c r="F149" s="119" t="s">
        <v>819</v>
      </c>
      <c r="G149" s="172"/>
      <c r="I149" s="71"/>
      <c r="J149" s="71"/>
      <c r="K149" s="71"/>
    </row>
    <row r="150" spans="1:11" ht="24">
      <c r="A150" s="162">
        <v>145</v>
      </c>
      <c r="B150" s="156" t="s">
        <v>844</v>
      </c>
      <c r="C150" s="170" t="s">
        <v>574</v>
      </c>
      <c r="D150" s="156" t="s">
        <v>840</v>
      </c>
      <c r="E150" s="171">
        <v>0</v>
      </c>
      <c r="F150" s="119" t="s">
        <v>819</v>
      </c>
      <c r="G150" s="172"/>
      <c r="I150" s="71"/>
      <c r="J150" s="71"/>
      <c r="K150" s="71"/>
    </row>
    <row r="151" spans="1:11" ht="24">
      <c r="A151" s="162">
        <v>146</v>
      </c>
      <c r="B151" s="156" t="s">
        <v>141</v>
      </c>
      <c r="C151" s="170" t="s">
        <v>575</v>
      </c>
      <c r="D151" s="156" t="s">
        <v>567</v>
      </c>
      <c r="E151" s="171">
        <v>20</v>
      </c>
      <c r="F151" s="119" t="s">
        <v>829</v>
      </c>
      <c r="G151" s="172"/>
      <c r="I151" s="71">
        <v>20</v>
      </c>
      <c r="J151" s="71"/>
      <c r="K151" s="71"/>
    </row>
    <row r="152" spans="1:11" ht="24">
      <c r="A152" s="162">
        <v>147</v>
      </c>
      <c r="B152" s="156" t="s">
        <v>576</v>
      </c>
      <c r="C152" s="170" t="s">
        <v>577</v>
      </c>
      <c r="D152" s="156" t="s">
        <v>567</v>
      </c>
      <c r="E152" s="171">
        <v>0</v>
      </c>
      <c r="F152" s="119" t="s">
        <v>819</v>
      </c>
      <c r="G152" s="172"/>
      <c r="I152" s="71"/>
      <c r="J152" s="71"/>
      <c r="K152" s="71"/>
    </row>
    <row r="153" spans="1:11" ht="32.1">
      <c r="A153" s="162">
        <v>148</v>
      </c>
      <c r="B153" s="156" t="s">
        <v>143</v>
      </c>
      <c r="C153" s="170" t="s">
        <v>578</v>
      </c>
      <c r="D153" s="156" t="s">
        <v>567</v>
      </c>
      <c r="E153" s="171">
        <v>21</v>
      </c>
      <c r="F153" s="119" t="s">
        <v>819</v>
      </c>
      <c r="G153" s="172"/>
      <c r="I153" s="71">
        <v>15</v>
      </c>
      <c r="J153" s="71">
        <v>4</v>
      </c>
      <c r="K153" s="71">
        <v>2</v>
      </c>
    </row>
    <row r="154" spans="1:11" ht="32.1">
      <c r="A154" s="162">
        <v>149</v>
      </c>
      <c r="B154" s="156" t="s">
        <v>579</v>
      </c>
      <c r="C154" s="170" t="s">
        <v>580</v>
      </c>
      <c r="D154" s="156" t="s">
        <v>567</v>
      </c>
      <c r="E154" s="171">
        <v>0</v>
      </c>
      <c r="F154" s="119" t="s">
        <v>819</v>
      </c>
      <c r="G154" s="172"/>
      <c r="I154" s="71"/>
      <c r="J154" s="71"/>
      <c r="K154" s="71"/>
    </row>
    <row r="155" spans="1:11" ht="24">
      <c r="A155" s="162">
        <v>150</v>
      </c>
      <c r="B155" s="156" t="s">
        <v>145</v>
      </c>
      <c r="C155" s="170" t="s">
        <v>581</v>
      </c>
      <c r="D155" s="156" t="s">
        <v>12</v>
      </c>
      <c r="E155" s="171">
        <v>5</v>
      </c>
      <c r="F155" s="119" t="s">
        <v>819</v>
      </c>
      <c r="G155" s="172"/>
      <c r="I155" s="71"/>
      <c r="J155" s="71">
        <v>5</v>
      </c>
      <c r="K155" s="71"/>
    </row>
    <row r="156" spans="1:11" ht="24">
      <c r="A156" s="162">
        <v>151</v>
      </c>
      <c r="B156" s="156" t="s">
        <v>582</v>
      </c>
      <c r="C156" s="170" t="s">
        <v>583</v>
      </c>
      <c r="D156" s="156" t="s">
        <v>12</v>
      </c>
      <c r="E156" s="171">
        <v>0</v>
      </c>
      <c r="F156" s="119" t="s">
        <v>819</v>
      </c>
      <c r="G156" s="172"/>
      <c r="I156" s="71"/>
      <c r="J156" s="71"/>
      <c r="K156" s="71"/>
    </row>
    <row r="157" spans="1:11" ht="39.950000000000003">
      <c r="A157" s="162">
        <v>152</v>
      </c>
      <c r="B157" s="156" t="s">
        <v>584</v>
      </c>
      <c r="C157" s="170" t="s">
        <v>585</v>
      </c>
      <c r="D157" s="156" t="s">
        <v>12</v>
      </c>
      <c r="E157" s="171">
        <v>0</v>
      </c>
      <c r="F157" s="119" t="s">
        <v>829</v>
      </c>
      <c r="G157" s="172"/>
      <c r="I157" s="71"/>
      <c r="J157" s="71"/>
      <c r="K157" s="71"/>
    </row>
    <row r="158" spans="1:11" ht="39.950000000000003">
      <c r="A158" s="162">
        <v>153</v>
      </c>
      <c r="B158" s="156" t="s">
        <v>586</v>
      </c>
      <c r="C158" s="170" t="s">
        <v>587</v>
      </c>
      <c r="D158" s="156" t="s">
        <v>12</v>
      </c>
      <c r="E158" s="171">
        <v>0</v>
      </c>
      <c r="F158" s="119" t="s">
        <v>829</v>
      </c>
      <c r="G158" s="172"/>
      <c r="I158" s="71"/>
      <c r="J158" s="71"/>
      <c r="K158" s="71"/>
    </row>
    <row r="159" spans="1:11" ht="15.95">
      <c r="A159" s="162">
        <v>154</v>
      </c>
      <c r="B159" s="156" t="s">
        <v>588</v>
      </c>
      <c r="C159" s="170" t="s">
        <v>589</v>
      </c>
      <c r="D159" s="156" t="s">
        <v>562</v>
      </c>
      <c r="E159" s="171">
        <v>0</v>
      </c>
      <c r="F159" s="119" t="s">
        <v>829</v>
      </c>
      <c r="G159" s="172"/>
      <c r="I159" s="71"/>
      <c r="J159" s="71"/>
      <c r="K159" s="71"/>
    </row>
    <row r="160" spans="1:11" ht="15.95">
      <c r="A160" s="162">
        <v>155</v>
      </c>
      <c r="B160" s="156" t="s">
        <v>147</v>
      </c>
      <c r="C160" s="170" t="s">
        <v>590</v>
      </c>
      <c r="D160" s="156" t="s">
        <v>591</v>
      </c>
      <c r="E160" s="171">
        <v>26</v>
      </c>
      <c r="F160" s="119" t="s">
        <v>819</v>
      </c>
      <c r="G160" s="172"/>
      <c r="I160" s="71">
        <v>10</v>
      </c>
      <c r="J160" s="71">
        <v>15</v>
      </c>
      <c r="K160" s="71">
        <v>1</v>
      </c>
    </row>
    <row r="161" spans="1:11" ht="15.95">
      <c r="A161" s="162">
        <v>156</v>
      </c>
      <c r="B161" s="156" t="s">
        <v>592</v>
      </c>
      <c r="C161" s="170" t="s">
        <v>593</v>
      </c>
      <c r="D161" s="156" t="s">
        <v>594</v>
      </c>
      <c r="E161" s="171">
        <v>0</v>
      </c>
      <c r="F161" s="119" t="s">
        <v>819</v>
      </c>
      <c r="G161" s="172"/>
      <c r="I161" s="71"/>
      <c r="J161" s="71"/>
      <c r="K161" s="71"/>
    </row>
    <row r="162" spans="1:11" ht="15.95">
      <c r="A162" s="162">
        <v>157</v>
      </c>
      <c r="B162" s="156" t="s">
        <v>149</v>
      </c>
      <c r="C162" s="170" t="s">
        <v>595</v>
      </c>
      <c r="D162" s="156" t="s">
        <v>596</v>
      </c>
      <c r="E162" s="171">
        <v>8</v>
      </c>
      <c r="F162" s="119" t="s">
        <v>819</v>
      </c>
      <c r="G162" s="172"/>
      <c r="I162" s="71">
        <v>2</v>
      </c>
      <c r="J162" s="71">
        <v>5</v>
      </c>
      <c r="K162" s="71">
        <v>1</v>
      </c>
    </row>
    <row r="163" spans="1:11" ht="39.950000000000003">
      <c r="A163" s="162">
        <v>158</v>
      </c>
      <c r="B163" s="156" t="s">
        <v>597</v>
      </c>
      <c r="C163" s="170" t="s">
        <v>598</v>
      </c>
      <c r="D163" s="156" t="s">
        <v>591</v>
      </c>
      <c r="E163" s="171">
        <v>0</v>
      </c>
      <c r="F163" s="119" t="s">
        <v>819</v>
      </c>
      <c r="G163" s="172"/>
      <c r="I163" s="71"/>
      <c r="J163" s="71"/>
      <c r="K163" s="71"/>
    </row>
    <row r="164" spans="1:11" ht="15.95">
      <c r="A164" s="162">
        <v>159</v>
      </c>
      <c r="B164" s="156" t="s">
        <v>151</v>
      </c>
      <c r="C164" s="170" t="s">
        <v>599</v>
      </c>
      <c r="D164" s="156" t="s">
        <v>600</v>
      </c>
      <c r="E164" s="171">
        <v>5</v>
      </c>
      <c r="F164" s="119" t="s">
        <v>829</v>
      </c>
      <c r="G164" s="172"/>
      <c r="I164" s="71">
        <v>2</v>
      </c>
      <c r="J164" s="71">
        <v>2</v>
      </c>
      <c r="K164" s="71">
        <v>1</v>
      </c>
    </row>
    <row r="165" spans="1:11" ht="56.1">
      <c r="A165" s="162">
        <v>160</v>
      </c>
      <c r="B165" s="156" t="s">
        <v>153</v>
      </c>
      <c r="C165" s="170" t="s">
        <v>845</v>
      </c>
      <c r="D165" s="156" t="s">
        <v>602</v>
      </c>
      <c r="E165" s="171">
        <v>9</v>
      </c>
      <c r="F165" s="119" t="s">
        <v>819</v>
      </c>
      <c r="G165" s="172"/>
      <c r="I165" s="71">
        <v>3</v>
      </c>
      <c r="J165" s="71">
        <v>5</v>
      </c>
      <c r="K165" s="71">
        <v>1</v>
      </c>
    </row>
    <row r="166" spans="1:11" ht="32.1">
      <c r="A166" s="162">
        <v>161</v>
      </c>
      <c r="B166" s="156" t="s">
        <v>155</v>
      </c>
      <c r="C166" s="170" t="s">
        <v>603</v>
      </c>
      <c r="D166" s="156" t="s">
        <v>12</v>
      </c>
      <c r="E166" s="171">
        <v>1</v>
      </c>
      <c r="F166" s="119" t="s">
        <v>819</v>
      </c>
      <c r="G166" s="172"/>
      <c r="I166" s="71"/>
      <c r="J166" s="71"/>
      <c r="K166" s="71">
        <v>1</v>
      </c>
    </row>
    <row r="167" spans="1:11" ht="32.1">
      <c r="A167" s="162">
        <v>162</v>
      </c>
      <c r="B167" s="156" t="s">
        <v>604</v>
      </c>
      <c r="C167" s="170" t="s">
        <v>605</v>
      </c>
      <c r="D167" s="156" t="s">
        <v>12</v>
      </c>
      <c r="E167" s="171">
        <v>0</v>
      </c>
      <c r="F167" s="119" t="s">
        <v>819</v>
      </c>
      <c r="G167" s="172"/>
      <c r="I167" s="71"/>
      <c r="J167" s="71"/>
      <c r="K167" s="71"/>
    </row>
    <row r="168" spans="1:11" ht="32.1">
      <c r="A168" s="162">
        <v>163</v>
      </c>
      <c r="B168" s="156" t="s">
        <v>157</v>
      </c>
      <c r="C168" s="170" t="s">
        <v>606</v>
      </c>
      <c r="D168" s="156" t="s">
        <v>12</v>
      </c>
      <c r="E168" s="171">
        <v>4</v>
      </c>
      <c r="F168" s="119" t="s">
        <v>819</v>
      </c>
      <c r="G168" s="172"/>
      <c r="I168" s="71">
        <v>2</v>
      </c>
      <c r="J168" s="71">
        <v>2</v>
      </c>
      <c r="K168" s="71"/>
    </row>
    <row r="169" spans="1:11" ht="24">
      <c r="A169" s="162">
        <v>164</v>
      </c>
      <c r="B169" s="156" t="s">
        <v>607</v>
      </c>
      <c r="C169" s="170" t="s">
        <v>608</v>
      </c>
      <c r="D169" s="156" t="s">
        <v>12</v>
      </c>
      <c r="E169" s="171">
        <v>0</v>
      </c>
      <c r="F169" s="119" t="s">
        <v>819</v>
      </c>
      <c r="G169" s="172"/>
      <c r="I169" s="71"/>
      <c r="J169" s="71"/>
      <c r="K169" s="71"/>
    </row>
    <row r="170" spans="1:11" ht="24">
      <c r="A170" s="162">
        <v>165</v>
      </c>
      <c r="B170" s="156" t="s">
        <v>609</v>
      </c>
      <c r="C170" s="170" t="s">
        <v>610</v>
      </c>
      <c r="D170" s="156" t="s">
        <v>611</v>
      </c>
      <c r="E170" s="171">
        <v>0</v>
      </c>
      <c r="F170" s="119" t="s">
        <v>829</v>
      </c>
      <c r="G170" s="172"/>
      <c r="I170" s="71"/>
      <c r="J170" s="71"/>
      <c r="K170" s="71"/>
    </row>
    <row r="171" spans="1:11" ht="24">
      <c r="A171" s="162">
        <v>166</v>
      </c>
      <c r="B171" s="156" t="s">
        <v>612</v>
      </c>
      <c r="C171" s="170" t="s">
        <v>613</v>
      </c>
      <c r="D171" s="156" t="s">
        <v>614</v>
      </c>
      <c r="E171" s="171">
        <v>0</v>
      </c>
      <c r="F171" s="119" t="s">
        <v>829</v>
      </c>
      <c r="G171" s="172"/>
      <c r="I171" s="71"/>
      <c r="J171" s="71"/>
      <c r="K171" s="71"/>
    </row>
    <row r="172" spans="1:11" ht="15.95">
      <c r="A172" s="162">
        <v>167</v>
      </c>
      <c r="B172" s="156" t="s">
        <v>615</v>
      </c>
      <c r="C172" s="170" t="s">
        <v>616</v>
      </c>
      <c r="D172" s="156" t="s">
        <v>617</v>
      </c>
      <c r="E172" s="171">
        <v>0</v>
      </c>
      <c r="F172" s="119" t="s">
        <v>819</v>
      </c>
      <c r="G172" s="172"/>
      <c r="I172" s="71"/>
      <c r="J172" s="71"/>
      <c r="K172" s="71"/>
    </row>
    <row r="173" spans="1:11" ht="15.95">
      <c r="A173" s="162">
        <v>168</v>
      </c>
      <c r="B173" s="156" t="s">
        <v>618</v>
      </c>
      <c r="C173" s="170" t="s">
        <v>619</v>
      </c>
      <c r="D173" s="156" t="s">
        <v>12</v>
      </c>
      <c r="E173" s="171">
        <v>0</v>
      </c>
      <c r="F173" s="119" t="s">
        <v>819</v>
      </c>
      <c r="G173" s="172"/>
      <c r="I173" s="71"/>
      <c r="J173" s="71"/>
      <c r="K173" s="71"/>
    </row>
    <row r="174" spans="1:11" ht="39.950000000000003">
      <c r="A174" s="162">
        <v>169</v>
      </c>
      <c r="B174" s="156" t="s">
        <v>159</v>
      </c>
      <c r="C174" s="170" t="s">
        <v>620</v>
      </c>
      <c r="D174" s="156" t="s">
        <v>12</v>
      </c>
      <c r="E174" s="171">
        <v>2</v>
      </c>
      <c r="F174" s="119" t="s">
        <v>819</v>
      </c>
      <c r="G174" s="172"/>
      <c r="I174" s="71"/>
      <c r="J174" s="71">
        <v>1</v>
      </c>
      <c r="K174" s="71">
        <v>1</v>
      </c>
    </row>
    <row r="175" spans="1:11" ht="56.1">
      <c r="A175" s="162">
        <v>170</v>
      </c>
      <c r="B175" s="156" t="s">
        <v>161</v>
      </c>
      <c r="C175" s="170" t="s">
        <v>846</v>
      </c>
      <c r="D175" s="156" t="s">
        <v>622</v>
      </c>
      <c r="E175" s="171">
        <v>64</v>
      </c>
      <c r="F175" s="119" t="s">
        <v>819</v>
      </c>
      <c r="G175" s="172"/>
      <c r="I175" s="71">
        <v>25</v>
      </c>
      <c r="J175" s="71">
        <v>35</v>
      </c>
      <c r="K175" s="71">
        <v>4</v>
      </c>
    </row>
    <row r="176" spans="1:11" ht="32.1">
      <c r="A176" s="162">
        <v>171</v>
      </c>
      <c r="B176" s="156" t="s">
        <v>623</v>
      </c>
      <c r="C176" s="170" t="s">
        <v>624</v>
      </c>
      <c r="D176" s="156" t="s">
        <v>622</v>
      </c>
      <c r="E176" s="171">
        <v>0</v>
      </c>
      <c r="F176" s="119" t="s">
        <v>819</v>
      </c>
      <c r="G176" s="172"/>
      <c r="I176" s="71"/>
      <c r="J176" s="71"/>
      <c r="K176" s="71"/>
    </row>
    <row r="177" spans="1:11" ht="39.950000000000003">
      <c r="A177" s="162">
        <v>172</v>
      </c>
      <c r="B177" s="156" t="s">
        <v>625</v>
      </c>
      <c r="C177" s="170" t="s">
        <v>626</v>
      </c>
      <c r="D177" s="156" t="s">
        <v>627</v>
      </c>
      <c r="E177" s="171">
        <v>0</v>
      </c>
      <c r="F177" s="119" t="s">
        <v>819</v>
      </c>
      <c r="G177" s="172"/>
      <c r="I177" s="71"/>
      <c r="J177" s="71"/>
      <c r="K177" s="71"/>
    </row>
    <row r="178" spans="1:11" ht="15.95">
      <c r="A178" s="162">
        <v>173</v>
      </c>
      <c r="B178" s="156" t="s">
        <v>630</v>
      </c>
      <c r="C178" s="170" t="s">
        <v>631</v>
      </c>
      <c r="D178" s="156" t="s">
        <v>632</v>
      </c>
      <c r="E178" s="171">
        <v>0</v>
      </c>
      <c r="F178" s="119" t="s">
        <v>829</v>
      </c>
      <c r="G178" s="172"/>
      <c r="I178" s="71"/>
      <c r="J178" s="71"/>
      <c r="K178" s="71"/>
    </row>
    <row r="179" spans="1:11" ht="24">
      <c r="A179" s="162">
        <v>174</v>
      </c>
      <c r="B179" s="156" t="s">
        <v>633</v>
      </c>
      <c r="C179" s="170" t="s">
        <v>634</v>
      </c>
      <c r="D179" s="156" t="s">
        <v>635</v>
      </c>
      <c r="E179" s="171">
        <v>0</v>
      </c>
      <c r="F179" s="119" t="s">
        <v>819</v>
      </c>
      <c r="G179" s="172"/>
      <c r="I179" s="71"/>
      <c r="J179" s="71"/>
      <c r="K179" s="71"/>
    </row>
    <row r="180" spans="1:11" ht="24">
      <c r="A180" s="162">
        <v>175</v>
      </c>
      <c r="B180" s="156" t="s">
        <v>163</v>
      </c>
      <c r="C180" s="170" t="s">
        <v>634</v>
      </c>
      <c r="D180" s="156" t="s">
        <v>636</v>
      </c>
      <c r="E180" s="171">
        <v>55</v>
      </c>
      <c r="F180" s="119" t="s">
        <v>819</v>
      </c>
      <c r="G180" s="172"/>
      <c r="I180" s="71">
        <v>25</v>
      </c>
      <c r="J180" s="71">
        <v>28</v>
      </c>
      <c r="K180" s="71">
        <v>2</v>
      </c>
    </row>
    <row r="181" spans="1:11" ht="24">
      <c r="A181" s="162">
        <v>176</v>
      </c>
      <c r="B181" s="156" t="s">
        <v>637</v>
      </c>
      <c r="C181" s="170" t="s">
        <v>634</v>
      </c>
      <c r="D181" s="156" t="s">
        <v>622</v>
      </c>
      <c r="E181" s="171">
        <v>0</v>
      </c>
      <c r="F181" s="119" t="s">
        <v>819</v>
      </c>
      <c r="G181" s="172"/>
      <c r="I181" s="71"/>
      <c r="J181" s="71"/>
      <c r="K181" s="71"/>
    </row>
    <row r="182" spans="1:11" ht="24">
      <c r="A182" s="162">
        <v>177</v>
      </c>
      <c r="B182" s="156" t="s">
        <v>638</v>
      </c>
      <c r="C182" s="170" t="s">
        <v>639</v>
      </c>
      <c r="D182" s="156" t="s">
        <v>622</v>
      </c>
      <c r="E182" s="171">
        <v>0</v>
      </c>
      <c r="F182" s="119" t="s">
        <v>819</v>
      </c>
      <c r="G182" s="172"/>
      <c r="I182" s="71"/>
      <c r="J182" s="71"/>
      <c r="K182" s="71"/>
    </row>
    <row r="183" spans="1:11" ht="24">
      <c r="A183" s="162">
        <v>178</v>
      </c>
      <c r="B183" s="156" t="s">
        <v>640</v>
      </c>
      <c r="C183" s="170" t="s">
        <v>641</v>
      </c>
      <c r="D183" s="156" t="s">
        <v>642</v>
      </c>
      <c r="E183" s="171">
        <v>0</v>
      </c>
      <c r="F183" s="119" t="s">
        <v>829</v>
      </c>
      <c r="G183" s="172"/>
      <c r="I183" s="71"/>
      <c r="J183" s="71"/>
      <c r="K183" s="71"/>
    </row>
    <row r="184" spans="1:11" ht="39.950000000000003">
      <c r="A184" s="162">
        <v>179</v>
      </c>
      <c r="B184" s="156" t="s">
        <v>643</v>
      </c>
      <c r="C184" s="170" t="s">
        <v>644</v>
      </c>
      <c r="D184" s="156" t="s">
        <v>645</v>
      </c>
      <c r="E184" s="171">
        <v>0</v>
      </c>
      <c r="F184" s="119" t="s">
        <v>819</v>
      </c>
      <c r="G184" s="172"/>
      <c r="I184" s="71"/>
      <c r="J184" s="71"/>
      <c r="K184" s="71"/>
    </row>
    <row r="185" spans="1:11" ht="32.1">
      <c r="A185" s="162">
        <v>180</v>
      </c>
      <c r="B185" s="156" t="s">
        <v>847</v>
      </c>
      <c r="C185" s="170" t="s">
        <v>848</v>
      </c>
      <c r="D185" s="156" t="s">
        <v>849</v>
      </c>
      <c r="E185" s="171">
        <v>0</v>
      </c>
      <c r="F185" s="119" t="s">
        <v>819</v>
      </c>
      <c r="G185" s="172"/>
      <c r="I185" s="71"/>
      <c r="J185" s="71"/>
      <c r="K185" s="71"/>
    </row>
    <row r="186" spans="1:11" ht="32.1">
      <c r="A186" s="162">
        <v>181</v>
      </c>
      <c r="B186" s="156" t="s">
        <v>850</v>
      </c>
      <c r="C186" s="170" t="s">
        <v>848</v>
      </c>
      <c r="D186" s="156" t="s">
        <v>851</v>
      </c>
      <c r="E186" s="171">
        <v>0</v>
      </c>
      <c r="F186" s="119" t="s">
        <v>819</v>
      </c>
      <c r="G186" s="172"/>
      <c r="I186" s="71"/>
      <c r="J186" s="71"/>
      <c r="K186" s="71"/>
    </row>
    <row r="187" spans="1:11" ht="32.1">
      <c r="A187" s="162">
        <v>182</v>
      </c>
      <c r="B187" s="156" t="s">
        <v>852</v>
      </c>
      <c r="C187" s="170" t="s">
        <v>848</v>
      </c>
      <c r="D187" s="156" t="s">
        <v>853</v>
      </c>
      <c r="E187" s="171">
        <v>0</v>
      </c>
      <c r="F187" s="119" t="s">
        <v>819</v>
      </c>
      <c r="G187" s="172"/>
      <c r="I187" s="71"/>
      <c r="J187" s="71"/>
      <c r="K187" s="71"/>
    </row>
    <row r="188" spans="1:11" ht="39.950000000000003">
      <c r="A188" s="162">
        <v>183</v>
      </c>
      <c r="B188" s="156" t="s">
        <v>854</v>
      </c>
      <c r="C188" s="170" t="s">
        <v>855</v>
      </c>
      <c r="D188" s="156" t="s">
        <v>856</v>
      </c>
      <c r="E188" s="171">
        <v>0</v>
      </c>
      <c r="F188" s="119" t="s">
        <v>819</v>
      </c>
      <c r="G188" s="172"/>
      <c r="I188" s="71"/>
      <c r="J188" s="71"/>
      <c r="K188" s="71"/>
    </row>
    <row r="189" spans="1:11" ht="39.950000000000003">
      <c r="A189" s="162">
        <v>184</v>
      </c>
      <c r="B189" s="156" t="s">
        <v>857</v>
      </c>
      <c r="C189" s="170" t="s">
        <v>855</v>
      </c>
      <c r="D189" s="156" t="s">
        <v>858</v>
      </c>
      <c r="E189" s="171">
        <v>0</v>
      </c>
      <c r="F189" s="119" t="s">
        <v>819</v>
      </c>
      <c r="G189" s="172"/>
      <c r="I189" s="71"/>
      <c r="J189" s="71"/>
      <c r="K189" s="71"/>
    </row>
    <row r="190" spans="1:11" ht="39.950000000000003">
      <c r="A190" s="162">
        <v>185</v>
      </c>
      <c r="B190" s="156" t="s">
        <v>859</v>
      </c>
      <c r="C190" s="170" t="s">
        <v>855</v>
      </c>
      <c r="D190" s="156" t="s">
        <v>860</v>
      </c>
      <c r="E190" s="171">
        <v>0</v>
      </c>
      <c r="F190" s="119" t="s">
        <v>819</v>
      </c>
      <c r="G190" s="172"/>
      <c r="I190" s="71"/>
      <c r="J190" s="71"/>
      <c r="K190" s="71"/>
    </row>
    <row r="191" spans="1:11" ht="39.950000000000003">
      <c r="A191" s="162">
        <v>186</v>
      </c>
      <c r="B191" s="156" t="s">
        <v>861</v>
      </c>
      <c r="C191" s="170" t="s">
        <v>862</v>
      </c>
      <c r="D191" s="156" t="s">
        <v>863</v>
      </c>
      <c r="E191" s="171">
        <v>0</v>
      </c>
      <c r="F191" s="119" t="s">
        <v>819</v>
      </c>
      <c r="G191" s="172"/>
      <c r="I191" s="71"/>
      <c r="J191" s="71"/>
      <c r="K191" s="71"/>
    </row>
    <row r="192" spans="1:11" ht="39.950000000000003">
      <c r="A192" s="162">
        <v>187</v>
      </c>
      <c r="B192" s="156" t="s">
        <v>864</v>
      </c>
      <c r="C192" s="170" t="s">
        <v>865</v>
      </c>
      <c r="D192" s="156" t="s">
        <v>866</v>
      </c>
      <c r="E192" s="171">
        <v>0</v>
      </c>
      <c r="F192" s="119" t="s">
        <v>819</v>
      </c>
      <c r="G192" s="172"/>
      <c r="I192" s="71"/>
      <c r="J192" s="71"/>
      <c r="K192" s="71"/>
    </row>
    <row r="193" spans="1:11" ht="24">
      <c r="A193" s="162">
        <v>188</v>
      </c>
      <c r="B193" s="156" t="s">
        <v>646</v>
      </c>
      <c r="C193" s="170" t="s">
        <v>647</v>
      </c>
      <c r="D193" s="156" t="s">
        <v>648</v>
      </c>
      <c r="E193" s="171">
        <v>0</v>
      </c>
      <c r="F193" s="119" t="s">
        <v>829</v>
      </c>
      <c r="G193" s="172"/>
      <c r="I193" s="71"/>
      <c r="J193" s="71"/>
      <c r="K193" s="71"/>
    </row>
    <row r="194" spans="1:11" ht="24">
      <c r="A194" s="162">
        <v>189</v>
      </c>
      <c r="B194" s="156" t="s">
        <v>649</v>
      </c>
      <c r="C194" s="170" t="s">
        <v>647</v>
      </c>
      <c r="D194" s="156" t="s">
        <v>650</v>
      </c>
      <c r="E194" s="171">
        <v>0</v>
      </c>
      <c r="F194" s="119" t="s">
        <v>829</v>
      </c>
      <c r="G194" s="172"/>
      <c r="I194" s="71"/>
      <c r="J194" s="71"/>
      <c r="K194" s="71"/>
    </row>
    <row r="195" spans="1:11" ht="24">
      <c r="A195" s="162">
        <v>190</v>
      </c>
      <c r="B195" s="156" t="s">
        <v>651</v>
      </c>
      <c r="C195" s="170" t="s">
        <v>647</v>
      </c>
      <c r="D195" s="156" t="s">
        <v>652</v>
      </c>
      <c r="E195" s="171">
        <v>0</v>
      </c>
      <c r="F195" s="119" t="s">
        <v>829</v>
      </c>
      <c r="G195" s="172"/>
      <c r="I195" s="71"/>
      <c r="J195" s="71"/>
      <c r="K195" s="71"/>
    </row>
    <row r="196" spans="1:11" ht="39.950000000000003">
      <c r="A196" s="162">
        <v>191</v>
      </c>
      <c r="B196" s="156" t="s">
        <v>867</v>
      </c>
      <c r="C196" s="170" t="s">
        <v>868</v>
      </c>
      <c r="D196" s="156" t="s">
        <v>869</v>
      </c>
      <c r="E196" s="171">
        <v>0</v>
      </c>
      <c r="F196" s="119" t="s">
        <v>819</v>
      </c>
      <c r="G196" s="172"/>
      <c r="I196" s="71"/>
      <c r="J196" s="71"/>
      <c r="K196" s="71"/>
    </row>
    <row r="197" spans="1:11" ht="48">
      <c r="A197" s="162">
        <v>192</v>
      </c>
      <c r="B197" s="156" t="s">
        <v>870</v>
      </c>
      <c r="C197" s="170" t="s">
        <v>871</v>
      </c>
      <c r="D197" s="156" t="s">
        <v>872</v>
      </c>
      <c r="E197" s="171">
        <v>0</v>
      </c>
      <c r="F197" s="119" t="s">
        <v>819</v>
      </c>
      <c r="G197" s="172"/>
      <c r="I197" s="71"/>
      <c r="J197" s="71"/>
      <c r="K197" s="71"/>
    </row>
    <row r="198" spans="1:11" ht="48">
      <c r="A198" s="162">
        <v>193</v>
      </c>
      <c r="B198" s="156" t="s">
        <v>873</v>
      </c>
      <c r="C198" s="170" t="s">
        <v>871</v>
      </c>
      <c r="D198" s="156" t="s">
        <v>874</v>
      </c>
      <c r="E198" s="171">
        <v>0</v>
      </c>
      <c r="F198" s="119" t="s">
        <v>819</v>
      </c>
      <c r="G198" s="172"/>
      <c r="I198" s="71"/>
      <c r="J198" s="71"/>
      <c r="K198" s="71"/>
    </row>
    <row r="199" spans="1:11" ht="32.1">
      <c r="A199" s="162">
        <v>194</v>
      </c>
      <c r="B199" s="156" t="s">
        <v>875</v>
      </c>
      <c r="C199" s="170" t="s">
        <v>876</v>
      </c>
      <c r="D199" s="156" t="s">
        <v>869</v>
      </c>
      <c r="E199" s="171">
        <v>0</v>
      </c>
      <c r="F199" s="119" t="s">
        <v>819</v>
      </c>
      <c r="G199" s="172"/>
      <c r="I199" s="71"/>
      <c r="J199" s="71"/>
      <c r="K199" s="71"/>
    </row>
    <row r="200" spans="1:11" ht="32.1">
      <c r="A200" s="162">
        <v>195</v>
      </c>
      <c r="B200" s="156" t="s">
        <v>165</v>
      </c>
      <c r="C200" s="170" t="s">
        <v>876</v>
      </c>
      <c r="D200" s="156" t="s">
        <v>872</v>
      </c>
      <c r="E200" s="171">
        <v>50</v>
      </c>
      <c r="F200" s="119" t="s">
        <v>819</v>
      </c>
      <c r="G200" s="172"/>
      <c r="I200" s="71">
        <v>15</v>
      </c>
      <c r="J200" s="71">
        <v>30</v>
      </c>
      <c r="K200" s="71">
        <v>5</v>
      </c>
    </row>
    <row r="201" spans="1:11" ht="32.1">
      <c r="A201" s="162">
        <v>196</v>
      </c>
      <c r="B201" s="156" t="s">
        <v>877</v>
      </c>
      <c r="C201" s="170" t="s">
        <v>876</v>
      </c>
      <c r="D201" s="156" t="s">
        <v>874</v>
      </c>
      <c r="E201" s="171">
        <v>0</v>
      </c>
      <c r="F201" s="119" t="s">
        <v>819</v>
      </c>
      <c r="G201" s="172"/>
      <c r="I201" s="71"/>
      <c r="J201" s="71"/>
      <c r="K201" s="71"/>
    </row>
    <row r="202" spans="1:11" ht="96">
      <c r="A202" s="162">
        <v>197</v>
      </c>
      <c r="B202" s="156" t="s">
        <v>167</v>
      </c>
      <c r="C202" s="170" t="s">
        <v>656</v>
      </c>
      <c r="D202" s="156" t="s">
        <v>655</v>
      </c>
      <c r="E202" s="171">
        <v>75</v>
      </c>
      <c r="F202" s="119" t="s">
        <v>819</v>
      </c>
      <c r="G202" s="172"/>
      <c r="I202" s="71">
        <v>30</v>
      </c>
      <c r="J202" s="71">
        <v>40</v>
      </c>
      <c r="K202" s="71">
        <v>5</v>
      </c>
    </row>
    <row r="203" spans="1:11" ht="32.1">
      <c r="A203" s="162">
        <v>198</v>
      </c>
      <c r="B203" s="156" t="s">
        <v>657</v>
      </c>
      <c r="C203" s="170" t="s">
        <v>878</v>
      </c>
      <c r="D203" s="156" t="s">
        <v>659</v>
      </c>
      <c r="E203" s="171">
        <v>0</v>
      </c>
      <c r="F203" s="119" t="s">
        <v>819</v>
      </c>
      <c r="G203" s="172"/>
      <c r="I203" s="71"/>
      <c r="J203" s="71"/>
      <c r="K203" s="71"/>
    </row>
    <row r="204" spans="1:11" ht="39.950000000000003">
      <c r="A204" s="162">
        <v>199</v>
      </c>
      <c r="B204" s="156" t="s">
        <v>660</v>
      </c>
      <c r="C204" s="170" t="s">
        <v>879</v>
      </c>
      <c r="D204" s="156" t="s">
        <v>659</v>
      </c>
      <c r="E204" s="171">
        <v>0</v>
      </c>
      <c r="F204" s="119" t="s">
        <v>819</v>
      </c>
      <c r="G204" s="172"/>
      <c r="I204" s="71"/>
      <c r="J204" s="71"/>
      <c r="K204" s="71"/>
    </row>
    <row r="205" spans="1:11" ht="24">
      <c r="A205" s="162">
        <v>200</v>
      </c>
      <c r="B205" s="156" t="s">
        <v>663</v>
      </c>
      <c r="C205" s="170" t="s">
        <v>654</v>
      </c>
      <c r="D205" s="156" t="s">
        <v>664</v>
      </c>
      <c r="E205" s="171">
        <v>0</v>
      </c>
      <c r="F205" s="119" t="s">
        <v>819</v>
      </c>
      <c r="G205" s="172"/>
      <c r="I205" s="71"/>
      <c r="J205" s="71"/>
      <c r="K205" s="71"/>
    </row>
    <row r="206" spans="1:11" ht="15.95">
      <c r="A206" s="162">
        <v>201</v>
      </c>
      <c r="B206" s="156" t="s">
        <v>667</v>
      </c>
      <c r="C206" s="170" t="s">
        <v>668</v>
      </c>
      <c r="D206" s="156" t="s">
        <v>880</v>
      </c>
      <c r="E206" s="171">
        <v>0</v>
      </c>
      <c r="F206" s="119" t="s">
        <v>819</v>
      </c>
      <c r="G206" s="172"/>
      <c r="I206" s="71"/>
      <c r="J206" s="71"/>
      <c r="K206" s="71"/>
    </row>
    <row r="207" spans="1:11" ht="15.95">
      <c r="A207" s="162">
        <v>202</v>
      </c>
      <c r="B207" s="156" t="s">
        <v>670</v>
      </c>
      <c r="C207" s="170" t="s">
        <v>671</v>
      </c>
      <c r="D207" s="156" t="s">
        <v>881</v>
      </c>
      <c r="E207" s="171">
        <v>0</v>
      </c>
      <c r="F207" s="119" t="s">
        <v>819</v>
      </c>
      <c r="G207" s="172"/>
      <c r="I207" s="71"/>
      <c r="J207" s="71"/>
      <c r="K207" s="71"/>
    </row>
    <row r="208" spans="1:11" ht="15.95">
      <c r="A208" s="162">
        <v>203</v>
      </c>
      <c r="B208" s="156" t="s">
        <v>673</v>
      </c>
      <c r="C208" s="170" t="s">
        <v>674</v>
      </c>
      <c r="D208" s="156" t="s">
        <v>881</v>
      </c>
      <c r="E208" s="171">
        <v>0</v>
      </c>
      <c r="F208" s="119" t="s">
        <v>819</v>
      </c>
      <c r="G208" s="172"/>
      <c r="I208" s="71"/>
      <c r="J208" s="71"/>
      <c r="K208" s="71"/>
    </row>
    <row r="209" spans="1:11" ht="14.1">
      <c r="A209" s="162">
        <v>204</v>
      </c>
      <c r="B209" s="156" t="s">
        <v>169</v>
      </c>
      <c r="C209" s="170" t="s">
        <v>675</v>
      </c>
      <c r="D209" s="156" t="s">
        <v>676</v>
      </c>
      <c r="E209" s="171">
        <v>51</v>
      </c>
      <c r="F209" s="119" t="s">
        <v>819</v>
      </c>
      <c r="G209" s="172"/>
      <c r="I209" s="71">
        <v>22</v>
      </c>
      <c r="J209" s="71">
        <v>27</v>
      </c>
      <c r="K209" s="71">
        <v>2</v>
      </c>
    </row>
    <row r="210" spans="1:11" ht="24">
      <c r="A210" s="162">
        <v>205</v>
      </c>
      <c r="B210" s="156" t="s">
        <v>677</v>
      </c>
      <c r="C210" s="170" t="s">
        <v>678</v>
      </c>
      <c r="D210" s="156" t="s">
        <v>12</v>
      </c>
      <c r="E210" s="171">
        <v>0</v>
      </c>
      <c r="F210" s="119" t="s">
        <v>819</v>
      </c>
      <c r="G210" s="172"/>
      <c r="I210" s="71"/>
      <c r="J210" s="71"/>
      <c r="K210" s="71"/>
    </row>
    <row r="211" spans="1:11" ht="24">
      <c r="A211" s="162">
        <v>206</v>
      </c>
      <c r="B211" s="156" t="s">
        <v>679</v>
      </c>
      <c r="C211" s="170" t="s">
        <v>680</v>
      </c>
      <c r="D211" s="156" t="s">
        <v>12</v>
      </c>
      <c r="E211" s="171">
        <v>0</v>
      </c>
      <c r="F211" s="119" t="s">
        <v>829</v>
      </c>
      <c r="G211" s="172"/>
      <c r="I211" s="71"/>
      <c r="J211" s="71"/>
      <c r="K211" s="71"/>
    </row>
    <row r="212" spans="1:11" ht="24">
      <c r="A212" s="162">
        <v>207</v>
      </c>
      <c r="B212" s="156" t="s">
        <v>681</v>
      </c>
      <c r="C212" s="170" t="s">
        <v>682</v>
      </c>
      <c r="D212" s="156" t="s">
        <v>12</v>
      </c>
      <c r="E212" s="171">
        <v>0</v>
      </c>
      <c r="F212" s="119" t="s">
        <v>819</v>
      </c>
      <c r="G212" s="172"/>
      <c r="I212" s="71"/>
      <c r="J212" s="71"/>
      <c r="K212" s="71"/>
    </row>
    <row r="213" spans="1:11" ht="24">
      <c r="A213" s="162">
        <v>208</v>
      </c>
      <c r="B213" s="156" t="s">
        <v>683</v>
      </c>
      <c r="C213" s="170" t="s">
        <v>882</v>
      </c>
      <c r="D213" s="156" t="s">
        <v>12</v>
      </c>
      <c r="E213" s="171">
        <v>0</v>
      </c>
      <c r="F213" s="119" t="s">
        <v>819</v>
      </c>
      <c r="G213" s="172"/>
      <c r="I213" s="71"/>
      <c r="J213" s="71"/>
      <c r="K213" s="71"/>
    </row>
    <row r="214" spans="1:11" ht="24">
      <c r="A214" s="162">
        <v>209</v>
      </c>
      <c r="B214" s="156" t="s">
        <v>685</v>
      </c>
      <c r="C214" s="170" t="s">
        <v>686</v>
      </c>
      <c r="D214" s="156" t="s">
        <v>12</v>
      </c>
      <c r="E214" s="171">
        <v>0</v>
      </c>
      <c r="F214" s="119" t="s">
        <v>819</v>
      </c>
      <c r="G214" s="172"/>
      <c r="I214" s="71"/>
      <c r="J214" s="71"/>
      <c r="K214" s="71"/>
    </row>
    <row r="215" spans="1:11" ht="15.95">
      <c r="A215" s="162">
        <v>210</v>
      </c>
      <c r="B215" s="156" t="s">
        <v>687</v>
      </c>
      <c r="C215" s="170" t="s">
        <v>883</v>
      </c>
      <c r="D215" s="156" t="s">
        <v>12</v>
      </c>
      <c r="E215" s="171">
        <v>0</v>
      </c>
      <c r="F215" s="119" t="s">
        <v>819</v>
      </c>
      <c r="G215" s="172"/>
      <c r="I215" s="71"/>
      <c r="J215" s="71"/>
      <c r="K215" s="71"/>
    </row>
    <row r="216" spans="1:11" ht="15.95">
      <c r="A216" s="162">
        <v>211</v>
      </c>
      <c r="B216" s="156" t="s">
        <v>689</v>
      </c>
      <c r="C216" s="170" t="s">
        <v>690</v>
      </c>
      <c r="D216" s="156" t="s">
        <v>12</v>
      </c>
      <c r="E216" s="171">
        <v>0</v>
      </c>
      <c r="F216" s="119" t="s">
        <v>819</v>
      </c>
      <c r="G216" s="172"/>
      <c r="I216" s="71"/>
      <c r="J216" s="71"/>
      <c r="K216" s="71"/>
    </row>
    <row r="217" spans="1:11" ht="39.950000000000003">
      <c r="A217" s="162">
        <v>212</v>
      </c>
      <c r="B217" s="156" t="s">
        <v>691</v>
      </c>
      <c r="C217" s="170" t="s">
        <v>692</v>
      </c>
      <c r="D217" s="156" t="s">
        <v>12</v>
      </c>
      <c r="E217" s="171">
        <v>0</v>
      </c>
      <c r="F217" s="119" t="s">
        <v>819</v>
      </c>
      <c r="G217" s="172"/>
      <c r="I217" s="71"/>
      <c r="J217" s="71"/>
      <c r="K217" s="71"/>
    </row>
    <row r="218" spans="1:11" ht="32.1">
      <c r="A218" s="162">
        <v>213</v>
      </c>
      <c r="B218" s="156" t="s">
        <v>693</v>
      </c>
      <c r="C218" s="170" t="s">
        <v>694</v>
      </c>
      <c r="D218" s="156" t="s">
        <v>12</v>
      </c>
      <c r="E218" s="171">
        <v>0</v>
      </c>
      <c r="F218" s="119" t="s">
        <v>829</v>
      </c>
      <c r="G218" s="172"/>
      <c r="I218" s="71"/>
      <c r="J218" s="71"/>
      <c r="K218" s="71"/>
    </row>
    <row r="219" spans="1:11" ht="15.95">
      <c r="A219" s="162">
        <v>214</v>
      </c>
      <c r="B219" s="156" t="s">
        <v>695</v>
      </c>
      <c r="C219" s="170" t="s">
        <v>696</v>
      </c>
      <c r="D219" s="156" t="s">
        <v>12</v>
      </c>
      <c r="E219" s="171">
        <v>0</v>
      </c>
      <c r="F219" s="119" t="s">
        <v>819</v>
      </c>
      <c r="G219" s="172"/>
      <c r="I219" s="71"/>
      <c r="J219" s="71"/>
      <c r="K219" s="71"/>
    </row>
    <row r="220" spans="1:11" ht="15.95">
      <c r="A220" s="162">
        <v>215</v>
      </c>
      <c r="B220" s="156" t="s">
        <v>697</v>
      </c>
      <c r="C220" s="170" t="s">
        <v>698</v>
      </c>
      <c r="D220" s="156" t="s">
        <v>12</v>
      </c>
      <c r="E220" s="171">
        <v>0</v>
      </c>
      <c r="F220" s="119" t="s">
        <v>819</v>
      </c>
      <c r="G220" s="172"/>
      <c r="I220" s="71"/>
      <c r="J220" s="71"/>
      <c r="K220" s="71"/>
    </row>
    <row r="221" spans="1:11" ht="24">
      <c r="A221" s="162">
        <v>216</v>
      </c>
      <c r="B221" s="156" t="s">
        <v>171</v>
      </c>
      <c r="C221" s="170" t="s">
        <v>699</v>
      </c>
      <c r="D221" s="156" t="s">
        <v>12</v>
      </c>
      <c r="E221" s="171">
        <v>8</v>
      </c>
      <c r="F221" s="119" t="s">
        <v>819</v>
      </c>
      <c r="G221" s="172"/>
      <c r="I221" s="71">
        <v>5</v>
      </c>
      <c r="J221" s="71">
        <v>2</v>
      </c>
      <c r="K221" s="71">
        <v>1</v>
      </c>
    </row>
    <row r="222" spans="1:11" ht="15.95">
      <c r="A222" s="162">
        <v>217</v>
      </c>
      <c r="B222" s="156" t="s">
        <v>700</v>
      </c>
      <c r="C222" s="170" t="s">
        <v>701</v>
      </c>
      <c r="D222" s="156" t="s">
        <v>12</v>
      </c>
      <c r="E222" s="171">
        <v>0</v>
      </c>
      <c r="F222" s="119" t="s">
        <v>819</v>
      </c>
      <c r="G222" s="172"/>
      <c r="I222" s="71"/>
      <c r="J222" s="71"/>
      <c r="K222" s="71"/>
    </row>
    <row r="223" spans="1:11" ht="32.1">
      <c r="A223" s="162">
        <v>218</v>
      </c>
      <c r="B223" s="156" t="s">
        <v>173</v>
      </c>
      <c r="C223" s="170" t="s">
        <v>702</v>
      </c>
      <c r="D223" s="156" t="s">
        <v>12</v>
      </c>
      <c r="E223" s="171">
        <v>23</v>
      </c>
      <c r="F223" s="119" t="s">
        <v>819</v>
      </c>
      <c r="G223" s="172"/>
      <c r="I223" s="71">
        <v>15</v>
      </c>
      <c r="J223" s="71">
        <v>5</v>
      </c>
      <c r="K223" s="71">
        <v>3</v>
      </c>
    </row>
    <row r="224" spans="1:11" ht="32.1">
      <c r="A224" s="162">
        <v>219</v>
      </c>
      <c r="B224" s="156" t="s">
        <v>705</v>
      </c>
      <c r="C224" s="170" t="s">
        <v>704</v>
      </c>
      <c r="D224" s="156" t="s">
        <v>12</v>
      </c>
      <c r="E224" s="171">
        <v>0</v>
      </c>
      <c r="F224" s="119" t="s">
        <v>829</v>
      </c>
      <c r="G224" s="172"/>
      <c r="I224" s="71"/>
      <c r="J224" s="71"/>
      <c r="K224" s="71"/>
    </row>
    <row r="225" spans="1:11" ht="24">
      <c r="A225" s="162">
        <v>220</v>
      </c>
      <c r="B225" s="156" t="s">
        <v>706</v>
      </c>
      <c r="C225" s="170" t="s">
        <v>707</v>
      </c>
      <c r="D225" s="156" t="s">
        <v>12</v>
      </c>
      <c r="E225" s="171">
        <v>0</v>
      </c>
      <c r="F225" s="119" t="s">
        <v>829</v>
      </c>
      <c r="G225" s="172"/>
      <c r="I225" s="71"/>
      <c r="J225" s="71"/>
      <c r="K225" s="71"/>
    </row>
    <row r="226" spans="1:11" ht="24">
      <c r="A226" s="162">
        <v>221</v>
      </c>
      <c r="B226" s="156" t="s">
        <v>175</v>
      </c>
      <c r="C226" s="170" t="s">
        <v>707</v>
      </c>
      <c r="D226" s="156" t="s">
        <v>12</v>
      </c>
      <c r="E226" s="171">
        <v>2</v>
      </c>
      <c r="F226" s="119" t="s">
        <v>819</v>
      </c>
      <c r="G226" s="172"/>
      <c r="I226" s="71"/>
      <c r="J226" s="71">
        <v>2</v>
      </c>
      <c r="K226" s="71"/>
    </row>
    <row r="227" spans="1:11" ht="24">
      <c r="A227" s="162">
        <v>222</v>
      </c>
      <c r="B227" s="156" t="s">
        <v>708</v>
      </c>
      <c r="C227" s="170" t="s">
        <v>709</v>
      </c>
      <c r="D227" s="156" t="s">
        <v>12</v>
      </c>
      <c r="E227" s="171">
        <v>0</v>
      </c>
      <c r="F227" s="119" t="s">
        <v>829</v>
      </c>
      <c r="G227" s="172"/>
      <c r="I227" s="71"/>
      <c r="J227" s="71"/>
      <c r="K227" s="71"/>
    </row>
    <row r="228" spans="1:11" ht="24">
      <c r="A228" s="162">
        <v>223</v>
      </c>
      <c r="B228" s="156" t="s">
        <v>710</v>
      </c>
      <c r="C228" s="170" t="s">
        <v>709</v>
      </c>
      <c r="D228" s="156" t="s">
        <v>12</v>
      </c>
      <c r="E228" s="171">
        <v>0</v>
      </c>
      <c r="F228" s="119" t="s">
        <v>819</v>
      </c>
      <c r="G228" s="172"/>
      <c r="I228" s="71"/>
      <c r="J228" s="71"/>
      <c r="K228" s="71"/>
    </row>
    <row r="229" spans="1:11" ht="15.95">
      <c r="A229" s="162">
        <v>224</v>
      </c>
      <c r="B229" s="156" t="s">
        <v>711</v>
      </c>
      <c r="C229" s="170" t="s">
        <v>712</v>
      </c>
      <c r="D229" s="156" t="s">
        <v>12</v>
      </c>
      <c r="E229" s="171">
        <v>0</v>
      </c>
      <c r="F229" s="119" t="s">
        <v>829</v>
      </c>
      <c r="G229" s="172"/>
      <c r="I229" s="71"/>
      <c r="J229" s="71"/>
      <c r="K229" s="71"/>
    </row>
    <row r="230" spans="1:11" ht="24">
      <c r="A230" s="162">
        <v>225</v>
      </c>
      <c r="B230" s="156" t="s">
        <v>713</v>
      </c>
      <c r="C230" s="170" t="s">
        <v>714</v>
      </c>
      <c r="D230" s="156" t="s">
        <v>12</v>
      </c>
      <c r="E230" s="171">
        <v>0</v>
      </c>
      <c r="F230" s="119" t="s">
        <v>829</v>
      </c>
      <c r="G230" s="172"/>
      <c r="I230" s="71"/>
      <c r="J230" s="71"/>
      <c r="K230" s="71"/>
    </row>
    <row r="231" spans="1:11" ht="24">
      <c r="A231" s="162">
        <v>226</v>
      </c>
      <c r="B231" s="156" t="s">
        <v>715</v>
      </c>
      <c r="C231" s="170" t="s">
        <v>716</v>
      </c>
      <c r="D231" s="156" t="s">
        <v>12</v>
      </c>
      <c r="E231" s="171">
        <v>0</v>
      </c>
      <c r="F231" s="119" t="s">
        <v>829</v>
      </c>
      <c r="G231" s="172"/>
      <c r="I231" s="71"/>
      <c r="J231" s="71"/>
      <c r="K231" s="71"/>
    </row>
    <row r="232" spans="1:11" ht="24">
      <c r="A232" s="162">
        <v>227</v>
      </c>
      <c r="B232" s="156" t="s">
        <v>717</v>
      </c>
      <c r="C232" s="170" t="s">
        <v>718</v>
      </c>
      <c r="D232" s="156" t="s">
        <v>12</v>
      </c>
      <c r="E232" s="171">
        <v>0</v>
      </c>
      <c r="F232" s="119" t="s">
        <v>829</v>
      </c>
      <c r="G232" s="172"/>
      <c r="I232" s="71"/>
      <c r="J232" s="71"/>
      <c r="K232" s="71"/>
    </row>
    <row r="233" spans="1:11" ht="39.950000000000003">
      <c r="A233" s="162">
        <v>228</v>
      </c>
      <c r="B233" s="156" t="s">
        <v>719</v>
      </c>
      <c r="C233" s="170" t="s">
        <v>720</v>
      </c>
      <c r="D233" s="156" t="s">
        <v>12</v>
      </c>
      <c r="E233" s="171">
        <v>0</v>
      </c>
      <c r="F233" s="119" t="s">
        <v>829</v>
      </c>
      <c r="G233" s="172"/>
      <c r="I233" s="71"/>
      <c r="J233" s="71"/>
      <c r="K233" s="71"/>
    </row>
    <row r="234" spans="1:11" ht="39.950000000000003">
      <c r="A234" s="162">
        <v>229</v>
      </c>
      <c r="B234" s="156" t="s">
        <v>721</v>
      </c>
      <c r="C234" s="170" t="s">
        <v>720</v>
      </c>
      <c r="D234" s="156" t="s">
        <v>12</v>
      </c>
      <c r="E234" s="171">
        <v>0</v>
      </c>
      <c r="F234" s="119" t="s">
        <v>829</v>
      </c>
      <c r="G234" s="172"/>
      <c r="I234" s="71"/>
      <c r="J234" s="71"/>
      <c r="K234" s="71"/>
    </row>
    <row r="235" spans="1:11" ht="39.950000000000003">
      <c r="A235" s="162">
        <v>230</v>
      </c>
      <c r="B235" s="156" t="s">
        <v>722</v>
      </c>
      <c r="C235" s="170" t="s">
        <v>723</v>
      </c>
      <c r="D235" s="156" t="s">
        <v>12</v>
      </c>
      <c r="E235" s="171">
        <v>0</v>
      </c>
      <c r="F235" s="119" t="s">
        <v>829</v>
      </c>
      <c r="G235" s="172"/>
      <c r="I235" s="71"/>
      <c r="J235" s="71"/>
      <c r="K235" s="71"/>
    </row>
    <row r="236" spans="1:11" ht="39.950000000000003">
      <c r="A236" s="162">
        <v>231</v>
      </c>
      <c r="B236" s="156" t="s">
        <v>724</v>
      </c>
      <c r="C236" s="170" t="s">
        <v>723</v>
      </c>
      <c r="D236" s="156" t="s">
        <v>12</v>
      </c>
      <c r="E236" s="171">
        <v>0</v>
      </c>
      <c r="F236" s="119" t="s">
        <v>829</v>
      </c>
      <c r="G236" s="172"/>
      <c r="I236" s="71"/>
      <c r="J236" s="71"/>
      <c r="K236" s="71"/>
    </row>
    <row r="237" spans="1:11" ht="39.950000000000003">
      <c r="A237" s="162">
        <v>232</v>
      </c>
      <c r="B237" s="156" t="s">
        <v>725</v>
      </c>
      <c r="C237" s="170" t="s">
        <v>726</v>
      </c>
      <c r="D237" s="156" t="s">
        <v>12</v>
      </c>
      <c r="E237" s="171">
        <v>0</v>
      </c>
      <c r="F237" s="119" t="s">
        <v>829</v>
      </c>
      <c r="G237" s="172"/>
      <c r="I237" s="71"/>
      <c r="J237" s="71"/>
      <c r="K237" s="71"/>
    </row>
    <row r="238" spans="1:11" ht="39.950000000000003">
      <c r="A238" s="162">
        <v>233</v>
      </c>
      <c r="B238" s="156" t="s">
        <v>727</v>
      </c>
      <c r="C238" s="170" t="s">
        <v>726</v>
      </c>
      <c r="D238" s="156" t="s">
        <v>12</v>
      </c>
      <c r="E238" s="171">
        <v>0</v>
      </c>
      <c r="F238" s="119" t="s">
        <v>829</v>
      </c>
      <c r="G238" s="172"/>
      <c r="I238" s="71"/>
      <c r="J238" s="71"/>
      <c r="K238" s="71"/>
    </row>
    <row r="239" spans="1:11" ht="39.950000000000003">
      <c r="A239" s="162">
        <v>234</v>
      </c>
      <c r="B239" s="156" t="s">
        <v>728</v>
      </c>
      <c r="C239" s="170" t="s">
        <v>729</v>
      </c>
      <c r="D239" s="156" t="s">
        <v>12</v>
      </c>
      <c r="E239" s="171">
        <v>0</v>
      </c>
      <c r="F239" s="119" t="s">
        <v>829</v>
      </c>
      <c r="G239" s="172"/>
      <c r="I239" s="71"/>
      <c r="J239" s="71"/>
      <c r="K239" s="71"/>
    </row>
    <row r="240" spans="1:11" ht="39.950000000000003">
      <c r="A240" s="162">
        <v>235</v>
      </c>
      <c r="B240" s="156" t="s">
        <v>730</v>
      </c>
      <c r="C240" s="170" t="s">
        <v>729</v>
      </c>
      <c r="D240" s="156" t="s">
        <v>12</v>
      </c>
      <c r="E240" s="171">
        <v>0</v>
      </c>
      <c r="F240" s="119" t="s">
        <v>829</v>
      </c>
      <c r="G240" s="172"/>
      <c r="I240" s="71"/>
      <c r="J240" s="71"/>
      <c r="K240" s="71"/>
    </row>
    <row r="241" spans="1:11" ht="39.950000000000003">
      <c r="A241" s="162">
        <v>236</v>
      </c>
      <c r="B241" s="156" t="s">
        <v>731</v>
      </c>
      <c r="C241" s="170" t="s">
        <v>732</v>
      </c>
      <c r="D241" s="156" t="s">
        <v>12</v>
      </c>
      <c r="E241" s="171">
        <v>0</v>
      </c>
      <c r="F241" s="119" t="s">
        <v>829</v>
      </c>
      <c r="G241" s="172"/>
      <c r="I241" s="71"/>
      <c r="J241" s="71"/>
      <c r="K241" s="71"/>
    </row>
    <row r="242" spans="1:11" ht="39.950000000000003">
      <c r="A242" s="162">
        <v>237</v>
      </c>
      <c r="B242" s="156" t="s">
        <v>733</v>
      </c>
      <c r="C242" s="170" t="s">
        <v>732</v>
      </c>
      <c r="D242" s="156" t="s">
        <v>12</v>
      </c>
      <c r="E242" s="171">
        <v>0</v>
      </c>
      <c r="F242" s="119" t="s">
        <v>829</v>
      </c>
      <c r="G242" s="172"/>
      <c r="I242" s="71"/>
      <c r="J242" s="71"/>
      <c r="K242" s="71"/>
    </row>
    <row r="243" spans="1:11" ht="39.950000000000003">
      <c r="A243" s="162">
        <v>238</v>
      </c>
      <c r="B243" s="156" t="s">
        <v>734</v>
      </c>
      <c r="C243" s="170" t="s">
        <v>735</v>
      </c>
      <c r="D243" s="156" t="s">
        <v>12</v>
      </c>
      <c r="E243" s="171">
        <v>0</v>
      </c>
      <c r="F243" s="119" t="s">
        <v>829</v>
      </c>
      <c r="G243" s="172"/>
      <c r="I243" s="71"/>
      <c r="J243" s="71"/>
      <c r="K243" s="71"/>
    </row>
    <row r="244" spans="1:11" ht="39.950000000000003">
      <c r="A244" s="162">
        <v>239</v>
      </c>
      <c r="B244" s="156" t="s">
        <v>736</v>
      </c>
      <c r="C244" s="170" t="s">
        <v>735</v>
      </c>
      <c r="D244" s="156" t="s">
        <v>12</v>
      </c>
      <c r="E244" s="171">
        <v>0</v>
      </c>
      <c r="F244" s="119" t="s">
        <v>829</v>
      </c>
      <c r="G244" s="172"/>
      <c r="I244" s="71"/>
      <c r="J244" s="71"/>
      <c r="K244" s="71"/>
    </row>
    <row r="245" spans="1:11" ht="24">
      <c r="A245" s="162">
        <v>240</v>
      </c>
      <c r="B245" s="156" t="s">
        <v>737</v>
      </c>
      <c r="C245" s="170" t="s">
        <v>738</v>
      </c>
      <c r="D245" s="156" t="s">
        <v>739</v>
      </c>
      <c r="E245" s="171">
        <v>0</v>
      </c>
      <c r="F245" s="119" t="s">
        <v>819</v>
      </c>
      <c r="G245" s="172"/>
      <c r="I245" s="71"/>
      <c r="J245" s="71"/>
      <c r="K245" s="71"/>
    </row>
    <row r="246" spans="1:11" ht="39.950000000000003">
      <c r="A246" s="162">
        <v>241</v>
      </c>
      <c r="B246" s="156" t="s">
        <v>740</v>
      </c>
      <c r="C246" s="170" t="s">
        <v>741</v>
      </c>
      <c r="D246" s="156" t="s">
        <v>742</v>
      </c>
      <c r="E246" s="171">
        <v>0</v>
      </c>
      <c r="F246" s="119" t="s">
        <v>829</v>
      </c>
      <c r="G246" s="172"/>
      <c r="I246" s="71"/>
      <c r="J246" s="71"/>
      <c r="K246" s="71"/>
    </row>
    <row r="247" spans="1:11" ht="39.950000000000003">
      <c r="A247" s="162">
        <v>242</v>
      </c>
      <c r="B247" s="156" t="s">
        <v>177</v>
      </c>
      <c r="C247" s="170" t="s">
        <v>741</v>
      </c>
      <c r="D247" s="156" t="s">
        <v>742</v>
      </c>
      <c r="E247" s="171">
        <v>3</v>
      </c>
      <c r="F247" s="119" t="s">
        <v>829</v>
      </c>
      <c r="G247" s="172"/>
      <c r="I247" s="71"/>
      <c r="J247" s="71">
        <v>3</v>
      </c>
      <c r="K247" s="71"/>
    </row>
    <row r="248" spans="1:11" ht="63.95">
      <c r="A248" s="162">
        <v>243</v>
      </c>
      <c r="B248" s="156" t="s">
        <v>743</v>
      </c>
      <c r="C248" s="170" t="s">
        <v>744</v>
      </c>
      <c r="D248" s="156" t="s">
        <v>742</v>
      </c>
      <c r="E248" s="171">
        <v>0</v>
      </c>
      <c r="F248" s="119" t="s">
        <v>829</v>
      </c>
      <c r="G248" s="172"/>
      <c r="I248" s="71"/>
      <c r="J248" s="71"/>
      <c r="K248" s="71"/>
    </row>
    <row r="249" spans="1:11" ht="63.95">
      <c r="A249" s="162">
        <v>244</v>
      </c>
      <c r="B249" s="156" t="s">
        <v>745</v>
      </c>
      <c r="C249" s="170" t="s">
        <v>744</v>
      </c>
      <c r="D249" s="156" t="s">
        <v>742</v>
      </c>
      <c r="E249" s="171">
        <v>0</v>
      </c>
      <c r="F249" s="119" t="s">
        <v>829</v>
      </c>
      <c r="G249" s="172"/>
      <c r="I249" s="71"/>
      <c r="J249" s="71"/>
      <c r="K249" s="71"/>
    </row>
    <row r="250" spans="1:11" ht="63.95">
      <c r="A250" s="162">
        <v>245</v>
      </c>
      <c r="B250" s="156" t="s">
        <v>746</v>
      </c>
      <c r="C250" s="170" t="s">
        <v>747</v>
      </c>
      <c r="D250" s="156" t="s">
        <v>742</v>
      </c>
      <c r="E250" s="171">
        <v>0</v>
      </c>
      <c r="F250" s="119" t="s">
        <v>829</v>
      </c>
      <c r="G250" s="172"/>
      <c r="I250" s="71"/>
      <c r="J250" s="71"/>
      <c r="K250" s="71"/>
    </row>
    <row r="251" spans="1:11" ht="63.95">
      <c r="A251" s="162">
        <v>246</v>
      </c>
      <c r="B251" s="156" t="s">
        <v>748</v>
      </c>
      <c r="C251" s="170" t="s">
        <v>747</v>
      </c>
      <c r="D251" s="156" t="s">
        <v>742</v>
      </c>
      <c r="E251" s="171">
        <v>0</v>
      </c>
      <c r="F251" s="119" t="s">
        <v>829</v>
      </c>
      <c r="G251" s="172"/>
      <c r="I251" s="71"/>
      <c r="J251" s="71"/>
      <c r="K251" s="71"/>
    </row>
    <row r="252" spans="1:11" ht="15.95">
      <c r="A252" s="162">
        <v>247</v>
      </c>
      <c r="B252" s="156" t="s">
        <v>749</v>
      </c>
      <c r="C252" s="170" t="s">
        <v>750</v>
      </c>
      <c r="D252" s="156" t="s">
        <v>12</v>
      </c>
      <c r="E252" s="171">
        <v>0</v>
      </c>
      <c r="F252" s="119" t="s">
        <v>819</v>
      </c>
      <c r="G252" s="172"/>
      <c r="I252" s="71"/>
      <c r="J252" s="71"/>
      <c r="K252" s="71"/>
    </row>
    <row r="253" spans="1:11" ht="15.95">
      <c r="A253" s="162">
        <v>248</v>
      </c>
      <c r="B253" s="156" t="s">
        <v>751</v>
      </c>
      <c r="C253" s="170" t="s">
        <v>752</v>
      </c>
      <c r="D253" s="156" t="s">
        <v>12</v>
      </c>
      <c r="E253" s="171">
        <v>0</v>
      </c>
      <c r="F253" s="119" t="s">
        <v>829</v>
      </c>
      <c r="G253" s="172"/>
      <c r="I253" s="71"/>
      <c r="J253" s="71"/>
      <c r="K253" s="71"/>
    </row>
    <row r="254" spans="1:11" ht="24">
      <c r="A254" s="162">
        <v>249</v>
      </c>
      <c r="B254" s="156" t="s">
        <v>753</v>
      </c>
      <c r="C254" s="170" t="s">
        <v>754</v>
      </c>
      <c r="D254" s="156" t="s">
        <v>12</v>
      </c>
      <c r="E254" s="171">
        <v>0</v>
      </c>
      <c r="F254" s="119" t="s">
        <v>819</v>
      </c>
      <c r="G254" s="172"/>
      <c r="I254" s="71"/>
      <c r="J254" s="71"/>
      <c r="K254" s="71"/>
    </row>
    <row r="255" spans="1:11" ht="24">
      <c r="A255" s="162">
        <v>250</v>
      </c>
      <c r="B255" s="156" t="s">
        <v>179</v>
      </c>
      <c r="C255" s="170" t="s">
        <v>754</v>
      </c>
      <c r="D255" s="156" t="s">
        <v>12</v>
      </c>
      <c r="E255" s="171">
        <v>1</v>
      </c>
      <c r="F255" s="119" t="s">
        <v>819</v>
      </c>
      <c r="G255" s="172"/>
      <c r="I255" s="71"/>
      <c r="J255" s="71">
        <v>1</v>
      </c>
      <c r="K255" s="71"/>
    </row>
    <row r="256" spans="1:11" ht="15.95">
      <c r="A256" s="162">
        <v>251</v>
      </c>
      <c r="B256" s="156" t="s">
        <v>884</v>
      </c>
      <c r="C256" s="170" t="s">
        <v>885</v>
      </c>
      <c r="D256" s="156" t="s">
        <v>757</v>
      </c>
      <c r="E256" s="171">
        <v>0</v>
      </c>
      <c r="F256" s="119" t="s">
        <v>819</v>
      </c>
      <c r="G256" s="172"/>
      <c r="I256" s="71"/>
      <c r="J256" s="71"/>
      <c r="K256" s="71"/>
    </row>
    <row r="257" spans="1:11" ht="15.95">
      <c r="A257" s="162">
        <v>252</v>
      </c>
      <c r="B257" s="156" t="s">
        <v>181</v>
      </c>
      <c r="C257" s="170" t="s">
        <v>758</v>
      </c>
      <c r="D257" s="156" t="s">
        <v>12</v>
      </c>
      <c r="E257" s="171">
        <v>1</v>
      </c>
      <c r="F257" s="119" t="s">
        <v>829</v>
      </c>
      <c r="G257" s="172"/>
      <c r="I257" s="71">
        <v>1</v>
      </c>
      <c r="J257" s="71"/>
      <c r="K257" s="71"/>
    </row>
    <row r="258" spans="1:11" ht="15.95">
      <c r="A258" s="162">
        <v>253</v>
      </c>
      <c r="B258" s="156" t="s">
        <v>759</v>
      </c>
      <c r="C258" s="170" t="s">
        <v>760</v>
      </c>
      <c r="D258" s="156" t="s">
        <v>12</v>
      </c>
      <c r="E258" s="171">
        <v>0</v>
      </c>
      <c r="F258" s="119" t="s">
        <v>819</v>
      </c>
      <c r="G258" s="172"/>
      <c r="I258" s="71"/>
      <c r="J258" s="71"/>
      <c r="K258" s="71"/>
    </row>
    <row r="259" spans="1:11" ht="24">
      <c r="A259" s="162">
        <v>254</v>
      </c>
      <c r="B259" s="156" t="s">
        <v>761</v>
      </c>
      <c r="C259" s="170" t="s">
        <v>762</v>
      </c>
      <c r="D259" s="156" t="s">
        <v>12</v>
      </c>
      <c r="E259" s="171">
        <v>0</v>
      </c>
      <c r="F259" s="119" t="s">
        <v>819</v>
      </c>
      <c r="G259" s="172"/>
      <c r="I259" s="71"/>
      <c r="J259" s="71"/>
      <c r="K259" s="71"/>
    </row>
    <row r="260" spans="1:11" ht="32.1">
      <c r="A260" s="162">
        <v>255</v>
      </c>
      <c r="B260" s="156" t="s">
        <v>763</v>
      </c>
      <c r="C260" s="170" t="s">
        <v>764</v>
      </c>
      <c r="D260" s="156" t="s">
        <v>12</v>
      </c>
      <c r="E260" s="171">
        <v>0</v>
      </c>
      <c r="F260" s="119" t="s">
        <v>819</v>
      </c>
      <c r="G260" s="172"/>
      <c r="I260" s="71"/>
      <c r="J260" s="71"/>
      <c r="K260" s="71"/>
    </row>
    <row r="261" spans="1:11" ht="24">
      <c r="A261" s="162">
        <v>256</v>
      </c>
      <c r="B261" s="156" t="s">
        <v>765</v>
      </c>
      <c r="C261" s="170" t="s">
        <v>886</v>
      </c>
      <c r="D261" s="156" t="s">
        <v>12</v>
      </c>
      <c r="E261" s="171">
        <v>0</v>
      </c>
      <c r="F261" s="119" t="s">
        <v>819</v>
      </c>
      <c r="G261" s="172"/>
      <c r="I261" s="71"/>
      <c r="J261" s="71"/>
      <c r="K261" s="71"/>
    </row>
    <row r="262" spans="1:11" ht="32.1">
      <c r="A262" s="162">
        <v>257</v>
      </c>
      <c r="B262" s="156" t="s">
        <v>767</v>
      </c>
      <c r="C262" s="170" t="s">
        <v>887</v>
      </c>
      <c r="D262" s="156" t="s">
        <v>12</v>
      </c>
      <c r="E262" s="171">
        <v>0</v>
      </c>
      <c r="F262" s="119" t="s">
        <v>819</v>
      </c>
      <c r="G262" s="172"/>
      <c r="I262" s="71"/>
      <c r="J262" s="71"/>
      <c r="K262" s="71"/>
    </row>
    <row r="263" spans="1:11" ht="32.1">
      <c r="A263" s="162">
        <v>258</v>
      </c>
      <c r="B263" s="156" t="s">
        <v>888</v>
      </c>
      <c r="C263" s="170" t="s">
        <v>889</v>
      </c>
      <c r="D263" s="156" t="s">
        <v>12</v>
      </c>
      <c r="E263" s="171">
        <v>0</v>
      </c>
      <c r="F263" s="119" t="s">
        <v>819</v>
      </c>
      <c r="G263" s="172"/>
      <c r="I263" s="71"/>
      <c r="J263" s="71"/>
      <c r="K263" s="71"/>
    </row>
    <row r="264" spans="1:11" ht="48">
      <c r="A264" s="162">
        <v>259</v>
      </c>
      <c r="B264" s="156" t="s">
        <v>769</v>
      </c>
      <c r="C264" s="170" t="s">
        <v>770</v>
      </c>
      <c r="D264" s="156" t="s">
        <v>12</v>
      </c>
      <c r="E264" s="171">
        <v>0</v>
      </c>
      <c r="F264" s="119" t="s">
        <v>819</v>
      </c>
      <c r="G264" s="172"/>
      <c r="I264" s="71"/>
      <c r="J264" s="71"/>
      <c r="K264" s="71"/>
    </row>
    <row r="265" spans="1:11" ht="48">
      <c r="A265" s="162">
        <v>260</v>
      </c>
      <c r="B265" s="156" t="s">
        <v>183</v>
      </c>
      <c r="C265" s="170" t="s">
        <v>770</v>
      </c>
      <c r="D265" s="156" t="s">
        <v>12</v>
      </c>
      <c r="E265" s="171">
        <v>9</v>
      </c>
      <c r="F265" s="119" t="s">
        <v>819</v>
      </c>
      <c r="G265" s="172"/>
      <c r="I265" s="71">
        <v>5</v>
      </c>
      <c r="J265" s="71">
        <v>3</v>
      </c>
      <c r="K265" s="71">
        <v>1</v>
      </c>
    </row>
    <row r="266" spans="1:11" ht="48">
      <c r="A266" s="162">
        <v>261</v>
      </c>
      <c r="B266" s="156" t="s">
        <v>890</v>
      </c>
      <c r="C266" s="170" t="s">
        <v>891</v>
      </c>
      <c r="D266" s="156" t="s">
        <v>12</v>
      </c>
      <c r="E266" s="171">
        <v>0</v>
      </c>
      <c r="F266" s="119" t="s">
        <v>829</v>
      </c>
      <c r="G266" s="172"/>
      <c r="I266" s="71"/>
      <c r="J266" s="71"/>
      <c r="K266" s="71"/>
    </row>
    <row r="267" spans="1:11" ht="48">
      <c r="A267" s="162">
        <v>262</v>
      </c>
      <c r="B267" s="156" t="s">
        <v>892</v>
      </c>
      <c r="C267" s="170" t="s">
        <v>893</v>
      </c>
      <c r="D267" s="156" t="s">
        <v>12</v>
      </c>
      <c r="E267" s="171">
        <v>0</v>
      </c>
      <c r="F267" s="119" t="s">
        <v>829</v>
      </c>
      <c r="G267" s="172"/>
      <c r="I267" s="71"/>
      <c r="J267" s="71"/>
      <c r="K267" s="71"/>
    </row>
    <row r="268" spans="1:11" ht="32.1">
      <c r="A268" s="162">
        <v>263</v>
      </c>
      <c r="B268" s="156" t="s">
        <v>894</v>
      </c>
      <c r="C268" s="170" t="s">
        <v>895</v>
      </c>
      <c r="D268" s="156" t="s">
        <v>12</v>
      </c>
      <c r="E268" s="171">
        <v>0</v>
      </c>
      <c r="F268" s="119" t="s">
        <v>829</v>
      </c>
      <c r="G268" s="172"/>
      <c r="I268" s="71"/>
      <c r="J268" s="71"/>
      <c r="K268" s="71"/>
    </row>
    <row r="269" spans="1:11" ht="32.1">
      <c r="A269" s="162">
        <v>264</v>
      </c>
      <c r="B269" s="156" t="s">
        <v>896</v>
      </c>
      <c r="C269" s="170" t="s">
        <v>895</v>
      </c>
      <c r="D269" s="156" t="s">
        <v>12</v>
      </c>
      <c r="E269" s="171">
        <v>0</v>
      </c>
      <c r="F269" s="119" t="s">
        <v>829</v>
      </c>
      <c r="G269" s="172"/>
      <c r="I269" s="71"/>
      <c r="J269" s="71"/>
      <c r="K269" s="71"/>
    </row>
    <row r="270" spans="1:11" ht="32.1">
      <c r="A270" s="162">
        <v>265</v>
      </c>
      <c r="B270" s="156" t="s">
        <v>897</v>
      </c>
      <c r="C270" s="170" t="s">
        <v>898</v>
      </c>
      <c r="D270" s="156" t="s">
        <v>742</v>
      </c>
      <c r="E270" s="171">
        <v>0</v>
      </c>
      <c r="F270" s="119" t="s">
        <v>819</v>
      </c>
      <c r="G270" s="172"/>
      <c r="I270" s="71"/>
      <c r="J270" s="71"/>
      <c r="K270" s="71"/>
    </row>
    <row r="271" spans="1:11" ht="32.1">
      <c r="A271" s="162">
        <v>266</v>
      </c>
      <c r="B271" s="156" t="s">
        <v>899</v>
      </c>
      <c r="C271" s="170" t="s">
        <v>898</v>
      </c>
      <c r="D271" s="156" t="s">
        <v>742</v>
      </c>
      <c r="E271" s="171">
        <v>0</v>
      </c>
      <c r="F271" s="119" t="s">
        <v>819</v>
      </c>
      <c r="G271" s="172"/>
      <c r="I271" s="71"/>
      <c r="J271" s="71"/>
      <c r="K271" s="71"/>
    </row>
    <row r="272" spans="1:11" ht="48">
      <c r="A272" s="162">
        <v>267</v>
      </c>
      <c r="B272" s="156" t="s">
        <v>900</v>
      </c>
      <c r="C272" s="170" t="s">
        <v>901</v>
      </c>
      <c r="D272" s="156" t="s">
        <v>12</v>
      </c>
      <c r="E272" s="171">
        <v>0</v>
      </c>
      <c r="F272" s="119" t="s">
        <v>819</v>
      </c>
      <c r="G272" s="172"/>
      <c r="I272" s="71"/>
      <c r="J272" s="71"/>
      <c r="K272" s="71"/>
    </row>
    <row r="273" spans="1:11" ht="48">
      <c r="A273" s="162">
        <v>268</v>
      </c>
      <c r="B273" s="156" t="s">
        <v>902</v>
      </c>
      <c r="C273" s="170" t="s">
        <v>901</v>
      </c>
      <c r="D273" s="156" t="s">
        <v>12</v>
      </c>
      <c r="E273" s="171">
        <v>0</v>
      </c>
      <c r="F273" s="119" t="s">
        <v>819</v>
      </c>
      <c r="G273" s="172"/>
      <c r="I273" s="71"/>
      <c r="J273" s="71"/>
      <c r="K273" s="71"/>
    </row>
    <row r="274" spans="1:11" ht="56.1">
      <c r="A274" s="162">
        <v>269</v>
      </c>
      <c r="B274" s="156" t="s">
        <v>903</v>
      </c>
      <c r="C274" s="170" t="s">
        <v>904</v>
      </c>
      <c r="D274" s="156" t="s">
        <v>742</v>
      </c>
      <c r="E274" s="171">
        <v>0</v>
      </c>
      <c r="F274" s="119" t="s">
        <v>829</v>
      </c>
      <c r="G274" s="172"/>
      <c r="I274" s="71"/>
      <c r="J274" s="71"/>
      <c r="K274" s="71"/>
    </row>
    <row r="275" spans="1:11" ht="56.1">
      <c r="A275" s="162">
        <v>270</v>
      </c>
      <c r="B275" s="156" t="s">
        <v>905</v>
      </c>
      <c r="C275" s="170" t="s">
        <v>904</v>
      </c>
      <c r="D275" s="156" t="s">
        <v>742</v>
      </c>
      <c r="E275" s="171">
        <v>0</v>
      </c>
      <c r="F275" s="119" t="s">
        <v>829</v>
      </c>
      <c r="G275" s="172"/>
      <c r="I275" s="71"/>
      <c r="J275" s="71"/>
      <c r="K275" s="71"/>
    </row>
    <row r="276" spans="1:11" ht="56.1">
      <c r="A276" s="162">
        <v>271</v>
      </c>
      <c r="B276" s="156" t="s">
        <v>906</v>
      </c>
      <c r="C276" s="170" t="s">
        <v>907</v>
      </c>
      <c r="D276" s="156" t="s">
        <v>742</v>
      </c>
      <c r="E276" s="171">
        <v>0</v>
      </c>
      <c r="F276" s="119" t="s">
        <v>829</v>
      </c>
      <c r="G276" s="172"/>
      <c r="I276" s="71"/>
      <c r="J276" s="71"/>
      <c r="K276" s="71"/>
    </row>
    <row r="277" spans="1:11" ht="56.1">
      <c r="A277" s="162">
        <v>272</v>
      </c>
      <c r="B277" s="156" t="s">
        <v>908</v>
      </c>
      <c r="C277" s="170" t="s">
        <v>907</v>
      </c>
      <c r="D277" s="156" t="s">
        <v>742</v>
      </c>
      <c r="E277" s="171">
        <v>0</v>
      </c>
      <c r="F277" s="119" t="s">
        <v>829</v>
      </c>
      <c r="G277" s="172"/>
      <c r="I277" s="71"/>
      <c r="J277" s="71"/>
      <c r="K277" s="71"/>
    </row>
    <row r="278" spans="1:11" ht="15.95">
      <c r="A278" s="162">
        <v>273</v>
      </c>
      <c r="B278" s="156" t="s">
        <v>909</v>
      </c>
      <c r="C278" s="170" t="s">
        <v>910</v>
      </c>
      <c r="D278" s="156" t="s">
        <v>12</v>
      </c>
      <c r="E278" s="171">
        <v>0</v>
      </c>
      <c r="F278" s="119" t="s">
        <v>829</v>
      </c>
      <c r="G278" s="172"/>
      <c r="I278" s="71"/>
      <c r="J278" s="71"/>
      <c r="K278" s="71"/>
    </row>
    <row r="279" spans="1:11" ht="15.95">
      <c r="A279" s="162">
        <v>274</v>
      </c>
      <c r="B279" s="156" t="s">
        <v>911</v>
      </c>
      <c r="C279" s="170" t="s">
        <v>910</v>
      </c>
      <c r="D279" s="156" t="s">
        <v>12</v>
      </c>
      <c r="E279" s="171">
        <v>0</v>
      </c>
      <c r="F279" s="119" t="s">
        <v>829</v>
      </c>
      <c r="G279" s="172"/>
      <c r="I279" s="71"/>
      <c r="J279" s="71"/>
      <c r="K279" s="71"/>
    </row>
    <row r="280" spans="1:11" ht="24">
      <c r="A280" s="162">
        <v>275</v>
      </c>
      <c r="B280" s="156" t="s">
        <v>912</v>
      </c>
      <c r="C280" s="170" t="s">
        <v>913</v>
      </c>
      <c r="D280" s="156" t="s">
        <v>12</v>
      </c>
      <c r="E280" s="171">
        <v>0</v>
      </c>
      <c r="F280" s="119" t="s">
        <v>819</v>
      </c>
      <c r="G280" s="172"/>
      <c r="I280" s="71"/>
      <c r="J280" s="71"/>
      <c r="K280" s="71"/>
    </row>
    <row r="281" spans="1:11" ht="24">
      <c r="A281" s="162">
        <v>276</v>
      </c>
      <c r="B281" s="156" t="s">
        <v>914</v>
      </c>
      <c r="C281" s="170" t="s">
        <v>913</v>
      </c>
      <c r="D281" s="156" t="s">
        <v>12</v>
      </c>
      <c r="E281" s="171">
        <v>0</v>
      </c>
      <c r="F281" s="119" t="s">
        <v>819</v>
      </c>
      <c r="G281" s="172"/>
      <c r="I281" s="71"/>
      <c r="J281" s="71"/>
      <c r="K281" s="71"/>
    </row>
    <row r="282" spans="1:11" ht="24">
      <c r="A282" s="162">
        <v>277</v>
      </c>
      <c r="B282" s="156" t="s">
        <v>915</v>
      </c>
      <c r="C282" s="170" t="s">
        <v>916</v>
      </c>
      <c r="D282" s="156" t="s">
        <v>12</v>
      </c>
      <c r="E282" s="171">
        <v>0</v>
      </c>
      <c r="F282" s="119" t="s">
        <v>819</v>
      </c>
      <c r="G282" s="172"/>
      <c r="I282" s="71"/>
      <c r="J282" s="71"/>
      <c r="K282" s="71"/>
    </row>
    <row r="283" spans="1:11" ht="24">
      <c r="A283" s="162">
        <v>278</v>
      </c>
      <c r="B283" s="156" t="s">
        <v>917</v>
      </c>
      <c r="C283" s="170" t="s">
        <v>916</v>
      </c>
      <c r="D283" s="156" t="s">
        <v>12</v>
      </c>
      <c r="E283" s="171">
        <v>0</v>
      </c>
      <c r="F283" s="119" t="s">
        <v>819</v>
      </c>
      <c r="G283" s="172"/>
      <c r="I283" s="71"/>
      <c r="J283" s="71"/>
      <c r="K283" s="71"/>
    </row>
    <row r="284" spans="1:11" ht="39.950000000000003">
      <c r="A284" s="162">
        <v>279</v>
      </c>
      <c r="B284" s="156" t="s">
        <v>918</v>
      </c>
      <c r="C284" s="170" t="s">
        <v>919</v>
      </c>
      <c r="D284" s="156" t="s">
        <v>12</v>
      </c>
      <c r="E284" s="171">
        <v>0</v>
      </c>
      <c r="F284" s="119" t="s">
        <v>819</v>
      </c>
      <c r="G284" s="172"/>
      <c r="I284" s="71"/>
      <c r="J284" s="71"/>
      <c r="K284" s="71"/>
    </row>
    <row r="285" spans="1:11" ht="39.950000000000003">
      <c r="A285" s="162">
        <v>280</v>
      </c>
      <c r="B285" s="156" t="s">
        <v>920</v>
      </c>
      <c r="C285" s="170" t="s">
        <v>919</v>
      </c>
      <c r="D285" s="156" t="s">
        <v>12</v>
      </c>
      <c r="E285" s="171">
        <v>0</v>
      </c>
      <c r="F285" s="119" t="s">
        <v>819</v>
      </c>
      <c r="G285" s="172"/>
      <c r="I285" s="71"/>
      <c r="J285" s="71"/>
      <c r="K285" s="71"/>
    </row>
    <row r="286" spans="1:11" ht="39.950000000000003">
      <c r="A286" s="162">
        <v>281</v>
      </c>
      <c r="B286" s="156" t="s">
        <v>921</v>
      </c>
      <c r="C286" s="170" t="s">
        <v>922</v>
      </c>
      <c r="D286" s="156" t="s">
        <v>12</v>
      </c>
      <c r="E286" s="171">
        <v>0</v>
      </c>
      <c r="F286" s="119" t="s">
        <v>829</v>
      </c>
      <c r="G286" s="172"/>
      <c r="I286" s="71"/>
      <c r="J286" s="71"/>
      <c r="K286" s="71"/>
    </row>
    <row r="287" spans="1:11" ht="39.950000000000003">
      <c r="A287" s="162">
        <v>282</v>
      </c>
      <c r="B287" s="156" t="s">
        <v>923</v>
      </c>
      <c r="C287" s="170" t="s">
        <v>922</v>
      </c>
      <c r="D287" s="156" t="s">
        <v>12</v>
      </c>
      <c r="E287" s="171">
        <v>0</v>
      </c>
      <c r="F287" s="119" t="s">
        <v>829</v>
      </c>
      <c r="G287" s="172"/>
      <c r="I287" s="71"/>
      <c r="J287" s="71"/>
      <c r="K287" s="71"/>
    </row>
    <row r="288" spans="1:11" ht="15.95">
      <c r="A288" s="162">
        <v>283</v>
      </c>
      <c r="B288" s="156" t="s">
        <v>924</v>
      </c>
      <c r="C288" s="170" t="s">
        <v>925</v>
      </c>
      <c r="D288" s="156" t="s">
        <v>12</v>
      </c>
      <c r="E288" s="171">
        <v>0</v>
      </c>
      <c r="F288" s="119" t="s">
        <v>829</v>
      </c>
      <c r="G288" s="172"/>
      <c r="I288" s="71"/>
      <c r="J288" s="71"/>
      <c r="K288" s="71"/>
    </row>
    <row r="289" spans="1:11" ht="15.95">
      <c r="A289" s="162">
        <v>284</v>
      </c>
      <c r="B289" s="156" t="s">
        <v>926</v>
      </c>
      <c r="C289" s="170" t="s">
        <v>925</v>
      </c>
      <c r="D289" s="156" t="s">
        <v>12</v>
      </c>
      <c r="E289" s="171">
        <v>0</v>
      </c>
      <c r="F289" s="119" t="s">
        <v>829</v>
      </c>
      <c r="G289" s="172"/>
      <c r="I289" s="71"/>
      <c r="J289" s="71"/>
      <c r="K289" s="71"/>
    </row>
    <row r="290" spans="1:11" ht="24">
      <c r="A290" s="162">
        <v>285</v>
      </c>
      <c r="B290" s="156" t="s">
        <v>927</v>
      </c>
      <c r="C290" s="170" t="s">
        <v>928</v>
      </c>
      <c r="D290" s="156" t="s">
        <v>12</v>
      </c>
      <c r="E290" s="171">
        <v>0</v>
      </c>
      <c r="F290" s="119" t="s">
        <v>829</v>
      </c>
      <c r="G290" s="172"/>
      <c r="I290" s="71"/>
      <c r="J290" s="71"/>
      <c r="K290" s="71"/>
    </row>
    <row r="291" spans="1:11" ht="24">
      <c r="A291" s="162">
        <v>286</v>
      </c>
      <c r="B291" s="156" t="s">
        <v>929</v>
      </c>
      <c r="C291" s="170" t="s">
        <v>928</v>
      </c>
      <c r="D291" s="156" t="s">
        <v>12</v>
      </c>
      <c r="E291" s="171">
        <v>0</v>
      </c>
      <c r="F291" s="119" t="s">
        <v>829</v>
      </c>
      <c r="G291" s="172"/>
      <c r="I291" s="71"/>
      <c r="J291" s="71"/>
      <c r="K291" s="71"/>
    </row>
    <row r="292" spans="1:11" ht="24">
      <c r="A292" s="162">
        <v>287</v>
      </c>
      <c r="B292" s="156" t="s">
        <v>930</v>
      </c>
      <c r="C292" s="170" t="s">
        <v>931</v>
      </c>
      <c r="D292" s="156" t="s">
        <v>12</v>
      </c>
      <c r="E292" s="171">
        <v>0</v>
      </c>
      <c r="F292" s="119" t="s">
        <v>829</v>
      </c>
      <c r="G292" s="172"/>
      <c r="I292" s="71"/>
      <c r="J292" s="71"/>
      <c r="K292" s="71"/>
    </row>
    <row r="293" spans="1:11" ht="24">
      <c r="A293" s="162">
        <v>288</v>
      </c>
      <c r="B293" s="156" t="s">
        <v>932</v>
      </c>
      <c r="C293" s="170" t="s">
        <v>931</v>
      </c>
      <c r="D293" s="156" t="s">
        <v>12</v>
      </c>
      <c r="E293" s="171">
        <v>0</v>
      </c>
      <c r="F293" s="119" t="s">
        <v>829</v>
      </c>
      <c r="G293" s="172"/>
      <c r="I293" s="71"/>
      <c r="J293" s="71"/>
      <c r="K293" s="71"/>
    </row>
    <row r="294" spans="1:11" ht="24">
      <c r="A294" s="162">
        <v>289</v>
      </c>
      <c r="B294" s="156" t="s">
        <v>933</v>
      </c>
      <c r="C294" s="170" t="s">
        <v>934</v>
      </c>
      <c r="D294" s="156" t="s">
        <v>12</v>
      </c>
      <c r="E294" s="171">
        <v>0</v>
      </c>
      <c r="F294" s="119" t="s">
        <v>819</v>
      </c>
      <c r="G294" s="172"/>
      <c r="I294" s="71"/>
      <c r="J294" s="71"/>
      <c r="K294" s="71"/>
    </row>
    <row r="295" spans="1:11" ht="24">
      <c r="A295" s="162">
        <v>290</v>
      </c>
      <c r="B295" s="156" t="s">
        <v>935</v>
      </c>
      <c r="C295" s="170" t="s">
        <v>934</v>
      </c>
      <c r="D295" s="156" t="s">
        <v>12</v>
      </c>
      <c r="E295" s="171">
        <v>0</v>
      </c>
      <c r="F295" s="119" t="s">
        <v>819</v>
      </c>
      <c r="G295" s="172"/>
      <c r="I295" s="71"/>
      <c r="J295" s="71"/>
      <c r="K295" s="71"/>
    </row>
    <row r="296" spans="1:11" ht="15.95">
      <c r="A296" s="162">
        <v>291</v>
      </c>
      <c r="B296" s="156" t="s">
        <v>936</v>
      </c>
      <c r="C296" s="170" t="s">
        <v>937</v>
      </c>
      <c r="D296" s="156" t="s">
        <v>12</v>
      </c>
      <c r="E296" s="171">
        <v>0</v>
      </c>
      <c r="F296" s="119" t="s">
        <v>819</v>
      </c>
      <c r="G296" s="172"/>
      <c r="I296" s="71"/>
      <c r="J296" s="71"/>
      <c r="K296" s="71"/>
    </row>
    <row r="297" spans="1:11" ht="24">
      <c r="A297" s="162">
        <v>292</v>
      </c>
      <c r="B297" s="156" t="s">
        <v>938</v>
      </c>
      <c r="C297" s="170" t="s">
        <v>939</v>
      </c>
      <c r="D297" s="156" t="s">
        <v>12</v>
      </c>
      <c r="E297" s="171">
        <v>0</v>
      </c>
      <c r="F297" s="119" t="s">
        <v>819</v>
      </c>
      <c r="G297" s="172"/>
      <c r="I297" s="71"/>
      <c r="J297" s="71"/>
      <c r="K297" s="71"/>
    </row>
    <row r="298" spans="1:11" ht="24">
      <c r="A298" s="162">
        <v>293</v>
      </c>
      <c r="B298" s="156" t="s">
        <v>940</v>
      </c>
      <c r="C298" s="170" t="s">
        <v>939</v>
      </c>
      <c r="D298" s="156" t="s">
        <v>12</v>
      </c>
      <c r="E298" s="171">
        <v>0</v>
      </c>
      <c r="F298" s="119" t="s">
        <v>819</v>
      </c>
      <c r="G298" s="172"/>
      <c r="I298" s="71"/>
      <c r="J298" s="71"/>
      <c r="K298" s="71"/>
    </row>
    <row r="299" spans="1:11" ht="24">
      <c r="A299" s="162">
        <v>294</v>
      </c>
      <c r="B299" s="156" t="s">
        <v>771</v>
      </c>
      <c r="C299" s="170" t="s">
        <v>941</v>
      </c>
      <c r="D299" s="156" t="s">
        <v>12</v>
      </c>
      <c r="E299" s="171">
        <v>0</v>
      </c>
      <c r="F299" s="119" t="s">
        <v>819</v>
      </c>
      <c r="G299" s="172"/>
      <c r="I299" s="71"/>
      <c r="J299" s="71"/>
      <c r="K299" s="71"/>
    </row>
    <row r="300" spans="1:11" ht="24">
      <c r="A300" s="162">
        <v>295</v>
      </c>
      <c r="B300" s="156" t="s">
        <v>942</v>
      </c>
      <c r="C300" s="170" t="s">
        <v>941</v>
      </c>
      <c r="D300" s="156" t="s">
        <v>12</v>
      </c>
      <c r="E300" s="171">
        <v>0</v>
      </c>
      <c r="F300" s="119" t="s">
        <v>819</v>
      </c>
      <c r="G300" s="172"/>
      <c r="I300" s="71"/>
      <c r="J300" s="71"/>
      <c r="K300" s="71"/>
    </row>
    <row r="301" spans="1:11" ht="24">
      <c r="A301" s="162">
        <v>296</v>
      </c>
      <c r="B301" s="156" t="s">
        <v>185</v>
      </c>
      <c r="C301" s="170" t="s">
        <v>772</v>
      </c>
      <c r="D301" s="156" t="s">
        <v>12</v>
      </c>
      <c r="E301" s="171">
        <v>5</v>
      </c>
      <c r="F301" s="119" t="s">
        <v>819</v>
      </c>
      <c r="G301" s="172"/>
      <c r="I301" s="71">
        <v>2</v>
      </c>
      <c r="J301" s="71">
        <v>2</v>
      </c>
      <c r="K301" s="71">
        <v>1</v>
      </c>
    </row>
    <row r="302" spans="1:11" ht="24">
      <c r="A302" s="162">
        <v>297</v>
      </c>
      <c r="B302" s="156" t="s">
        <v>943</v>
      </c>
      <c r="C302" s="170" t="s">
        <v>772</v>
      </c>
      <c r="D302" s="156" t="s">
        <v>12</v>
      </c>
      <c r="E302" s="171">
        <v>0</v>
      </c>
      <c r="F302" s="119" t="s">
        <v>819</v>
      </c>
      <c r="G302" s="172"/>
      <c r="I302" s="71"/>
      <c r="J302" s="71"/>
      <c r="K302" s="71"/>
    </row>
    <row r="303" spans="1:11" ht="48">
      <c r="A303" s="162">
        <v>298</v>
      </c>
      <c r="B303" s="156" t="s">
        <v>773</v>
      </c>
      <c r="C303" s="170" t="s">
        <v>774</v>
      </c>
      <c r="D303" s="156" t="s">
        <v>12</v>
      </c>
      <c r="E303" s="171">
        <v>0</v>
      </c>
      <c r="F303" s="119" t="s">
        <v>819</v>
      </c>
      <c r="G303" s="172"/>
      <c r="I303" s="71"/>
      <c r="J303" s="71"/>
      <c r="K303" s="71"/>
    </row>
    <row r="304" spans="1:11" ht="48">
      <c r="A304" s="162">
        <v>299</v>
      </c>
      <c r="B304" s="156" t="s">
        <v>944</v>
      </c>
      <c r="C304" s="170" t="s">
        <v>774</v>
      </c>
      <c r="D304" s="156" t="s">
        <v>12</v>
      </c>
      <c r="E304" s="171">
        <v>0</v>
      </c>
      <c r="F304" s="119" t="s">
        <v>819</v>
      </c>
      <c r="G304" s="172"/>
      <c r="I304" s="71"/>
      <c r="J304" s="71"/>
      <c r="K304" s="71"/>
    </row>
    <row r="305" spans="1:11" ht="24">
      <c r="A305" s="162">
        <v>300</v>
      </c>
      <c r="B305" s="156" t="s">
        <v>187</v>
      </c>
      <c r="C305" s="170" t="s">
        <v>775</v>
      </c>
      <c r="D305" s="156" t="s">
        <v>12</v>
      </c>
      <c r="E305" s="171">
        <v>2</v>
      </c>
      <c r="F305" s="119" t="s">
        <v>819</v>
      </c>
      <c r="G305" s="172"/>
      <c r="I305" s="71"/>
      <c r="J305" s="71">
        <v>2</v>
      </c>
      <c r="K305" s="71"/>
    </row>
    <row r="306" spans="1:11" ht="24">
      <c r="A306" s="162">
        <v>301</v>
      </c>
      <c r="B306" s="156" t="s">
        <v>945</v>
      </c>
      <c r="C306" s="170" t="s">
        <v>775</v>
      </c>
      <c r="D306" s="156" t="s">
        <v>12</v>
      </c>
      <c r="E306" s="171">
        <v>0</v>
      </c>
      <c r="F306" s="119" t="s">
        <v>829</v>
      </c>
      <c r="G306" s="172"/>
      <c r="I306" s="71"/>
      <c r="J306" s="71"/>
      <c r="K306" s="71"/>
    </row>
    <row r="307" spans="1:11" ht="15.95">
      <c r="A307" s="162">
        <v>302</v>
      </c>
      <c r="B307" s="156" t="s">
        <v>946</v>
      </c>
      <c r="C307" s="170" t="s">
        <v>947</v>
      </c>
      <c r="D307" s="156" t="s">
        <v>12</v>
      </c>
      <c r="E307" s="171">
        <v>0</v>
      </c>
      <c r="F307" s="119" t="s">
        <v>819</v>
      </c>
      <c r="G307" s="172"/>
      <c r="I307" s="71"/>
      <c r="J307" s="71"/>
      <c r="K307" s="71"/>
    </row>
    <row r="308" spans="1:11" ht="15.95">
      <c r="A308" s="162">
        <v>303</v>
      </c>
      <c r="B308" s="156" t="s">
        <v>948</v>
      </c>
      <c r="C308" s="170" t="s">
        <v>947</v>
      </c>
      <c r="D308" s="156" t="s">
        <v>12</v>
      </c>
      <c r="E308" s="171">
        <v>0</v>
      </c>
      <c r="F308" s="119" t="s">
        <v>819</v>
      </c>
      <c r="G308" s="172"/>
      <c r="I308" s="71"/>
      <c r="J308" s="71"/>
      <c r="K308" s="71"/>
    </row>
    <row r="309" spans="1:11" ht="15.95">
      <c r="A309" s="162">
        <v>304</v>
      </c>
      <c r="B309" s="156" t="s">
        <v>189</v>
      </c>
      <c r="C309" s="170" t="s">
        <v>776</v>
      </c>
      <c r="D309" s="156" t="s">
        <v>12</v>
      </c>
      <c r="E309" s="171">
        <v>2</v>
      </c>
      <c r="F309" s="119" t="s">
        <v>819</v>
      </c>
      <c r="G309" s="172"/>
      <c r="I309" s="71">
        <v>1</v>
      </c>
      <c r="J309" s="71"/>
      <c r="K309" s="71">
        <v>1</v>
      </c>
    </row>
    <row r="310" spans="1:11" ht="15.95">
      <c r="A310" s="162">
        <v>305</v>
      </c>
      <c r="B310" s="156" t="s">
        <v>949</v>
      </c>
      <c r="C310" s="170" t="s">
        <v>776</v>
      </c>
      <c r="D310" s="156" t="s">
        <v>12</v>
      </c>
      <c r="E310" s="171">
        <v>0</v>
      </c>
      <c r="F310" s="119" t="s">
        <v>819</v>
      </c>
      <c r="G310" s="172"/>
      <c r="I310" s="71"/>
      <c r="J310" s="71"/>
      <c r="K310" s="71"/>
    </row>
    <row r="311" spans="1:11" ht="15.95">
      <c r="A311" s="162">
        <v>306</v>
      </c>
      <c r="B311" s="156" t="s">
        <v>191</v>
      </c>
      <c r="C311" s="170" t="s">
        <v>777</v>
      </c>
      <c r="D311" s="156" t="s">
        <v>12</v>
      </c>
      <c r="E311" s="171">
        <v>1</v>
      </c>
      <c r="F311" s="119" t="s">
        <v>819</v>
      </c>
      <c r="G311" s="172"/>
      <c r="I311" s="71">
        <v>1</v>
      </c>
      <c r="J311" s="71"/>
      <c r="K311" s="71"/>
    </row>
    <row r="312" spans="1:11" ht="15.95">
      <c r="A312" s="162">
        <v>307</v>
      </c>
      <c r="B312" s="156" t="s">
        <v>950</v>
      </c>
      <c r="C312" s="170" t="s">
        <v>777</v>
      </c>
      <c r="D312" s="156" t="s">
        <v>12</v>
      </c>
      <c r="E312" s="171">
        <v>0</v>
      </c>
      <c r="F312" s="119" t="s">
        <v>819</v>
      </c>
      <c r="G312" s="172"/>
      <c r="I312" s="71"/>
      <c r="J312" s="71"/>
      <c r="K312" s="71"/>
    </row>
    <row r="313" spans="1:11" ht="15.95">
      <c r="A313" s="162">
        <v>308</v>
      </c>
      <c r="B313" s="156" t="s">
        <v>193</v>
      </c>
      <c r="C313" s="170" t="s">
        <v>778</v>
      </c>
      <c r="D313" s="156" t="s">
        <v>12</v>
      </c>
      <c r="E313" s="171">
        <v>1</v>
      </c>
      <c r="F313" s="119" t="s">
        <v>819</v>
      </c>
      <c r="G313" s="172"/>
      <c r="I313" s="71">
        <v>1</v>
      </c>
      <c r="J313" s="71"/>
      <c r="K313" s="71"/>
    </row>
    <row r="314" spans="1:11" ht="15.95">
      <c r="A314" s="162">
        <v>309</v>
      </c>
      <c r="B314" s="156" t="s">
        <v>951</v>
      </c>
      <c r="C314" s="170" t="s">
        <v>778</v>
      </c>
      <c r="D314" s="156" t="s">
        <v>12</v>
      </c>
      <c r="E314" s="171">
        <v>0</v>
      </c>
      <c r="F314" s="119" t="s">
        <v>819</v>
      </c>
      <c r="G314" s="172"/>
      <c r="I314" s="71"/>
      <c r="J314" s="71"/>
      <c r="K314" s="71"/>
    </row>
    <row r="315" spans="1:11" ht="32.1">
      <c r="A315" s="162">
        <v>310</v>
      </c>
      <c r="B315" s="156" t="s">
        <v>195</v>
      </c>
      <c r="C315" s="170" t="s">
        <v>779</v>
      </c>
      <c r="D315" s="156" t="s">
        <v>12</v>
      </c>
      <c r="E315" s="171">
        <v>1</v>
      </c>
      <c r="F315" s="119" t="s">
        <v>819</v>
      </c>
      <c r="G315" s="172"/>
      <c r="I315" s="71">
        <v>1</v>
      </c>
      <c r="J315" s="71"/>
      <c r="K315" s="71"/>
    </row>
    <row r="316" spans="1:11" ht="32.1">
      <c r="A316" s="162">
        <v>311</v>
      </c>
      <c r="B316" s="156" t="s">
        <v>952</v>
      </c>
      <c r="C316" s="170" t="s">
        <v>779</v>
      </c>
      <c r="D316" s="156" t="s">
        <v>12</v>
      </c>
      <c r="E316" s="171">
        <v>0</v>
      </c>
      <c r="F316" s="119" t="s">
        <v>819</v>
      </c>
      <c r="G316" s="172"/>
      <c r="I316" s="71"/>
      <c r="J316" s="71"/>
      <c r="K316" s="71"/>
    </row>
    <row r="317" spans="1:11" ht="32.1">
      <c r="A317" s="162">
        <v>312</v>
      </c>
      <c r="B317" s="156" t="s">
        <v>197</v>
      </c>
      <c r="C317" s="170" t="s">
        <v>780</v>
      </c>
      <c r="D317" s="156" t="s">
        <v>12</v>
      </c>
      <c r="E317" s="171">
        <v>15</v>
      </c>
      <c r="F317" s="119" t="s">
        <v>829</v>
      </c>
      <c r="G317" s="172"/>
      <c r="I317" s="71">
        <v>15</v>
      </c>
      <c r="J317" s="71"/>
      <c r="K317" s="71"/>
    </row>
    <row r="318" spans="1:11" ht="32.1">
      <c r="A318" s="162">
        <v>313</v>
      </c>
      <c r="B318" s="156" t="s">
        <v>953</v>
      </c>
      <c r="C318" s="170" t="s">
        <v>780</v>
      </c>
      <c r="D318" s="156" t="s">
        <v>12</v>
      </c>
      <c r="E318" s="171">
        <v>0</v>
      </c>
      <c r="F318" s="119" t="s">
        <v>819</v>
      </c>
      <c r="G318" s="172"/>
      <c r="I318" s="71"/>
      <c r="J318" s="71"/>
      <c r="K318" s="71"/>
    </row>
    <row r="319" spans="1:11" ht="32.1">
      <c r="A319" s="162">
        <v>314</v>
      </c>
      <c r="B319" s="156" t="s">
        <v>954</v>
      </c>
      <c r="C319" s="170" t="s">
        <v>955</v>
      </c>
      <c r="D319" s="156" t="s">
        <v>12</v>
      </c>
      <c r="E319" s="171">
        <v>0</v>
      </c>
      <c r="F319" s="119" t="s">
        <v>829</v>
      </c>
      <c r="G319" s="172"/>
      <c r="I319" s="71"/>
      <c r="J319" s="71"/>
      <c r="K319" s="71"/>
    </row>
    <row r="320" spans="1:11" ht="32.1">
      <c r="A320" s="162">
        <v>315</v>
      </c>
      <c r="B320" s="156" t="s">
        <v>956</v>
      </c>
      <c r="C320" s="170" t="s">
        <v>955</v>
      </c>
      <c r="D320" s="156" t="s">
        <v>12</v>
      </c>
      <c r="E320" s="171">
        <v>0</v>
      </c>
      <c r="F320" s="119" t="s">
        <v>819</v>
      </c>
      <c r="G320" s="172"/>
      <c r="I320" s="71"/>
      <c r="J320" s="71"/>
      <c r="K320" s="71"/>
    </row>
    <row r="321" spans="1:11" ht="32.1">
      <c r="A321" s="162">
        <v>316</v>
      </c>
      <c r="B321" s="156" t="s">
        <v>781</v>
      </c>
      <c r="C321" s="170" t="s">
        <v>782</v>
      </c>
      <c r="D321" s="156" t="s">
        <v>12</v>
      </c>
      <c r="E321" s="171">
        <v>0</v>
      </c>
      <c r="F321" s="119" t="s">
        <v>819</v>
      </c>
      <c r="G321" s="172"/>
      <c r="I321" s="71"/>
      <c r="J321" s="71"/>
      <c r="K321" s="71"/>
    </row>
    <row r="322" spans="1:11" ht="32.1">
      <c r="A322" s="162">
        <v>317</v>
      </c>
      <c r="B322" s="156" t="s">
        <v>957</v>
      </c>
      <c r="C322" s="170" t="s">
        <v>782</v>
      </c>
      <c r="D322" s="156" t="s">
        <v>12</v>
      </c>
      <c r="E322" s="171">
        <v>0</v>
      </c>
      <c r="F322" s="119" t="s">
        <v>819</v>
      </c>
      <c r="G322" s="172"/>
      <c r="I322" s="71"/>
      <c r="J322" s="71"/>
      <c r="K322" s="71"/>
    </row>
    <row r="323" spans="1:11" ht="39.950000000000003">
      <c r="A323" s="162">
        <v>318</v>
      </c>
      <c r="B323" s="156" t="s">
        <v>783</v>
      </c>
      <c r="C323" s="170" t="s">
        <v>958</v>
      </c>
      <c r="D323" s="156" t="s">
        <v>12</v>
      </c>
      <c r="E323" s="171">
        <v>0</v>
      </c>
      <c r="F323" s="119" t="s">
        <v>819</v>
      </c>
      <c r="G323" s="172"/>
      <c r="I323" s="71"/>
      <c r="J323" s="71"/>
      <c r="K323" s="71"/>
    </row>
    <row r="324" spans="1:11" ht="39.950000000000003">
      <c r="A324" s="162">
        <v>319</v>
      </c>
      <c r="B324" s="156" t="s">
        <v>959</v>
      </c>
      <c r="C324" s="170" t="s">
        <v>960</v>
      </c>
      <c r="D324" s="156" t="s">
        <v>12</v>
      </c>
      <c r="E324" s="171">
        <v>0</v>
      </c>
      <c r="F324" s="119" t="s">
        <v>829</v>
      </c>
      <c r="G324" s="172"/>
      <c r="I324" s="71"/>
      <c r="J324" s="71"/>
      <c r="K324" s="71"/>
    </row>
    <row r="325" spans="1:11" ht="39.950000000000003">
      <c r="A325" s="162">
        <v>320</v>
      </c>
      <c r="B325" s="156" t="s">
        <v>961</v>
      </c>
      <c r="C325" s="170" t="s">
        <v>962</v>
      </c>
      <c r="D325" s="156" t="s">
        <v>12</v>
      </c>
      <c r="E325" s="171">
        <v>0</v>
      </c>
      <c r="F325" s="119" t="s">
        <v>819</v>
      </c>
      <c r="G325" s="172"/>
      <c r="I325" s="71"/>
      <c r="J325" s="71"/>
      <c r="K325" s="71"/>
    </row>
    <row r="326" spans="1:11" ht="39.950000000000003">
      <c r="A326" s="162">
        <v>321</v>
      </c>
      <c r="B326" s="156" t="s">
        <v>785</v>
      </c>
      <c r="C326" s="170" t="s">
        <v>786</v>
      </c>
      <c r="D326" s="156" t="s">
        <v>12</v>
      </c>
      <c r="E326" s="171">
        <v>0</v>
      </c>
      <c r="F326" s="119" t="s">
        <v>829</v>
      </c>
      <c r="G326" s="172"/>
      <c r="I326" s="71"/>
      <c r="J326" s="71"/>
      <c r="K326" s="71"/>
    </row>
    <row r="327" spans="1:11" ht="39.950000000000003">
      <c r="A327" s="162">
        <v>322</v>
      </c>
      <c r="B327" s="156" t="s">
        <v>963</v>
      </c>
      <c r="C327" s="170" t="s">
        <v>964</v>
      </c>
      <c r="D327" s="156" t="s">
        <v>12</v>
      </c>
      <c r="E327" s="171">
        <v>0</v>
      </c>
      <c r="F327" s="119" t="s">
        <v>819</v>
      </c>
      <c r="G327" s="172"/>
      <c r="I327" s="71"/>
      <c r="J327" s="71"/>
      <c r="K327" s="71"/>
    </row>
    <row r="328" spans="1:11" ht="39.950000000000003">
      <c r="A328" s="162">
        <v>323</v>
      </c>
      <c r="B328" s="156" t="s">
        <v>965</v>
      </c>
      <c r="C328" s="170" t="s">
        <v>966</v>
      </c>
      <c r="D328" s="156" t="s">
        <v>12</v>
      </c>
      <c r="E328" s="171">
        <v>0</v>
      </c>
      <c r="F328" s="119" t="s">
        <v>829</v>
      </c>
      <c r="G328" s="172"/>
      <c r="I328" s="71"/>
      <c r="J328" s="71"/>
      <c r="K328" s="71"/>
    </row>
    <row r="329" spans="1:11" ht="39.950000000000003">
      <c r="A329" s="162">
        <v>324</v>
      </c>
      <c r="B329" s="156" t="s">
        <v>967</v>
      </c>
      <c r="C329" s="170" t="s">
        <v>968</v>
      </c>
      <c r="D329" s="156" t="s">
        <v>12</v>
      </c>
      <c r="E329" s="171">
        <v>0</v>
      </c>
      <c r="F329" s="119" t="s">
        <v>829</v>
      </c>
      <c r="G329" s="172"/>
      <c r="I329" s="71"/>
      <c r="J329" s="71"/>
      <c r="K329" s="71"/>
    </row>
    <row r="330" spans="1:11" ht="48">
      <c r="A330" s="162">
        <v>325</v>
      </c>
      <c r="B330" s="156" t="s">
        <v>787</v>
      </c>
      <c r="C330" s="170" t="s">
        <v>788</v>
      </c>
      <c r="D330" s="156" t="s">
        <v>12</v>
      </c>
      <c r="E330" s="171">
        <v>0</v>
      </c>
      <c r="F330" s="119" t="s">
        <v>819</v>
      </c>
      <c r="G330" s="172"/>
      <c r="I330" s="71"/>
      <c r="J330" s="71"/>
      <c r="K330" s="71"/>
    </row>
    <row r="331" spans="1:11" ht="39.950000000000003">
      <c r="A331" s="162">
        <v>326</v>
      </c>
      <c r="B331" s="156" t="s">
        <v>789</v>
      </c>
      <c r="C331" s="170" t="s">
        <v>969</v>
      </c>
      <c r="D331" s="156" t="s">
        <v>12</v>
      </c>
      <c r="E331" s="171">
        <v>0</v>
      </c>
      <c r="F331" s="119" t="s">
        <v>819</v>
      </c>
      <c r="G331" s="172"/>
      <c r="I331" s="71"/>
      <c r="J331" s="71"/>
      <c r="K331" s="71"/>
    </row>
    <row r="332" spans="1:11" ht="39.950000000000003">
      <c r="A332" s="162">
        <v>327</v>
      </c>
      <c r="B332" s="156" t="s">
        <v>970</v>
      </c>
      <c r="C332" s="170" t="s">
        <v>971</v>
      </c>
      <c r="D332" s="156" t="s">
        <v>12</v>
      </c>
      <c r="E332" s="171">
        <v>0</v>
      </c>
      <c r="F332" s="119" t="s">
        <v>819</v>
      </c>
      <c r="G332" s="172"/>
      <c r="I332" s="71"/>
      <c r="J332" s="71"/>
      <c r="K332" s="71"/>
    </row>
    <row r="333" spans="1:11" ht="39.950000000000003">
      <c r="A333" s="162">
        <v>328</v>
      </c>
      <c r="B333" s="156" t="s">
        <v>972</v>
      </c>
      <c r="C333" s="170" t="s">
        <v>973</v>
      </c>
      <c r="D333" s="156" t="s">
        <v>12</v>
      </c>
      <c r="E333" s="171">
        <v>0</v>
      </c>
      <c r="F333" s="119" t="s">
        <v>819</v>
      </c>
      <c r="G333" s="172"/>
      <c r="I333" s="71"/>
      <c r="J333" s="71"/>
      <c r="K333" s="71"/>
    </row>
    <row r="334" spans="1:11" ht="39.950000000000003">
      <c r="A334" s="162">
        <v>329</v>
      </c>
      <c r="B334" s="156" t="s">
        <v>791</v>
      </c>
      <c r="C334" s="170" t="s">
        <v>792</v>
      </c>
      <c r="D334" s="156" t="s">
        <v>12</v>
      </c>
      <c r="E334" s="171">
        <v>0</v>
      </c>
      <c r="F334" s="119" t="s">
        <v>829</v>
      </c>
      <c r="G334" s="172"/>
      <c r="I334" s="71"/>
      <c r="J334" s="71"/>
      <c r="K334" s="71"/>
    </row>
    <row r="335" spans="1:11" ht="39.950000000000003">
      <c r="A335" s="162">
        <v>330</v>
      </c>
      <c r="B335" s="156" t="s">
        <v>974</v>
      </c>
      <c r="C335" s="170" t="s">
        <v>975</v>
      </c>
      <c r="D335" s="156" t="s">
        <v>12</v>
      </c>
      <c r="E335" s="171">
        <v>0</v>
      </c>
      <c r="F335" s="119" t="s">
        <v>829</v>
      </c>
      <c r="G335" s="172"/>
      <c r="I335" s="71"/>
      <c r="J335" s="71"/>
      <c r="K335" s="71"/>
    </row>
    <row r="336" spans="1:11" ht="39.950000000000003">
      <c r="A336" s="162">
        <v>331</v>
      </c>
      <c r="B336" s="156" t="s">
        <v>976</v>
      </c>
      <c r="C336" s="170" t="s">
        <v>977</v>
      </c>
      <c r="D336" s="156" t="s">
        <v>12</v>
      </c>
      <c r="E336" s="171">
        <v>0</v>
      </c>
      <c r="F336" s="119" t="s">
        <v>829</v>
      </c>
      <c r="G336" s="172"/>
      <c r="I336" s="71"/>
      <c r="J336" s="71"/>
      <c r="K336" s="71"/>
    </row>
    <row r="337" spans="1:11" ht="39.950000000000003">
      <c r="A337" s="162">
        <v>332</v>
      </c>
      <c r="B337" s="156" t="s">
        <v>978</v>
      </c>
      <c r="C337" s="170" t="s">
        <v>979</v>
      </c>
      <c r="D337" s="156" t="s">
        <v>12</v>
      </c>
      <c r="E337" s="171">
        <v>0</v>
      </c>
      <c r="F337" s="119" t="s">
        <v>829</v>
      </c>
      <c r="G337" s="172"/>
      <c r="I337" s="71"/>
      <c r="J337" s="71"/>
      <c r="K337" s="71"/>
    </row>
    <row r="338" spans="1:11" ht="48">
      <c r="A338" s="162">
        <v>333</v>
      </c>
      <c r="B338" s="156" t="s">
        <v>980</v>
      </c>
      <c r="C338" s="170" t="s">
        <v>981</v>
      </c>
      <c r="D338" s="156" t="s">
        <v>12</v>
      </c>
      <c r="E338" s="171">
        <v>0</v>
      </c>
      <c r="F338" s="119" t="s">
        <v>829</v>
      </c>
      <c r="G338" s="172"/>
      <c r="I338" s="71"/>
      <c r="J338" s="71"/>
      <c r="K338" s="71"/>
    </row>
    <row r="339" spans="1:11" ht="39.950000000000003">
      <c r="A339" s="162">
        <v>334</v>
      </c>
      <c r="B339" s="156" t="s">
        <v>982</v>
      </c>
      <c r="C339" s="170" t="s">
        <v>983</v>
      </c>
      <c r="D339" s="156" t="s">
        <v>12</v>
      </c>
      <c r="E339" s="171">
        <v>0</v>
      </c>
      <c r="F339" s="119" t="s">
        <v>819</v>
      </c>
      <c r="G339" s="172"/>
      <c r="I339" s="71"/>
      <c r="J339" s="71"/>
      <c r="K339" s="71"/>
    </row>
    <row r="340" spans="1:11" ht="39.950000000000003">
      <c r="A340" s="162">
        <v>335</v>
      </c>
      <c r="B340" s="156" t="s">
        <v>984</v>
      </c>
      <c r="C340" s="170" t="s">
        <v>985</v>
      </c>
      <c r="D340" s="156" t="s">
        <v>12</v>
      </c>
      <c r="E340" s="171">
        <v>0</v>
      </c>
      <c r="F340" s="119" t="s">
        <v>829</v>
      </c>
      <c r="G340" s="172"/>
      <c r="I340" s="71"/>
      <c r="J340" s="71"/>
      <c r="K340" s="71"/>
    </row>
    <row r="341" spans="1:11" ht="39.950000000000003">
      <c r="A341" s="162">
        <v>336</v>
      </c>
      <c r="B341" s="156" t="s">
        <v>986</v>
      </c>
      <c r="C341" s="170" t="s">
        <v>987</v>
      </c>
      <c r="D341" s="156" t="s">
        <v>12</v>
      </c>
      <c r="E341" s="171">
        <v>0</v>
      </c>
      <c r="F341" s="119" t="s">
        <v>829</v>
      </c>
      <c r="G341" s="172"/>
      <c r="I341" s="71"/>
      <c r="J341" s="71"/>
      <c r="K341" s="71"/>
    </row>
    <row r="342" spans="1:11" ht="39.950000000000003">
      <c r="A342" s="162">
        <v>337</v>
      </c>
      <c r="B342" s="156" t="s">
        <v>988</v>
      </c>
      <c r="C342" s="170" t="s">
        <v>989</v>
      </c>
      <c r="D342" s="156" t="s">
        <v>12</v>
      </c>
      <c r="E342" s="171">
        <v>0</v>
      </c>
      <c r="F342" s="119" t="s">
        <v>829</v>
      </c>
      <c r="G342" s="172"/>
      <c r="I342" s="71"/>
      <c r="J342" s="71"/>
      <c r="K342" s="71"/>
    </row>
    <row r="343" spans="1:11" ht="39.950000000000003">
      <c r="A343" s="162">
        <v>338</v>
      </c>
      <c r="B343" s="156" t="s">
        <v>990</v>
      </c>
      <c r="C343" s="170" t="s">
        <v>991</v>
      </c>
      <c r="D343" s="156" t="s">
        <v>12</v>
      </c>
      <c r="E343" s="171">
        <v>0</v>
      </c>
      <c r="F343" s="119" t="s">
        <v>829</v>
      </c>
      <c r="G343" s="172"/>
      <c r="I343" s="71"/>
      <c r="J343" s="71"/>
      <c r="K343" s="71"/>
    </row>
    <row r="344" spans="1:11" ht="39.950000000000003">
      <c r="A344" s="162">
        <v>339</v>
      </c>
      <c r="B344" s="156" t="s">
        <v>992</v>
      </c>
      <c r="C344" s="170" t="s">
        <v>993</v>
      </c>
      <c r="D344" s="156" t="s">
        <v>12</v>
      </c>
      <c r="E344" s="171">
        <v>0</v>
      </c>
      <c r="F344" s="119" t="s">
        <v>829</v>
      </c>
      <c r="G344" s="172"/>
      <c r="I344" s="71"/>
      <c r="J344" s="71"/>
      <c r="K344" s="71"/>
    </row>
    <row r="345" spans="1:11" ht="39.950000000000003">
      <c r="A345" s="162">
        <v>340</v>
      </c>
      <c r="B345" s="156" t="s">
        <v>994</v>
      </c>
      <c r="C345" s="170" t="s">
        <v>995</v>
      </c>
      <c r="D345" s="156" t="s">
        <v>12</v>
      </c>
      <c r="E345" s="171">
        <v>0</v>
      </c>
      <c r="F345" s="119" t="s">
        <v>829</v>
      </c>
      <c r="G345" s="172"/>
      <c r="I345" s="71"/>
      <c r="J345" s="71"/>
      <c r="K345" s="71"/>
    </row>
    <row r="346" spans="1:11" ht="39.950000000000003">
      <c r="A346" s="162">
        <v>341</v>
      </c>
      <c r="B346" s="156" t="s">
        <v>996</v>
      </c>
      <c r="C346" s="170" t="s">
        <v>997</v>
      </c>
      <c r="D346" s="156" t="s">
        <v>12</v>
      </c>
      <c r="E346" s="171">
        <v>0</v>
      </c>
      <c r="F346" s="119" t="s">
        <v>829</v>
      </c>
      <c r="G346" s="172"/>
      <c r="I346" s="71"/>
      <c r="J346" s="71"/>
      <c r="K346" s="71"/>
    </row>
    <row r="347" spans="1:11" ht="39.950000000000003">
      <c r="A347" s="162">
        <v>342</v>
      </c>
      <c r="B347" s="156" t="s">
        <v>998</v>
      </c>
      <c r="C347" s="170" t="s">
        <v>999</v>
      </c>
      <c r="D347" s="156" t="s">
        <v>12</v>
      </c>
      <c r="E347" s="171">
        <v>0</v>
      </c>
      <c r="F347" s="119" t="s">
        <v>829</v>
      </c>
      <c r="G347" s="172"/>
      <c r="I347" s="71"/>
      <c r="J347" s="71"/>
      <c r="K347" s="71"/>
    </row>
    <row r="348" spans="1:11" ht="39.950000000000003">
      <c r="A348" s="162">
        <v>343</v>
      </c>
      <c r="B348" s="156" t="s">
        <v>1000</v>
      </c>
      <c r="C348" s="170" t="s">
        <v>1001</v>
      </c>
      <c r="D348" s="156" t="s">
        <v>12</v>
      </c>
      <c r="E348" s="171">
        <v>0</v>
      </c>
      <c r="F348" s="119" t="s">
        <v>829</v>
      </c>
      <c r="G348" s="172"/>
      <c r="I348" s="71"/>
      <c r="J348" s="71"/>
      <c r="K348" s="71"/>
    </row>
    <row r="349" spans="1:11" ht="39.950000000000003">
      <c r="A349" s="162">
        <v>344</v>
      </c>
      <c r="B349" s="156" t="s">
        <v>1002</v>
      </c>
      <c r="C349" s="170" t="s">
        <v>1003</v>
      </c>
      <c r="D349" s="156" t="s">
        <v>12</v>
      </c>
      <c r="E349" s="171">
        <v>0</v>
      </c>
      <c r="F349" s="119" t="s">
        <v>829</v>
      </c>
      <c r="G349" s="172"/>
      <c r="I349" s="71"/>
      <c r="J349" s="71"/>
      <c r="K349" s="71"/>
    </row>
    <row r="350" spans="1:11" ht="39.950000000000003">
      <c r="A350" s="162">
        <v>345</v>
      </c>
      <c r="B350" s="156" t="s">
        <v>1004</v>
      </c>
      <c r="C350" s="170" t="s">
        <v>1005</v>
      </c>
      <c r="D350" s="156" t="s">
        <v>12</v>
      </c>
      <c r="E350" s="171">
        <v>0</v>
      </c>
      <c r="F350" s="119" t="s">
        <v>829</v>
      </c>
      <c r="G350" s="172"/>
      <c r="I350" s="71"/>
      <c r="J350" s="71"/>
      <c r="K350" s="71"/>
    </row>
    <row r="351" spans="1:11" ht="39.950000000000003">
      <c r="A351" s="162">
        <v>346</v>
      </c>
      <c r="B351" s="156" t="s">
        <v>793</v>
      </c>
      <c r="C351" s="170" t="s">
        <v>794</v>
      </c>
      <c r="D351" s="156" t="s">
        <v>12</v>
      </c>
      <c r="E351" s="171">
        <v>0</v>
      </c>
      <c r="F351" s="119" t="s">
        <v>829</v>
      </c>
      <c r="G351" s="172"/>
      <c r="I351" s="71"/>
      <c r="J351" s="71"/>
      <c r="K351" s="71"/>
    </row>
    <row r="352" spans="1:11" ht="39.950000000000003">
      <c r="A352" s="162">
        <v>347</v>
      </c>
      <c r="B352" s="156" t="s">
        <v>1006</v>
      </c>
      <c r="C352" s="170" t="s">
        <v>1007</v>
      </c>
      <c r="D352" s="156" t="s">
        <v>12</v>
      </c>
      <c r="E352" s="171">
        <v>0</v>
      </c>
      <c r="F352" s="119" t="s">
        <v>829</v>
      </c>
      <c r="G352" s="172"/>
      <c r="I352" s="71"/>
      <c r="J352" s="71"/>
      <c r="K352" s="71"/>
    </row>
    <row r="353" spans="1:11" ht="72">
      <c r="A353" s="162">
        <v>348</v>
      </c>
      <c r="B353" s="156" t="s">
        <v>1008</v>
      </c>
      <c r="C353" s="170" t="s">
        <v>1009</v>
      </c>
      <c r="D353" s="156" t="s">
        <v>12</v>
      </c>
      <c r="E353" s="171">
        <v>0</v>
      </c>
      <c r="F353" s="119" t="s">
        <v>819</v>
      </c>
      <c r="G353" s="172"/>
      <c r="I353" s="71"/>
      <c r="J353" s="71"/>
      <c r="K353" s="71"/>
    </row>
    <row r="354" spans="1:11" ht="72">
      <c r="A354" s="162">
        <v>349</v>
      </c>
      <c r="B354" s="156" t="s">
        <v>795</v>
      </c>
      <c r="C354" s="170" t="s">
        <v>796</v>
      </c>
      <c r="D354" s="156" t="s">
        <v>12</v>
      </c>
      <c r="E354" s="171">
        <v>0</v>
      </c>
      <c r="F354" s="119" t="s">
        <v>819</v>
      </c>
      <c r="G354" s="172"/>
      <c r="I354" s="71"/>
      <c r="J354" s="71"/>
      <c r="K354" s="71"/>
    </row>
    <row r="355" spans="1:11" ht="72">
      <c r="A355" s="162">
        <v>350</v>
      </c>
      <c r="B355" s="156" t="s">
        <v>1010</v>
      </c>
      <c r="C355" s="170" t="s">
        <v>1011</v>
      </c>
      <c r="D355" s="156" t="s">
        <v>12</v>
      </c>
      <c r="E355" s="171">
        <v>0</v>
      </c>
      <c r="F355" s="119" t="s">
        <v>819</v>
      </c>
      <c r="G355" s="172"/>
      <c r="I355" s="71"/>
      <c r="J355" s="71"/>
      <c r="K355" s="71"/>
    </row>
    <row r="356" spans="1:11" ht="72">
      <c r="A356" s="162">
        <v>351</v>
      </c>
      <c r="B356" s="156" t="s">
        <v>1012</v>
      </c>
      <c r="C356" s="170" t="s">
        <v>1013</v>
      </c>
      <c r="D356" s="156" t="s">
        <v>12</v>
      </c>
      <c r="E356" s="171">
        <v>0</v>
      </c>
      <c r="F356" s="119" t="s">
        <v>819</v>
      </c>
      <c r="G356" s="172"/>
      <c r="I356" s="71"/>
      <c r="J356" s="71"/>
      <c r="K356" s="71"/>
    </row>
    <row r="357" spans="1:11" ht="72">
      <c r="A357" s="162">
        <v>352</v>
      </c>
      <c r="B357" s="156" t="s">
        <v>1014</v>
      </c>
      <c r="C357" s="170" t="s">
        <v>1015</v>
      </c>
      <c r="D357" s="156" t="s">
        <v>12</v>
      </c>
      <c r="E357" s="171">
        <v>0</v>
      </c>
      <c r="F357" s="119" t="s">
        <v>819</v>
      </c>
      <c r="G357" s="172"/>
      <c r="I357" s="71"/>
      <c r="J357" s="71"/>
      <c r="K357" s="71"/>
    </row>
    <row r="358" spans="1:11" ht="72">
      <c r="A358" s="162">
        <v>353</v>
      </c>
      <c r="B358" s="156" t="s">
        <v>1016</v>
      </c>
      <c r="C358" s="170" t="s">
        <v>1017</v>
      </c>
      <c r="D358" s="156" t="s">
        <v>12</v>
      </c>
      <c r="E358" s="171">
        <v>0</v>
      </c>
      <c r="F358" s="119" t="s">
        <v>819</v>
      </c>
      <c r="G358" s="172"/>
      <c r="I358" s="71"/>
      <c r="J358" s="71"/>
      <c r="K358" s="71"/>
    </row>
    <row r="359" spans="1:11" ht="24">
      <c r="A359" s="162">
        <v>354</v>
      </c>
      <c r="B359" s="156" t="s">
        <v>1018</v>
      </c>
      <c r="C359" s="170" t="s">
        <v>1019</v>
      </c>
      <c r="D359" s="156" t="s">
        <v>12</v>
      </c>
      <c r="E359" s="171">
        <v>0</v>
      </c>
      <c r="F359" s="119" t="s">
        <v>819</v>
      </c>
      <c r="G359" s="172"/>
      <c r="I359" s="71"/>
      <c r="J359" s="71"/>
      <c r="K359" s="71"/>
    </row>
    <row r="360" spans="1:11" ht="32.1">
      <c r="A360" s="162">
        <v>355</v>
      </c>
      <c r="B360" s="156" t="s">
        <v>797</v>
      </c>
      <c r="C360" s="170" t="s">
        <v>798</v>
      </c>
      <c r="D360" s="156" t="s">
        <v>12</v>
      </c>
      <c r="E360" s="171">
        <v>0</v>
      </c>
      <c r="F360" s="119" t="s">
        <v>819</v>
      </c>
      <c r="G360" s="172"/>
      <c r="I360" s="71"/>
      <c r="J360" s="71"/>
      <c r="K360" s="71"/>
    </row>
    <row r="361" spans="1:11" ht="24">
      <c r="A361" s="162">
        <v>356</v>
      </c>
      <c r="B361" s="156" t="s">
        <v>1020</v>
      </c>
      <c r="C361" s="170" t="s">
        <v>1021</v>
      </c>
      <c r="D361" s="156" t="s">
        <v>12</v>
      </c>
      <c r="E361" s="171">
        <v>0</v>
      </c>
      <c r="F361" s="119" t="s">
        <v>819</v>
      </c>
      <c r="G361" s="172"/>
      <c r="I361" s="71"/>
      <c r="J361" s="71"/>
      <c r="K361" s="71"/>
    </row>
    <row r="362" spans="1:11" ht="39.950000000000003">
      <c r="A362" s="162">
        <v>357</v>
      </c>
      <c r="B362" s="156" t="s">
        <v>1022</v>
      </c>
      <c r="C362" s="170" t="s">
        <v>1023</v>
      </c>
      <c r="D362" s="156" t="s">
        <v>12</v>
      </c>
      <c r="E362" s="171">
        <v>0</v>
      </c>
      <c r="F362" s="119" t="s">
        <v>819</v>
      </c>
      <c r="G362" s="172"/>
      <c r="I362" s="71"/>
      <c r="J362" s="71"/>
      <c r="K362" s="71"/>
    </row>
    <row r="363" spans="1:11" ht="48">
      <c r="A363" s="162">
        <v>358</v>
      </c>
      <c r="B363" s="156" t="s">
        <v>799</v>
      </c>
      <c r="C363" s="170" t="s">
        <v>800</v>
      </c>
      <c r="D363" s="156" t="s">
        <v>12</v>
      </c>
      <c r="E363" s="171">
        <v>0</v>
      </c>
      <c r="F363" s="119" t="s">
        <v>829</v>
      </c>
      <c r="G363" s="172"/>
      <c r="I363" s="71"/>
      <c r="J363" s="71"/>
      <c r="K363" s="71"/>
    </row>
    <row r="364" spans="1:11" ht="48">
      <c r="A364" s="162">
        <v>359</v>
      </c>
      <c r="B364" s="156" t="s">
        <v>1024</v>
      </c>
      <c r="C364" s="170" t="s">
        <v>1025</v>
      </c>
      <c r="D364" s="156" t="s">
        <v>12</v>
      </c>
      <c r="E364" s="171">
        <v>0</v>
      </c>
      <c r="F364" s="119" t="s">
        <v>819</v>
      </c>
      <c r="G364" s="172"/>
      <c r="I364" s="71"/>
      <c r="J364" s="71"/>
      <c r="K364" s="71"/>
    </row>
    <row r="365" spans="1:11" ht="39.950000000000003">
      <c r="A365" s="162">
        <v>360</v>
      </c>
      <c r="B365" s="156" t="s">
        <v>1026</v>
      </c>
      <c r="C365" s="170" t="s">
        <v>1027</v>
      </c>
      <c r="D365" s="156" t="s">
        <v>12</v>
      </c>
      <c r="E365" s="171">
        <v>0</v>
      </c>
      <c r="F365" s="119" t="s">
        <v>829</v>
      </c>
      <c r="G365" s="172"/>
      <c r="I365" s="71"/>
      <c r="J365" s="71"/>
      <c r="K365" s="71"/>
    </row>
    <row r="366" spans="1:11" ht="39.950000000000003">
      <c r="A366" s="162">
        <v>361</v>
      </c>
      <c r="B366" s="156" t="s">
        <v>1028</v>
      </c>
      <c r="C366" s="170" t="s">
        <v>1027</v>
      </c>
      <c r="D366" s="156" t="s">
        <v>12</v>
      </c>
      <c r="E366" s="171">
        <v>0</v>
      </c>
      <c r="F366" s="119" t="s">
        <v>819</v>
      </c>
      <c r="G366" s="172"/>
      <c r="I366" s="71"/>
      <c r="J366" s="71"/>
      <c r="K366" s="71"/>
    </row>
    <row r="367" spans="1:11" ht="48">
      <c r="A367" s="162">
        <v>362</v>
      </c>
      <c r="B367" s="156" t="s">
        <v>1029</v>
      </c>
      <c r="C367" s="170" t="s">
        <v>1030</v>
      </c>
      <c r="D367" s="156" t="s">
        <v>12</v>
      </c>
      <c r="E367" s="171">
        <v>0</v>
      </c>
      <c r="F367" s="119" t="s">
        <v>829</v>
      </c>
      <c r="G367" s="172"/>
      <c r="I367" s="71"/>
      <c r="J367" s="71"/>
      <c r="K367" s="71"/>
    </row>
    <row r="368" spans="1:11" ht="48">
      <c r="A368" s="162">
        <v>363</v>
      </c>
      <c r="B368" s="156" t="s">
        <v>1031</v>
      </c>
      <c r="C368" s="170" t="s">
        <v>1030</v>
      </c>
      <c r="D368" s="156" t="s">
        <v>12</v>
      </c>
      <c r="E368" s="171">
        <v>0</v>
      </c>
      <c r="F368" s="119" t="s">
        <v>819</v>
      </c>
      <c r="G368" s="172"/>
      <c r="I368" s="71"/>
      <c r="J368" s="71"/>
      <c r="K368" s="71"/>
    </row>
    <row r="369" spans="1:11" ht="48">
      <c r="A369" s="162">
        <v>364</v>
      </c>
      <c r="B369" s="156" t="s">
        <v>1032</v>
      </c>
      <c r="C369" s="170" t="s">
        <v>1033</v>
      </c>
      <c r="D369" s="156" t="s">
        <v>12</v>
      </c>
      <c r="E369" s="171">
        <v>0</v>
      </c>
      <c r="F369" s="119" t="s">
        <v>829</v>
      </c>
      <c r="G369" s="172"/>
      <c r="I369" s="71"/>
      <c r="J369" s="71"/>
      <c r="K369" s="71"/>
    </row>
    <row r="370" spans="1:11" ht="48">
      <c r="A370" s="162">
        <v>365</v>
      </c>
      <c r="B370" s="156" t="s">
        <v>1034</v>
      </c>
      <c r="C370" s="170" t="s">
        <v>1033</v>
      </c>
      <c r="D370" s="156" t="s">
        <v>12</v>
      </c>
      <c r="E370" s="171">
        <v>0</v>
      </c>
      <c r="F370" s="119" t="s">
        <v>819</v>
      </c>
      <c r="G370" s="172"/>
      <c r="I370" s="71"/>
      <c r="J370" s="71"/>
      <c r="K370" s="71"/>
    </row>
    <row r="371" spans="1:11" ht="48">
      <c r="A371" s="162">
        <v>366</v>
      </c>
      <c r="B371" s="156" t="s">
        <v>801</v>
      </c>
      <c r="C371" s="170" t="s">
        <v>802</v>
      </c>
      <c r="D371" s="156" t="s">
        <v>12</v>
      </c>
      <c r="E371" s="171">
        <v>0</v>
      </c>
      <c r="F371" s="119" t="s">
        <v>819</v>
      </c>
      <c r="G371" s="172"/>
      <c r="I371" s="71"/>
      <c r="J371" s="71"/>
      <c r="K371" s="71"/>
    </row>
    <row r="372" spans="1:11" ht="48">
      <c r="A372" s="162">
        <v>367</v>
      </c>
      <c r="B372" s="156" t="s">
        <v>1035</v>
      </c>
      <c r="C372" s="170" t="s">
        <v>1036</v>
      </c>
      <c r="D372" s="156" t="s">
        <v>12</v>
      </c>
      <c r="E372" s="171">
        <v>0</v>
      </c>
      <c r="F372" s="119" t="s">
        <v>819</v>
      </c>
      <c r="G372" s="172"/>
      <c r="I372" s="71"/>
      <c r="J372" s="71"/>
      <c r="K372" s="71"/>
    </row>
    <row r="373" spans="1:11" ht="56.1">
      <c r="A373" s="162">
        <v>368</v>
      </c>
      <c r="B373" s="156" t="s">
        <v>199</v>
      </c>
      <c r="C373" s="170" t="s">
        <v>803</v>
      </c>
      <c r="D373" s="156" t="s">
        <v>12</v>
      </c>
      <c r="E373" s="171">
        <v>5</v>
      </c>
      <c r="F373" s="119" t="s">
        <v>819</v>
      </c>
      <c r="G373" s="172"/>
      <c r="I373" s="71">
        <v>5</v>
      </c>
      <c r="J373" s="71"/>
      <c r="K373" s="71"/>
    </row>
    <row r="374" spans="1:11" ht="48">
      <c r="A374" s="162">
        <v>369</v>
      </c>
      <c r="B374" s="156" t="s">
        <v>1037</v>
      </c>
      <c r="C374" s="170" t="s">
        <v>1038</v>
      </c>
      <c r="D374" s="156" t="s">
        <v>12</v>
      </c>
      <c r="E374" s="171">
        <v>0</v>
      </c>
      <c r="F374" s="119" t="s">
        <v>819</v>
      </c>
      <c r="G374" s="172"/>
      <c r="I374" s="71"/>
      <c r="J374" s="71"/>
      <c r="K374" s="71"/>
    </row>
    <row r="375" spans="1:11" ht="48">
      <c r="A375" s="162">
        <v>370</v>
      </c>
      <c r="B375" s="156" t="s">
        <v>1039</v>
      </c>
      <c r="C375" s="170" t="s">
        <v>1040</v>
      </c>
      <c r="D375" s="156" t="s">
        <v>12</v>
      </c>
      <c r="E375" s="171">
        <v>0</v>
      </c>
      <c r="F375" s="119" t="s">
        <v>819</v>
      </c>
      <c r="G375" s="172"/>
      <c r="I375" s="71"/>
      <c r="J375" s="71"/>
      <c r="K375" s="71"/>
    </row>
    <row r="376" spans="1:11" ht="39.950000000000003">
      <c r="A376" s="162">
        <v>371</v>
      </c>
      <c r="B376" s="156" t="s">
        <v>804</v>
      </c>
      <c r="C376" s="170" t="s">
        <v>805</v>
      </c>
      <c r="D376" s="156" t="s">
        <v>12</v>
      </c>
      <c r="E376" s="171">
        <v>0</v>
      </c>
      <c r="F376" s="119" t="s">
        <v>819</v>
      </c>
      <c r="G376" s="172"/>
      <c r="I376" s="71"/>
      <c r="J376" s="71"/>
      <c r="K376" s="71"/>
    </row>
    <row r="377" spans="1:11" ht="39.950000000000003">
      <c r="A377" s="162">
        <v>372</v>
      </c>
      <c r="B377" s="156" t="s">
        <v>1041</v>
      </c>
      <c r="C377" s="170" t="s">
        <v>1042</v>
      </c>
      <c r="D377" s="156" t="s">
        <v>12</v>
      </c>
      <c r="E377" s="171">
        <v>0</v>
      </c>
      <c r="F377" s="119" t="s">
        <v>829</v>
      </c>
      <c r="G377" s="172"/>
      <c r="I377" s="71"/>
      <c r="J377" s="71"/>
      <c r="K377" s="71"/>
    </row>
    <row r="378" spans="1:11" ht="48">
      <c r="A378" s="162">
        <v>373</v>
      </c>
      <c r="B378" s="156" t="s">
        <v>1043</v>
      </c>
      <c r="C378" s="170" t="s">
        <v>1044</v>
      </c>
      <c r="D378" s="156" t="s">
        <v>12</v>
      </c>
      <c r="E378" s="171">
        <v>0</v>
      </c>
      <c r="F378" s="119" t="s">
        <v>829</v>
      </c>
      <c r="G378" s="172"/>
      <c r="I378" s="71"/>
      <c r="J378" s="71"/>
      <c r="K378" s="71"/>
    </row>
    <row r="379" spans="1:11" ht="48">
      <c r="A379" s="162">
        <v>374</v>
      </c>
      <c r="B379" s="156" t="s">
        <v>1045</v>
      </c>
      <c r="C379" s="170" t="s">
        <v>1046</v>
      </c>
      <c r="D379" s="156" t="s">
        <v>12</v>
      </c>
      <c r="E379" s="171">
        <v>0</v>
      </c>
      <c r="F379" s="119" t="s">
        <v>829</v>
      </c>
      <c r="G379" s="172"/>
      <c r="I379" s="71"/>
      <c r="J379" s="71"/>
      <c r="K379" s="71"/>
    </row>
    <row r="380" spans="1:11" ht="39.950000000000003">
      <c r="A380" s="162">
        <v>375</v>
      </c>
      <c r="B380" s="156" t="s">
        <v>1047</v>
      </c>
      <c r="C380" s="170" t="s">
        <v>1048</v>
      </c>
      <c r="D380" s="156" t="s">
        <v>12</v>
      </c>
      <c r="E380" s="171">
        <v>0</v>
      </c>
      <c r="F380" s="119" t="s">
        <v>819</v>
      </c>
      <c r="G380" s="172"/>
      <c r="I380" s="71"/>
      <c r="J380" s="71"/>
      <c r="K380" s="71"/>
    </row>
    <row r="381" spans="1:11" ht="39.950000000000003">
      <c r="A381" s="162">
        <v>376</v>
      </c>
      <c r="B381" s="156" t="s">
        <v>1049</v>
      </c>
      <c r="C381" s="170" t="s">
        <v>1048</v>
      </c>
      <c r="D381" s="156" t="s">
        <v>12</v>
      </c>
      <c r="E381" s="171">
        <v>0</v>
      </c>
      <c r="F381" s="119" t="s">
        <v>819</v>
      </c>
      <c r="G381" s="172"/>
      <c r="I381" s="71"/>
      <c r="J381" s="71"/>
      <c r="K381" s="71"/>
    </row>
    <row r="382" spans="1:11" ht="24">
      <c r="A382" s="162">
        <v>377</v>
      </c>
      <c r="B382" s="156" t="s">
        <v>1050</v>
      </c>
      <c r="C382" s="170" t="s">
        <v>1051</v>
      </c>
      <c r="D382" s="156" t="s">
        <v>1052</v>
      </c>
      <c r="E382" s="171">
        <v>0</v>
      </c>
      <c r="F382" s="119" t="s">
        <v>819</v>
      </c>
      <c r="G382" s="172"/>
      <c r="I382" s="71"/>
      <c r="J382" s="71"/>
      <c r="K382" s="71"/>
    </row>
    <row r="383" spans="1:11" ht="32.1">
      <c r="A383" s="162">
        <v>378</v>
      </c>
      <c r="B383" s="156" t="s">
        <v>1053</v>
      </c>
      <c r="C383" s="170" t="s">
        <v>1054</v>
      </c>
      <c r="D383" s="156" t="s">
        <v>12</v>
      </c>
      <c r="E383" s="171">
        <v>0</v>
      </c>
      <c r="F383" s="119" t="s">
        <v>819</v>
      </c>
      <c r="G383" s="172"/>
      <c r="I383" s="71"/>
      <c r="J383" s="71"/>
      <c r="K383" s="71"/>
    </row>
    <row r="384" spans="1:11" ht="32.1">
      <c r="A384" s="162">
        <v>379</v>
      </c>
      <c r="B384" s="156" t="s">
        <v>1055</v>
      </c>
      <c r="C384" s="170" t="s">
        <v>1054</v>
      </c>
      <c r="D384" s="156" t="s">
        <v>12</v>
      </c>
      <c r="E384" s="171">
        <v>0</v>
      </c>
      <c r="F384" s="119" t="s">
        <v>819</v>
      </c>
      <c r="G384" s="172"/>
      <c r="I384" s="71"/>
      <c r="J384" s="71"/>
      <c r="K384" s="71"/>
    </row>
    <row r="385" spans="1:11" ht="24">
      <c r="A385" s="162">
        <v>380</v>
      </c>
      <c r="B385" s="156" t="s">
        <v>1056</v>
      </c>
      <c r="C385" s="170" t="s">
        <v>1057</v>
      </c>
      <c r="D385" s="156" t="s">
        <v>1052</v>
      </c>
      <c r="E385" s="171">
        <v>0</v>
      </c>
      <c r="F385" s="119" t="s">
        <v>819</v>
      </c>
      <c r="G385" s="172"/>
      <c r="I385" s="71"/>
      <c r="J385" s="71"/>
      <c r="K385" s="71"/>
    </row>
    <row r="386" spans="1:11" ht="39.950000000000003">
      <c r="A386" s="162">
        <v>381</v>
      </c>
      <c r="B386" s="156" t="s">
        <v>1058</v>
      </c>
      <c r="C386" s="170" t="s">
        <v>1059</v>
      </c>
      <c r="D386" s="156" t="s">
        <v>12</v>
      </c>
      <c r="E386" s="171">
        <v>0</v>
      </c>
      <c r="F386" s="119" t="s">
        <v>819</v>
      </c>
      <c r="G386" s="172"/>
      <c r="I386" s="71"/>
      <c r="J386" s="71"/>
      <c r="K386" s="71"/>
    </row>
    <row r="387" spans="1:11" ht="39.950000000000003">
      <c r="A387" s="162">
        <v>382</v>
      </c>
      <c r="B387" s="156" t="s">
        <v>1060</v>
      </c>
      <c r="C387" s="170" t="s">
        <v>1059</v>
      </c>
      <c r="D387" s="156" t="s">
        <v>12</v>
      </c>
      <c r="E387" s="171">
        <v>0</v>
      </c>
      <c r="F387" s="119" t="s">
        <v>819</v>
      </c>
      <c r="G387" s="172"/>
      <c r="I387" s="71"/>
      <c r="J387" s="71"/>
      <c r="K387" s="71"/>
    </row>
    <row r="388" spans="1:11" ht="24">
      <c r="A388" s="162">
        <v>383</v>
      </c>
      <c r="B388" s="156" t="s">
        <v>1061</v>
      </c>
      <c r="C388" s="170" t="s">
        <v>1062</v>
      </c>
      <c r="D388" s="156" t="s">
        <v>12</v>
      </c>
      <c r="E388" s="171">
        <v>0</v>
      </c>
      <c r="F388" s="119" t="s">
        <v>819</v>
      </c>
      <c r="G388" s="172"/>
      <c r="I388" s="71"/>
      <c r="J388" s="71"/>
      <c r="K388" s="71"/>
    </row>
    <row r="389" spans="1:11" ht="24">
      <c r="A389" s="162">
        <v>384</v>
      </c>
      <c r="B389" s="156" t="s">
        <v>1063</v>
      </c>
      <c r="C389" s="170" t="s">
        <v>1062</v>
      </c>
      <c r="D389" s="156" t="s">
        <v>12</v>
      </c>
      <c r="E389" s="171">
        <v>0</v>
      </c>
      <c r="F389" s="119" t="s">
        <v>819</v>
      </c>
      <c r="G389" s="172"/>
      <c r="I389" s="71"/>
      <c r="J389" s="71"/>
      <c r="K389" s="71"/>
    </row>
    <row r="390" spans="1:11" ht="56.1">
      <c r="A390" s="162">
        <v>385</v>
      </c>
      <c r="B390" s="156" t="s">
        <v>201</v>
      </c>
      <c r="C390" s="170" t="s">
        <v>806</v>
      </c>
      <c r="D390" s="156" t="s">
        <v>12</v>
      </c>
      <c r="E390" s="171">
        <v>1</v>
      </c>
      <c r="F390" s="119" t="s">
        <v>819</v>
      </c>
      <c r="G390" s="172"/>
      <c r="I390" s="71"/>
      <c r="J390" s="71"/>
      <c r="K390" s="71">
        <v>1</v>
      </c>
    </row>
    <row r="391" spans="1:11" ht="56.1">
      <c r="A391" s="162">
        <v>386</v>
      </c>
      <c r="B391" s="156" t="s">
        <v>1064</v>
      </c>
      <c r="C391" s="170" t="s">
        <v>1065</v>
      </c>
      <c r="D391" s="156" t="s">
        <v>12</v>
      </c>
      <c r="E391" s="171">
        <v>0</v>
      </c>
      <c r="F391" s="119" t="s">
        <v>819</v>
      </c>
      <c r="G391" s="172"/>
      <c r="I391" s="71"/>
      <c r="J391" s="71"/>
      <c r="K391" s="71"/>
    </row>
    <row r="392" spans="1:11" ht="56.1">
      <c r="A392" s="162">
        <v>387</v>
      </c>
      <c r="B392" s="156" t="s">
        <v>203</v>
      </c>
      <c r="C392" s="170" t="s">
        <v>807</v>
      </c>
      <c r="D392" s="156" t="s">
        <v>12</v>
      </c>
      <c r="E392" s="171">
        <v>2</v>
      </c>
      <c r="F392" s="119" t="s">
        <v>819</v>
      </c>
      <c r="G392" s="172"/>
      <c r="I392" s="71">
        <v>1</v>
      </c>
      <c r="J392" s="71">
        <v>1</v>
      </c>
      <c r="K392" s="71"/>
    </row>
    <row r="393" spans="1:11" ht="56.1">
      <c r="A393" s="162">
        <v>388</v>
      </c>
      <c r="B393" s="156" t="s">
        <v>1066</v>
      </c>
      <c r="C393" s="170" t="s">
        <v>1067</v>
      </c>
      <c r="D393" s="156" t="s">
        <v>12</v>
      </c>
      <c r="E393" s="171">
        <v>0</v>
      </c>
      <c r="F393" s="119" t="s">
        <v>819</v>
      </c>
      <c r="G393" s="172"/>
      <c r="I393" s="71"/>
      <c r="J393" s="71"/>
      <c r="K393" s="71"/>
    </row>
    <row r="394" spans="1:11" ht="32.1">
      <c r="A394" s="162">
        <v>389</v>
      </c>
      <c r="B394" s="156" t="s">
        <v>1068</v>
      </c>
      <c r="C394" s="170" t="s">
        <v>1069</v>
      </c>
      <c r="D394" s="156" t="s">
        <v>12</v>
      </c>
      <c r="E394" s="171">
        <v>0</v>
      </c>
      <c r="F394" s="119" t="s">
        <v>819</v>
      </c>
      <c r="G394" s="172"/>
      <c r="I394" s="71"/>
      <c r="J394" s="71"/>
      <c r="K394" s="71"/>
    </row>
    <row r="395" spans="1:11" ht="32.1">
      <c r="A395" s="162">
        <v>390</v>
      </c>
      <c r="B395" s="156" t="s">
        <v>205</v>
      </c>
      <c r="C395" s="170" t="s">
        <v>808</v>
      </c>
      <c r="D395" s="156" t="s">
        <v>12</v>
      </c>
      <c r="E395" s="171">
        <v>6</v>
      </c>
      <c r="F395" s="119" t="s">
        <v>819</v>
      </c>
      <c r="G395" s="172"/>
      <c r="I395" s="71">
        <v>3</v>
      </c>
      <c r="J395" s="71">
        <v>3</v>
      </c>
      <c r="K395" s="71"/>
    </row>
    <row r="396" spans="1:11" ht="32.1">
      <c r="A396" s="162">
        <v>391</v>
      </c>
      <c r="B396" s="156" t="s">
        <v>1070</v>
      </c>
      <c r="C396" s="170" t="s">
        <v>1071</v>
      </c>
      <c r="D396" s="156" t="s">
        <v>12</v>
      </c>
      <c r="E396" s="171">
        <v>0</v>
      </c>
      <c r="F396" s="119" t="s">
        <v>829</v>
      </c>
      <c r="G396" s="172"/>
      <c r="I396" s="71"/>
      <c r="J396" s="71"/>
      <c r="K396" s="71"/>
    </row>
    <row r="397" spans="1:11" ht="32.1">
      <c r="A397" s="162">
        <v>392</v>
      </c>
      <c r="B397" s="156" t="s">
        <v>1072</v>
      </c>
      <c r="C397" s="170" t="s">
        <v>1071</v>
      </c>
      <c r="D397" s="156" t="s">
        <v>12</v>
      </c>
      <c r="E397" s="171">
        <v>0</v>
      </c>
      <c r="F397" s="119" t="s">
        <v>819</v>
      </c>
      <c r="G397" s="172"/>
      <c r="I397" s="71"/>
      <c r="J397" s="71"/>
      <c r="K397" s="71"/>
    </row>
    <row r="398" spans="1:11" ht="32.1">
      <c r="A398" s="162">
        <v>393</v>
      </c>
      <c r="B398" s="156" t="s">
        <v>1073</v>
      </c>
      <c r="C398" s="170" t="s">
        <v>1074</v>
      </c>
      <c r="D398" s="156" t="s">
        <v>12</v>
      </c>
      <c r="E398" s="171">
        <v>0</v>
      </c>
      <c r="F398" s="119" t="s">
        <v>829</v>
      </c>
      <c r="G398" s="172"/>
      <c r="I398" s="71"/>
      <c r="J398" s="71"/>
      <c r="K398" s="71"/>
    </row>
    <row r="399" spans="1:11" ht="39.950000000000003">
      <c r="A399" s="162">
        <v>394</v>
      </c>
      <c r="B399" s="156" t="s">
        <v>1075</v>
      </c>
      <c r="C399" s="170" t="s">
        <v>1076</v>
      </c>
      <c r="D399" s="156" t="s">
        <v>12</v>
      </c>
      <c r="E399" s="171">
        <v>0</v>
      </c>
      <c r="F399" s="119" t="s">
        <v>819</v>
      </c>
      <c r="G399" s="172"/>
      <c r="I399" s="71"/>
      <c r="J399" s="71"/>
      <c r="K399" s="71"/>
    </row>
    <row r="400" spans="1:11" ht="39.950000000000003">
      <c r="A400" s="162">
        <v>395</v>
      </c>
      <c r="B400" s="156" t="s">
        <v>1077</v>
      </c>
      <c r="C400" s="170" t="s">
        <v>1078</v>
      </c>
      <c r="D400" s="156" t="s">
        <v>12</v>
      </c>
      <c r="E400" s="171">
        <v>0</v>
      </c>
      <c r="F400" s="119" t="s">
        <v>819</v>
      </c>
      <c r="G400" s="172"/>
      <c r="I400" s="71"/>
      <c r="J400" s="71"/>
      <c r="K400" s="71"/>
    </row>
    <row r="401" spans="1:11" ht="39.950000000000003">
      <c r="A401" s="162">
        <v>396</v>
      </c>
      <c r="B401" s="156" t="s">
        <v>1079</v>
      </c>
      <c r="C401" s="170" t="s">
        <v>1078</v>
      </c>
      <c r="D401" s="156" t="s">
        <v>12</v>
      </c>
      <c r="E401" s="171">
        <v>0</v>
      </c>
      <c r="F401" s="119" t="s">
        <v>819</v>
      </c>
      <c r="G401" s="172"/>
      <c r="I401" s="71"/>
      <c r="J401" s="71"/>
      <c r="K401" s="71"/>
    </row>
    <row r="402" spans="1:11" ht="39.950000000000003">
      <c r="A402" s="162">
        <v>397</v>
      </c>
      <c r="B402" s="156" t="s">
        <v>809</v>
      </c>
      <c r="C402" s="170" t="s">
        <v>810</v>
      </c>
      <c r="D402" s="156" t="s">
        <v>12</v>
      </c>
      <c r="E402" s="171">
        <v>0</v>
      </c>
      <c r="F402" s="119" t="s">
        <v>819</v>
      </c>
      <c r="G402" s="172"/>
      <c r="I402" s="71"/>
      <c r="J402" s="71"/>
      <c r="K402" s="71"/>
    </row>
    <row r="403" spans="1:11" ht="39.950000000000003">
      <c r="A403" s="162">
        <v>398</v>
      </c>
      <c r="B403" s="156" t="s">
        <v>1080</v>
      </c>
      <c r="C403" s="170" t="s">
        <v>810</v>
      </c>
      <c r="D403" s="156" t="s">
        <v>12</v>
      </c>
      <c r="E403" s="171">
        <v>0</v>
      </c>
      <c r="F403" s="119" t="s">
        <v>819</v>
      </c>
      <c r="G403" s="172"/>
      <c r="I403" s="71"/>
      <c r="J403" s="71"/>
      <c r="K403" s="71"/>
    </row>
    <row r="404" spans="1:11" ht="39.950000000000003">
      <c r="A404" s="162">
        <v>399</v>
      </c>
      <c r="B404" s="156" t="s">
        <v>1081</v>
      </c>
      <c r="C404" s="170" t="s">
        <v>1082</v>
      </c>
      <c r="D404" s="156" t="s">
        <v>12</v>
      </c>
      <c r="E404" s="171">
        <v>0</v>
      </c>
      <c r="F404" s="119" t="s">
        <v>819</v>
      </c>
      <c r="G404" s="172"/>
      <c r="I404" s="71"/>
      <c r="J404" s="71"/>
      <c r="K404" s="71"/>
    </row>
    <row r="405" spans="1:11" ht="39.950000000000003">
      <c r="A405" s="162">
        <v>400</v>
      </c>
      <c r="B405" s="156" t="s">
        <v>207</v>
      </c>
      <c r="C405" s="170" t="s">
        <v>811</v>
      </c>
      <c r="D405" s="156" t="s">
        <v>12</v>
      </c>
      <c r="E405" s="171">
        <v>2</v>
      </c>
      <c r="F405" s="119" t="s">
        <v>819</v>
      </c>
      <c r="G405" s="172"/>
      <c r="I405" s="71">
        <v>1</v>
      </c>
      <c r="J405" s="71">
        <v>1</v>
      </c>
      <c r="K405" s="71"/>
    </row>
    <row r="406" spans="1:11" ht="56.1">
      <c r="A406" s="162">
        <v>401</v>
      </c>
      <c r="B406" s="156" t="s">
        <v>1083</v>
      </c>
      <c r="C406" s="170" t="s">
        <v>1084</v>
      </c>
      <c r="D406" s="156" t="s">
        <v>1085</v>
      </c>
      <c r="E406" s="171">
        <v>0</v>
      </c>
      <c r="F406" s="119" t="s">
        <v>819</v>
      </c>
      <c r="G406" s="172"/>
      <c r="I406" s="71"/>
      <c r="J406" s="71"/>
      <c r="K406" s="71"/>
    </row>
    <row r="407" spans="1:11" ht="56.1">
      <c r="A407" s="162">
        <v>402</v>
      </c>
      <c r="B407" s="156" t="s">
        <v>209</v>
      </c>
      <c r="C407" s="170" t="s">
        <v>812</v>
      </c>
      <c r="D407" s="156" t="s">
        <v>12</v>
      </c>
      <c r="E407" s="171">
        <v>1</v>
      </c>
      <c r="F407" s="119" t="s">
        <v>819</v>
      </c>
      <c r="G407" s="172"/>
      <c r="I407" s="71">
        <v>1</v>
      </c>
      <c r="J407" s="71"/>
      <c r="K407" s="71"/>
    </row>
    <row r="408" spans="1:11" ht="56.1">
      <c r="A408" s="162">
        <v>403</v>
      </c>
      <c r="B408" s="156" t="s">
        <v>1086</v>
      </c>
      <c r="C408" s="170" t="s">
        <v>1087</v>
      </c>
      <c r="D408" s="156" t="s">
        <v>12</v>
      </c>
      <c r="E408" s="171">
        <v>0</v>
      </c>
      <c r="F408" s="119" t="s">
        <v>819</v>
      </c>
      <c r="G408" s="172"/>
      <c r="I408" s="71"/>
      <c r="J408" s="71"/>
      <c r="K408" s="71"/>
    </row>
    <row r="409" spans="1:11" ht="19.5" customHeight="1">
      <c r="A409" s="162">
        <v>404</v>
      </c>
      <c r="B409" s="156" t="s">
        <v>1088</v>
      </c>
      <c r="C409" s="170" t="s">
        <v>1089</v>
      </c>
      <c r="D409" s="156" t="s">
        <v>12</v>
      </c>
      <c r="E409" s="171">
        <v>0</v>
      </c>
      <c r="F409" s="119" t="s">
        <v>819</v>
      </c>
      <c r="G409" s="172"/>
      <c r="I409" s="71"/>
      <c r="J409" s="71"/>
      <c r="K409" s="71"/>
    </row>
    <row r="410" spans="1:11" ht="19.5" customHeight="1">
      <c r="A410" s="162">
        <v>405</v>
      </c>
      <c r="B410" s="156" t="s">
        <v>1090</v>
      </c>
      <c r="C410" s="170" t="s">
        <v>1091</v>
      </c>
      <c r="D410" s="156" t="s">
        <v>12</v>
      </c>
      <c r="E410" s="171">
        <v>0</v>
      </c>
      <c r="F410" s="119" t="s">
        <v>819</v>
      </c>
      <c r="G410" s="172"/>
      <c r="I410" s="71"/>
      <c r="J410" s="71"/>
      <c r="K410" s="71"/>
    </row>
    <row r="411" spans="1:11" ht="19.5" customHeight="1">
      <c r="A411" s="162">
        <v>406</v>
      </c>
      <c r="B411" s="156" t="s">
        <v>211</v>
      </c>
      <c r="C411" s="170" t="s">
        <v>1092</v>
      </c>
      <c r="D411" s="156" t="s">
        <v>12</v>
      </c>
      <c r="E411" s="171">
        <v>2</v>
      </c>
      <c r="F411" s="119" t="s">
        <v>819</v>
      </c>
      <c r="G411" s="172"/>
      <c r="I411" s="71">
        <v>2</v>
      </c>
      <c r="J411" s="71"/>
      <c r="K411" s="71"/>
    </row>
    <row r="412" spans="1:11" ht="19.5" customHeight="1">
      <c r="A412" s="162">
        <v>407</v>
      </c>
      <c r="B412" s="156" t="s">
        <v>213</v>
      </c>
      <c r="C412" s="170" t="s">
        <v>814</v>
      </c>
      <c r="D412" s="156" t="s">
        <v>12</v>
      </c>
      <c r="E412" s="171">
        <v>1</v>
      </c>
      <c r="F412" s="119" t="s">
        <v>819</v>
      </c>
      <c r="G412" s="172"/>
      <c r="I412" s="71">
        <v>1</v>
      </c>
      <c r="J412" s="71"/>
      <c r="K412" s="71"/>
    </row>
    <row r="413" spans="1:11" ht="19.5" customHeight="1">
      <c r="A413" s="162">
        <v>408</v>
      </c>
      <c r="B413" s="156" t="s">
        <v>1093</v>
      </c>
      <c r="C413" s="170" t="s">
        <v>1094</v>
      </c>
      <c r="D413" s="156" t="s">
        <v>12</v>
      </c>
      <c r="E413" s="171">
        <v>0</v>
      </c>
      <c r="F413" s="119" t="s">
        <v>819</v>
      </c>
      <c r="G413" s="172"/>
      <c r="I413" s="71"/>
      <c r="J413" s="71"/>
      <c r="K413" s="71"/>
    </row>
    <row r="414" spans="1:11" ht="19.5" customHeight="1">
      <c r="A414" s="162">
        <v>409</v>
      </c>
      <c r="B414" s="156" t="s">
        <v>1095</v>
      </c>
      <c r="C414" s="170" t="s">
        <v>1094</v>
      </c>
      <c r="D414" s="156" t="s">
        <v>12</v>
      </c>
      <c r="E414" s="171">
        <v>0</v>
      </c>
      <c r="F414" s="119" t="s">
        <v>819</v>
      </c>
      <c r="G414" s="172"/>
      <c r="I414" s="71"/>
      <c r="J414" s="71"/>
      <c r="K414" s="71"/>
    </row>
    <row r="415" spans="1:11" ht="19.5" customHeight="1">
      <c r="A415" s="162">
        <v>410</v>
      </c>
      <c r="B415" s="156" t="s">
        <v>1096</v>
      </c>
      <c r="C415" s="170" t="s">
        <v>1097</v>
      </c>
      <c r="D415" s="156" t="s">
        <v>12</v>
      </c>
      <c r="E415" s="171">
        <v>0</v>
      </c>
      <c r="F415" s="119" t="s">
        <v>819</v>
      </c>
      <c r="G415" s="172"/>
      <c r="I415" s="71"/>
      <c r="J415" s="71"/>
      <c r="K415" s="71"/>
    </row>
    <row r="416" spans="1:11" ht="19.5" customHeight="1">
      <c r="A416" s="162">
        <v>411</v>
      </c>
      <c r="B416" s="156" t="s">
        <v>1098</v>
      </c>
      <c r="C416" s="170" t="s">
        <v>1097</v>
      </c>
      <c r="D416" s="156" t="s">
        <v>12</v>
      </c>
      <c r="E416" s="171">
        <v>0</v>
      </c>
      <c r="F416" s="119" t="s">
        <v>819</v>
      </c>
      <c r="G416" s="172"/>
      <c r="I416" s="71"/>
      <c r="J416" s="71"/>
      <c r="K416" s="71"/>
    </row>
    <row r="417" spans="1:11" ht="19.5" customHeight="1">
      <c r="A417" s="162">
        <v>412</v>
      </c>
      <c r="B417" s="156" t="s">
        <v>1099</v>
      </c>
      <c r="C417" s="170" t="s">
        <v>1100</v>
      </c>
      <c r="D417" s="156" t="s">
        <v>12</v>
      </c>
      <c r="E417" s="171">
        <v>0</v>
      </c>
      <c r="F417" s="119" t="s">
        <v>819</v>
      </c>
      <c r="G417" s="172"/>
      <c r="I417" s="71"/>
      <c r="J417" s="71"/>
      <c r="K417" s="71"/>
    </row>
    <row r="418" spans="1:11" ht="19.5" customHeight="1">
      <c r="A418" s="162">
        <v>413</v>
      </c>
      <c r="B418" s="156" t="s">
        <v>1101</v>
      </c>
      <c r="C418" s="170" t="s">
        <v>1100</v>
      </c>
      <c r="D418" s="156" t="s">
        <v>12</v>
      </c>
      <c r="E418" s="171">
        <v>0</v>
      </c>
      <c r="F418" s="119" t="s">
        <v>819</v>
      </c>
      <c r="G418" s="172"/>
      <c r="I418" s="71"/>
      <c r="J418" s="71"/>
      <c r="K418" s="71"/>
    </row>
    <row r="419" spans="1:11" ht="19.5" customHeight="1">
      <c r="A419" s="162">
        <v>414</v>
      </c>
      <c r="B419" s="156" t="s">
        <v>1102</v>
      </c>
      <c r="C419" s="170" t="s">
        <v>1103</v>
      </c>
      <c r="D419" s="156" t="s">
        <v>12</v>
      </c>
      <c r="E419" s="171">
        <v>0</v>
      </c>
      <c r="F419" s="119" t="s">
        <v>819</v>
      </c>
      <c r="G419" s="172"/>
      <c r="I419" s="71"/>
      <c r="J419" s="71"/>
      <c r="K419" s="71"/>
    </row>
    <row r="420" spans="1:11" ht="19.5" customHeight="1">
      <c r="A420" s="162">
        <v>415</v>
      </c>
      <c r="B420" s="156" t="s">
        <v>1104</v>
      </c>
      <c r="C420" s="170" t="s">
        <v>1105</v>
      </c>
      <c r="D420" s="156" t="s">
        <v>12</v>
      </c>
      <c r="E420" s="171">
        <v>0</v>
      </c>
      <c r="F420" s="119" t="s">
        <v>819</v>
      </c>
      <c r="G420" s="172"/>
      <c r="I420" s="71"/>
      <c r="J420" s="71"/>
      <c r="K420" s="71"/>
    </row>
    <row r="421" spans="1:11" ht="19.5" customHeight="1">
      <c r="A421" s="162">
        <v>416</v>
      </c>
      <c r="B421" s="156" t="s">
        <v>1106</v>
      </c>
      <c r="C421" s="170" t="s">
        <v>1107</v>
      </c>
      <c r="D421" s="156" t="s">
        <v>12</v>
      </c>
      <c r="E421" s="171">
        <v>0</v>
      </c>
      <c r="F421" s="119" t="s">
        <v>819</v>
      </c>
      <c r="G421" s="172"/>
      <c r="I421" s="71"/>
      <c r="J421" s="71"/>
      <c r="K421" s="71"/>
    </row>
    <row r="422" spans="1:11" ht="19.5" customHeight="1">
      <c r="A422" s="162">
        <v>417</v>
      </c>
      <c r="B422" s="156" t="s">
        <v>1108</v>
      </c>
      <c r="C422" s="170" t="s">
        <v>1109</v>
      </c>
      <c r="D422" s="156" t="s">
        <v>12</v>
      </c>
      <c r="E422" s="171">
        <v>0</v>
      </c>
      <c r="F422" s="119" t="s">
        <v>819</v>
      </c>
      <c r="G422" s="172"/>
      <c r="I422" s="71"/>
      <c r="J422" s="71"/>
      <c r="K422" s="71"/>
    </row>
  </sheetData>
  <conditionalFormatting sqref="F5:F422 I5:I422">
    <cfRule type="expression" dxfId="3" priority="4">
      <formula>ISERROR($G5)</formula>
    </cfRule>
  </conditionalFormatting>
  <conditionalFormatting sqref="E5:E422">
    <cfRule type="cellIs" dxfId="2" priority="3" operator="equal">
      <formula>0</formula>
    </cfRule>
  </conditionalFormatting>
  <conditionalFormatting sqref="J5:J422">
    <cfRule type="expression" dxfId="1" priority="2">
      <formula>ISERROR($G5)</formula>
    </cfRule>
  </conditionalFormatting>
  <conditionalFormatting sqref="K5:K422">
    <cfRule type="expression" dxfId="0" priority="1">
      <formula>ISERROR($G5)</formula>
    </cfRule>
  </conditionalFormatting>
  <dataValidations count="1">
    <dataValidation type="decimal" operator="greaterThan" allowBlank="1" showInputMessage="1" showErrorMessage="1" errorTitle="Campo Numérico" error="Campo Numérico" promptTitle="Campo Numérico" prompt="Campo Numérico" sqref="I6:K422" xr:uid="{A548943A-3233-44C0-B215-666C8A19C0E8}">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Yenni Viviana Cadena</dc:creator>
  <cp:keywords/>
  <dc:description/>
  <cp:lastModifiedBy>Natalia Andrea Torres Galindo</cp:lastModifiedBy>
  <cp:revision/>
  <dcterms:created xsi:type="dcterms:W3CDTF">2025-02-04T20:13:45Z</dcterms:created>
  <dcterms:modified xsi:type="dcterms:W3CDTF">2025-08-27T14:10:11Z</dcterms:modified>
  <cp:category/>
  <cp:contentStatus/>
</cp:coreProperties>
</file>