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erzaaereacolombia-my.sharepoint.com/personal/yoly_murcia_fac_mil_co/Documents/FAC 2023/PROCESOS 2023/TIENDA VIRTUAL/OC ELEMENTOS DE COCINA/"/>
    </mc:Choice>
  </mc:AlternateContent>
  <xr:revisionPtr revIDLastSave="1" documentId="14_{A346CF01-6AC0-4EB5-B281-427D0D889D83}" xr6:coauthVersionLast="36" xr6:coauthVersionMax="47" xr10:uidLastSave="{529B99C2-5CA4-4A98-A849-A6C41A580289}"/>
  <bookViews>
    <workbookView xWindow="11730" yWindow="180" windowWidth="11775" windowHeight="12045" activeTab="3" xr2:uid="{DEAEDE1F-818B-480B-A0B8-E448C738ACC6}"/>
  </bookViews>
  <sheets>
    <sheet name="ESTUDIO DE MERCADO" sheetId="1" r:id="rId1"/>
    <sheet name="PANAMERICANA" sheetId="3" r:id="rId2"/>
    <sheet name="PROVEER INSTITUCIONAL Y PANAME " sheetId="2" r:id="rId3"/>
    <sheet name="ESTUDIO DE MERCADO (2)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4" l="1"/>
  <c r="I20" i="4"/>
  <c r="I7" i="4"/>
  <c r="H35" i="4"/>
  <c r="H34" i="4"/>
  <c r="F35" i="4"/>
  <c r="F34" i="4"/>
  <c r="E36" i="4"/>
  <c r="E35" i="4"/>
  <c r="E34" i="4"/>
  <c r="D36" i="4"/>
  <c r="D35" i="4"/>
  <c r="D34" i="4"/>
  <c r="C36" i="4"/>
  <c r="C35" i="4"/>
  <c r="C34" i="4"/>
  <c r="L25" i="4"/>
  <c r="O25" i="4" s="1"/>
  <c r="O21" i="4"/>
  <c r="O22" i="4" s="1"/>
  <c r="O6" i="4"/>
  <c r="O3" i="4"/>
  <c r="L21" i="4"/>
  <c r="L22" i="4" s="1"/>
  <c r="L16" i="4"/>
  <c r="L17" i="4"/>
  <c r="L18" i="4"/>
  <c r="L19" i="4"/>
  <c r="L15" i="4"/>
  <c r="L11" i="4"/>
  <c r="L12" i="4"/>
  <c r="L13" i="4"/>
  <c r="L14" i="4"/>
  <c r="L10" i="4"/>
  <c r="L20" i="4" s="1"/>
  <c r="L8" i="4"/>
  <c r="L9" i="4" s="1"/>
  <c r="L6" i="4"/>
  <c r="I3" i="4"/>
  <c r="I21" i="4"/>
  <c r="G35" i="4"/>
  <c r="G34" i="4"/>
  <c r="O19" i="4"/>
  <c r="I19" i="4"/>
  <c r="G19" i="4"/>
  <c r="O18" i="4"/>
  <c r="I18" i="4"/>
  <c r="G18" i="4"/>
  <c r="O17" i="4"/>
  <c r="I17" i="4"/>
  <c r="G17" i="4"/>
  <c r="O16" i="4"/>
  <c r="I16" i="4"/>
  <c r="G16" i="4"/>
  <c r="O15" i="4"/>
  <c r="I15" i="4"/>
  <c r="G15" i="4"/>
  <c r="O14" i="4"/>
  <c r="I14" i="4"/>
  <c r="G14" i="4"/>
  <c r="O13" i="4"/>
  <c r="I13" i="4"/>
  <c r="G13" i="4"/>
  <c r="O12" i="4"/>
  <c r="I12" i="4"/>
  <c r="G12" i="4"/>
  <c r="O11" i="4"/>
  <c r="I11" i="4"/>
  <c r="G11" i="4"/>
  <c r="O10" i="4"/>
  <c r="O20" i="4" s="1"/>
  <c r="I10" i="4"/>
  <c r="G10" i="4"/>
  <c r="O8" i="4"/>
  <c r="I8" i="4"/>
  <c r="I9" i="4" s="1"/>
  <c r="G8" i="4"/>
  <c r="I6" i="4"/>
  <c r="G6" i="4"/>
  <c r="O5" i="4"/>
  <c r="I5" i="4"/>
  <c r="L5" i="4" s="1"/>
  <c r="G5" i="4"/>
  <c r="O4" i="4"/>
  <c r="I4" i="4"/>
  <c r="L4" i="4" s="1"/>
  <c r="G4" i="4"/>
  <c r="G3" i="4"/>
  <c r="I24" i="4" l="1"/>
  <c r="E37" i="4"/>
  <c r="L3" i="4"/>
  <c r="L7" i="4" s="1"/>
  <c r="L24" i="4" s="1"/>
  <c r="O7" i="4"/>
  <c r="O24" i="4" s="1"/>
  <c r="H37" i="4"/>
  <c r="G7" i="4"/>
  <c r="O9" i="4"/>
  <c r="C30" i="1"/>
  <c r="C46" i="1"/>
  <c r="I52" i="1"/>
  <c r="K51" i="1"/>
  <c r="S24" i="1"/>
  <c r="H46" i="1"/>
  <c r="I46" i="1" s="1"/>
  <c r="R32" i="1"/>
  <c r="Q32" i="1"/>
  <c r="Q31" i="1"/>
  <c r="R31" i="1" s="1"/>
  <c r="R33" i="1" s="1"/>
  <c r="M33" i="1"/>
  <c r="N33" i="1" s="1"/>
  <c r="C48" i="1"/>
  <c r="H48" i="1"/>
  <c r="I48" i="1" s="1"/>
  <c r="I49" i="1" s="1"/>
  <c r="K49" i="1" s="1"/>
  <c r="C41" i="1"/>
  <c r="C42" i="1"/>
  <c r="C43" i="1"/>
  <c r="C44" i="1"/>
  <c r="C45" i="1"/>
  <c r="H41" i="1"/>
  <c r="H40" i="1"/>
  <c r="I40" i="1" s="1"/>
  <c r="M32" i="1"/>
  <c r="N32" i="1" s="1"/>
  <c r="M31" i="1"/>
  <c r="N31" i="1" s="1"/>
  <c r="C40" i="1"/>
  <c r="C39" i="1"/>
  <c r="C38" i="1"/>
  <c r="C37" i="1"/>
  <c r="C35" i="1"/>
  <c r="C33" i="1"/>
  <c r="C32" i="1"/>
  <c r="C31" i="1"/>
  <c r="H38" i="1"/>
  <c r="I38" i="1" s="1"/>
  <c r="H39" i="1"/>
  <c r="I39" i="1" s="1"/>
  <c r="I41" i="1"/>
  <c r="I42" i="1"/>
  <c r="I43" i="1"/>
  <c r="I44" i="1"/>
  <c r="I37" i="1"/>
  <c r="I31" i="1"/>
  <c r="I33" i="1"/>
  <c r="H45" i="1"/>
  <c r="I45" i="1" s="1"/>
  <c r="H44" i="1"/>
  <c r="H43" i="1"/>
  <c r="H42" i="1"/>
  <c r="H37" i="1"/>
  <c r="H35" i="1"/>
  <c r="I35" i="1" s="1"/>
  <c r="H33" i="1"/>
  <c r="H32" i="1"/>
  <c r="I32" i="1" s="1"/>
  <c r="H31" i="1"/>
  <c r="H30" i="1"/>
  <c r="I30" i="1" s="1"/>
  <c r="K3" i="1"/>
  <c r="S8" i="1"/>
  <c r="S19" i="1"/>
  <c r="S14" i="1"/>
  <c r="S5" i="1"/>
  <c r="S4" i="1"/>
  <c r="S3" i="1"/>
  <c r="S12" i="1"/>
  <c r="K19" i="1"/>
  <c r="K18" i="1"/>
  <c r="K17" i="1"/>
  <c r="K16" i="1"/>
  <c r="K15" i="1"/>
  <c r="K14" i="1"/>
  <c r="K13" i="1"/>
  <c r="K12" i="1"/>
  <c r="K11" i="1"/>
  <c r="K10" i="1"/>
  <c r="K8" i="1"/>
  <c r="K6" i="1"/>
  <c r="S9" i="1"/>
  <c r="K5" i="1"/>
  <c r="K4" i="1"/>
  <c r="S21" i="1"/>
  <c r="S22" i="1" s="1"/>
  <c r="S18" i="1"/>
  <c r="S17" i="1"/>
  <c r="S16" i="1"/>
  <c r="S15" i="1"/>
  <c r="S13" i="1"/>
  <c r="S11" i="1"/>
  <c r="S10" i="1"/>
  <c r="S6" i="1"/>
  <c r="O14" i="1"/>
  <c r="O21" i="1"/>
  <c r="O22" i="1" s="1"/>
  <c r="O11" i="1"/>
  <c r="O12" i="1"/>
  <c r="O13" i="1"/>
  <c r="O15" i="1"/>
  <c r="O16" i="1"/>
  <c r="O17" i="1"/>
  <c r="O18" i="1"/>
  <c r="O19" i="1"/>
  <c r="O10" i="1"/>
  <c r="O8" i="1"/>
  <c r="O9" i="1" s="1"/>
  <c r="O6" i="1"/>
  <c r="H27" i="4" l="1"/>
  <c r="N34" i="1"/>
  <c r="U15" i="1"/>
  <c r="I36" i="1"/>
  <c r="K36" i="1" s="1"/>
  <c r="I47" i="1"/>
  <c r="I34" i="1"/>
  <c r="K34" i="1" s="1"/>
  <c r="S20" i="1"/>
  <c r="K9" i="1"/>
  <c r="O20" i="1"/>
  <c r="O4" i="1"/>
  <c r="O5" i="1"/>
  <c r="M16" i="1"/>
  <c r="K21" i="1"/>
  <c r="O3" i="1"/>
  <c r="I6" i="1"/>
  <c r="I5" i="1"/>
  <c r="U5" i="1" s="1"/>
  <c r="I4" i="1"/>
  <c r="U4" i="1" s="1"/>
  <c r="I3" i="1"/>
  <c r="U3" i="1" s="1"/>
  <c r="I8" i="1"/>
  <c r="U8" i="1" s="1"/>
  <c r="I10" i="1"/>
  <c r="Q10" i="1" s="1"/>
  <c r="I11" i="1"/>
  <c r="Q11" i="1" s="1"/>
  <c r="I12" i="1"/>
  <c r="Q12" i="1" s="1"/>
  <c r="I13" i="1"/>
  <c r="Q13" i="1" s="1"/>
  <c r="I14" i="1"/>
  <c r="Q14" i="1" s="1"/>
  <c r="I15" i="1"/>
  <c r="Q15" i="1" s="1"/>
  <c r="I16" i="1"/>
  <c r="Q16" i="1" s="1"/>
  <c r="I17" i="1"/>
  <c r="Q17" i="1" s="1"/>
  <c r="I18" i="1"/>
  <c r="Q18" i="1" s="1"/>
  <c r="I19" i="1"/>
  <c r="Q19" i="1" s="1"/>
  <c r="I21" i="1"/>
  <c r="Q21" i="1" s="1"/>
  <c r="U19" i="1" l="1"/>
  <c r="U17" i="1"/>
  <c r="U16" i="1"/>
  <c r="U18" i="1"/>
  <c r="O24" i="1"/>
  <c r="Q6" i="1"/>
  <c r="U6" i="1"/>
  <c r="U10" i="1"/>
  <c r="U13" i="1"/>
  <c r="M18" i="1"/>
  <c r="U21" i="1"/>
  <c r="U14" i="1"/>
  <c r="M9" i="1"/>
  <c r="K47" i="1"/>
  <c r="I50" i="1"/>
  <c r="H52" i="1" s="1"/>
  <c r="U11" i="1"/>
  <c r="O7" i="1"/>
  <c r="S7" i="1"/>
  <c r="M14" i="1"/>
  <c r="M13" i="1"/>
  <c r="I22" i="1"/>
  <c r="M11" i="1"/>
  <c r="M21" i="1"/>
  <c r="K22" i="1"/>
  <c r="M12" i="1"/>
  <c r="I20" i="1"/>
  <c r="Q20" i="1" s="1"/>
  <c r="M10" i="1"/>
  <c r="M19" i="1"/>
  <c r="M3" i="1"/>
  <c r="M17" i="1"/>
  <c r="M15" i="1"/>
  <c r="K20" i="1"/>
  <c r="K24" i="1" s="1"/>
  <c r="K7" i="1"/>
  <c r="M4" i="1"/>
  <c r="M6" i="1"/>
  <c r="M5" i="1"/>
  <c r="I7" i="1"/>
  <c r="U7" i="1" s="1"/>
  <c r="M22" i="1" l="1"/>
  <c r="Q22" i="1" s="1"/>
  <c r="U22" i="1" s="1"/>
  <c r="M20" i="1"/>
  <c r="U20" i="1"/>
  <c r="Q7" i="1"/>
  <c r="M7" i="1"/>
  <c r="K25" i="1"/>
  <c r="S25" i="1" s="1"/>
  <c r="S27" i="1" s="1"/>
  <c r="M24" i="1" l="1"/>
  <c r="K27" i="1"/>
  <c r="O25" i="1"/>
  <c r="O27" i="1" s="1"/>
  <c r="U24" i="1"/>
  <c r="Q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tc={6E24778E-09F5-429A-8A97-B61A695505F3}</author>
    <author>PD4. YOLY MARIET MURCIA ORTIZ</author>
    <author>tc={AF16C055-A5AD-434E-9863-75879D6A923D}</author>
    <author>tc={7F630CAE-EAA9-4E6D-B97D-12C5D272E0A7}</author>
    <author>tc={FDECDB5D-F600-44D5-BC54-BC50C8D70EB5}</author>
    <author>tc={F86BAD9C-03CE-469A-A489-0618838E28A1}</author>
  </authors>
  <commentList>
    <comment ref="C1" authorId="0" shapeId="0" xr:uid="{6E24778E-09F5-429A-8A97-B61A695505F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LA DESCRIPCIÓN ACORDE AL ELEMENTO QUE SE VA A ADQUIRIR CON BASE A LA NECESIDAD DE LA ENTIDAD</t>
        </r>
      </text>
    </comment>
    <comment ref="C8" authorId="1" shapeId="0" xr:uid="{1375B8B8-3F79-4090-96A2-5944C1DA5A47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AGREGAR UNA MAYOR ESPECIFICACIÓN</t>
        </r>
      </text>
    </comment>
    <comment ref="N8" authorId="2" shapeId="0" xr:uid="{AF16C055-A5AD-434E-9863-75879D6A923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AUNQUE EL PRECIO ES MAS ECONOMICO NO COMPLETA EL MINIMO PARA REALIZAR LA COMPRA</t>
        </r>
      </text>
    </comment>
    <comment ref="C11" authorId="1" shapeId="0" xr:uid="{3924D938-CD16-483C-9F92-DC5FC6955639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SOLICITAR VERIFICACION PROVEER YA QUE NO CUMPLE </t>
        </r>
      </text>
    </comment>
    <comment ref="L11" authorId="1" shapeId="0" xr:uid="{2BA4AB9E-7FB4-4C59-9139-1A480E5E7716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NO CUMPLE ESPECIFICACION TECNICA
</t>
        </r>
      </text>
    </comment>
    <comment ref="P18" authorId="1" shapeId="0" xr:uid="{780958B6-E896-4711-810A-086804BA92C0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LA DIFERENCIA CON PROVEER ES QUE ES DE 10 LTS CONSULTAR SI MANEJA DE ESA CANTIDAD
DE LTS</t>
        </r>
      </text>
    </comment>
    <comment ref="T18" authorId="1" shapeId="0" xr:uid="{92C828D6-82E9-4E7E-97ED-AEC691DEE977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LA DIFERENCIA CON PROVEER ES QUE ES DE 10 LTS CONSULTAR SI MANEJA DE ESA CANTIDAD
DE LTS</t>
        </r>
      </text>
    </comment>
    <comment ref="C19" authorId="3" shapeId="0" xr:uid="{7F630CAE-EAA9-4E6D-B97D-12C5D272E0A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PENDIENTE DEFINIR LA DESCRIPCIÓN</t>
        </r>
      </text>
    </comment>
    <comment ref="G31" authorId="4" shapeId="0" xr:uid="{FDECDB5D-F600-44D5-BC54-BC50C8D70EB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Tener en cuenta si requerien aumentar la cantidad</t>
        </r>
      </text>
    </comment>
    <comment ref="C35" authorId="1" shapeId="0" xr:uid="{9C73A821-F6EA-4A7E-9717-63FCDC2FA60F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AGREGAR UNA MAYOR ESPECIFICACIÓN</t>
        </r>
      </text>
    </comment>
    <comment ref="C38" authorId="1" shapeId="0" xr:uid="{56468654-4A36-40C9-A22E-08CC65E52645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SOLICITAR VERIFICACION PROVEER YA QUE NO CUMPLE </t>
        </r>
      </text>
    </comment>
    <comment ref="F41" authorId="5" shapeId="0" xr:uid="{F86BAD9C-03CE-469A-A489-0618838E28A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pendiente codigo de TVEC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tc={6E24778E-09F5-429A-8A97-B61A695505F3}</author>
    <author>PD4. YOLY MARIET MURCIA ORTIZ</author>
    <author>tc={AF16C055-A5AD-434E-9863-75879D6A923D}</author>
    <author>tc={7F630CAE-EAA9-4E6D-B97D-12C5D272E0A7}</author>
  </authors>
  <commentList>
    <comment ref="C1" authorId="0" shapeId="0" xr:uid="{2A50B118-F3BB-4322-8AEE-DEA1F9EBFD7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LA DESCRIPCIÓN ACORDE AL ELEMENTO QUE SE VA A ADQUIRIR CON BASE A LA NECESIDAD DE LA ENTIDAD</t>
        </r>
      </text>
    </comment>
    <comment ref="C8" authorId="1" shapeId="0" xr:uid="{BA1B707E-77F4-43FF-B01B-00A70CCE8815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AGREGAR UNA MAYOR ESPECIFICACIÓN</t>
        </r>
      </text>
    </comment>
    <comment ref="K8" authorId="2" shapeId="0" xr:uid="{C091F35F-0814-4A13-BACF-FED83EFBC2D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AUNQUE EL PRECIO ES MAS ECONOMICO NO COMPLETA EL MINIMO PARA REALIZAR LA COMPRA</t>
        </r>
      </text>
    </comment>
    <comment ref="C11" authorId="1" shapeId="0" xr:uid="{881E1119-4540-4785-9D09-44E40CAD5FF6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SOLICITAR VERIFICACION PROVEER YA QUE NO CUMPLE </t>
        </r>
      </text>
    </comment>
    <comment ref="J11" authorId="1" shapeId="0" xr:uid="{4EA54D52-8B1E-43EC-95E2-B75E1B5D8BE7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NO CUMPLE ESPECIFICACION TECNICA
</t>
        </r>
      </text>
    </comment>
    <comment ref="M18" authorId="1" shapeId="0" xr:uid="{135B7EBF-E5FF-4FCF-9656-1DFEC6F3C1D9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LA DIFERENCIA CON PROVEER ES QUE ES DE 10 LTS CONSULTAR SI MANEJA DE ESA CANTIDAD
DE LTS</t>
        </r>
      </text>
    </comment>
    <comment ref="P18" authorId="1" shapeId="0" xr:uid="{467C542B-2FF1-415B-B714-7D21E3B3E8F3}">
      <text>
        <r>
          <rPr>
            <b/>
            <sz val="9"/>
            <color indexed="81"/>
            <rFont val="Tahoma"/>
            <family val="2"/>
          </rPr>
          <t>PD4. YOLY MARIET MURCIA ORTIZ:</t>
        </r>
        <r>
          <rPr>
            <sz val="9"/>
            <color indexed="81"/>
            <rFont val="Tahoma"/>
            <family val="2"/>
          </rPr>
          <t xml:space="preserve">
LA DIFERENCIA CON PROVEER ES QUE ES DE 10 LTS CONSULTAR SI MANEJA DE ESA CANTIDAD
DE LTS</t>
        </r>
      </text>
    </comment>
    <comment ref="C19" authorId="3" shapeId="0" xr:uid="{8AF03BB7-D669-43B8-9A0C-533AF27B1EF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PENDIENTE DEFINIR LA DESCRIPCIÓN</t>
        </r>
      </text>
    </comment>
  </commentList>
</comments>
</file>

<file path=xl/sharedStrings.xml><?xml version="1.0" encoding="utf-8"?>
<sst xmlns="http://schemas.openxmlformats.org/spreadsheetml/2006/main" count="223" uniqueCount="86">
  <si>
    <t>TERMO</t>
  </si>
  <si>
    <t>Unidad</t>
  </si>
  <si>
    <t>Juego</t>
  </si>
  <si>
    <t>DESCRIPCIÓN DEL BIEN O SERVICIO</t>
  </si>
  <si>
    <t>Item</t>
  </si>
  <si>
    <t>UNIDAD</t>
  </si>
  <si>
    <t xml:space="preserve">PROVEER INSTITUCIONAL </t>
  </si>
  <si>
    <t xml:space="preserve">VALOR UNITARIO </t>
  </si>
  <si>
    <t>VALOR TOTAL</t>
  </si>
  <si>
    <t>CODIGO TIENDA VIRTUAL</t>
  </si>
  <si>
    <t>TVEC0676</t>
  </si>
  <si>
    <t>SOBRANTE</t>
  </si>
  <si>
    <t>CANTIDAD CPA INICIAL</t>
  </si>
  <si>
    <t>TVEC1681</t>
  </si>
  <si>
    <t>TVEC0728</t>
  </si>
  <si>
    <t>CANTIDAD FINAL CPA</t>
  </si>
  <si>
    <t xml:space="preserve">	TVEC1343</t>
  </si>
  <si>
    <t>TVEC1336</t>
  </si>
  <si>
    <t>TVEC0673</t>
  </si>
  <si>
    <t>TVEC1330</t>
  </si>
  <si>
    <t xml:space="preserve">	TVEC2157</t>
  </si>
  <si>
    <t xml:space="preserve">Valor UNITARIO CPA INCIAL </t>
  </si>
  <si>
    <t>VALOR FINAL CPA INICIAL</t>
  </si>
  <si>
    <t>TVEC0730</t>
  </si>
  <si>
    <t xml:space="preserve">TVEC0733	</t>
  </si>
  <si>
    <t>TVEC1293</t>
  </si>
  <si>
    <t>TVEC0759</t>
  </si>
  <si>
    <t>TVEC1351</t>
  </si>
  <si>
    <t>VALOR OC</t>
  </si>
  <si>
    <t>VALOR PRESUPUESTO</t>
  </si>
  <si>
    <t>PANAMERICANA</t>
  </si>
  <si>
    <t>NO COTIZA</t>
  </si>
  <si>
    <t>NO TIENE CODIGO TVEC</t>
  </si>
  <si>
    <t>DE 2 LTS p900517067</t>
  </si>
  <si>
    <t>900519022 (NO CUMPLE ESPECIFICACION TECNICA OFRECE UNA SOLA TABLA)</t>
  </si>
  <si>
    <t>900519010 (NO CUMPLE ESPECIFICACION TECNICA )</t>
  </si>
  <si>
    <t>p900501350</t>
  </si>
  <si>
    <t>P900519020</t>
  </si>
  <si>
    <t>p900517462</t>
  </si>
  <si>
    <t>p900515166</t>
  </si>
  <si>
    <t>POLYFLEX</t>
  </si>
  <si>
    <t>TVEC1322 (NO CUMPLE ESPECIFICACION TECNICA OFRECE UNA SOLA TABLA)</t>
  </si>
  <si>
    <t>p900505155 (SE TOMA CODIGO DE TVEC)</t>
  </si>
  <si>
    <t xml:space="preserve">	TVEC2190</t>
  </si>
  <si>
    <t>p900510775</t>
  </si>
  <si>
    <t>p900517463( 900519009) SE CAMBIA ELEMENTO COTIZADO POR ESPECIFICACIONES TECNICAS DE LA TVEC</t>
  </si>
  <si>
    <t>PROYECCIÓN ADJUDICACIÓN</t>
  </si>
  <si>
    <t>Valor UNITARIO CPA FINAL</t>
  </si>
  <si>
    <t>VALOR TOTAL FINAL CPA</t>
  </si>
  <si>
    <t xml:space="preserve">VALOR RUBRO CPA INICIAL </t>
  </si>
  <si>
    <t>TVEC0965</t>
  </si>
  <si>
    <t xml:space="preserve">MOLINILLO PLASTICO </t>
  </si>
  <si>
    <t xml:space="preserve">COLADOR PLASTICO </t>
  </si>
  <si>
    <t>COLADOR PLASTICO DE CAFE EN TELA</t>
  </si>
  <si>
    <t xml:space="preserve">SET DE TABLAS PARA PICAR X 3 UNIDADES </t>
  </si>
  <si>
    <t>SET</t>
  </si>
  <si>
    <t xml:space="preserve">TERMO BOMBA DE 3 LITROS </t>
  </si>
  <si>
    <t>RALLADOR DE COCINA 4 USOS</t>
  </si>
  <si>
    <t xml:space="preserve">PINZA DE COCINA PARA SERVIR </t>
  </si>
  <si>
    <t xml:space="preserve">ESPÁTULA DE COCINA EN ACERO </t>
  </si>
  <si>
    <t xml:space="preserve">CUCHARON EN ACERO </t>
  </si>
  <si>
    <t xml:space="preserve">CHOCOLATERA DE 2 LITROS </t>
  </si>
  <si>
    <t>JUEGO DE OLLAS POR 7 PIEZAS</t>
  </si>
  <si>
    <t>OLLA PRESIÓN POR 8 LITROS</t>
  </si>
  <si>
    <t>6 LTS p900516102 (NO CUMPLE CON LA ESPECIFICACIÓN TECNICA)</t>
  </si>
  <si>
    <t>JARRA PLASTICA  DE 3 LITROS</t>
  </si>
  <si>
    <t xml:space="preserve">PROVEER </t>
  </si>
  <si>
    <t>PINZA</t>
  </si>
  <si>
    <t xml:space="preserve">JARRA </t>
  </si>
  <si>
    <t>ESPATULA</t>
  </si>
  <si>
    <t>CUCHARON</t>
  </si>
  <si>
    <t>CODIGO TVEC</t>
  </si>
  <si>
    <t>JUEGO DE CUCHILLOS X 5 UNIDADES</t>
  </si>
  <si>
    <t xml:space="preserve">JUEGO DE CUBIERTOS X 16 PIEZAS </t>
  </si>
  <si>
    <t>JUEGO  X3 SARTENES ANTIADHERENTES</t>
  </si>
  <si>
    <t>Set</t>
  </si>
  <si>
    <t>CANTIDAD ADJUDICACIÓN</t>
  </si>
  <si>
    <t>TVEC 1351</t>
  </si>
  <si>
    <t>CODIGO TIENDA VIRTUAL/OBSERVACIÓN</t>
  </si>
  <si>
    <t xml:space="preserve">VALOR PROMEDIO </t>
  </si>
  <si>
    <t>SE AJUSTA AL PRESUPUETO</t>
  </si>
  <si>
    <t>NO SE AJUSTA AL PRESUPUETO</t>
  </si>
  <si>
    <t>NO SE AJUSTA AL PRESUPUEST</t>
  </si>
  <si>
    <t xml:space="preserve">ANALISIS ITEMS ECONOMICOS DE LOS OTROS GRANDES ALMACENES </t>
  </si>
  <si>
    <t>ITEM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</si>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</sst>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242424"/>
      <name val="Segoe U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8" fontId="0" fillId="0" borderId="1" xfId="0" applyNumberFormat="1" applyBorder="1" applyAlignment="1">
      <alignment horizontal="left"/>
    </xf>
    <xf numFmtId="8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4" fontId="4" fillId="0" borderId="0" xfId="1" applyFont="1"/>
    <xf numFmtId="44" fontId="4" fillId="0" borderId="5" xfId="1" applyFont="1" applyBorder="1"/>
    <xf numFmtId="0" fontId="8" fillId="0" borderId="0" xfId="0" applyFont="1"/>
    <xf numFmtId="44" fontId="6" fillId="0" borderId="3" xfId="1" applyFont="1" applyBorder="1"/>
    <xf numFmtId="44" fontId="6" fillId="0" borderId="0" xfId="1" applyFont="1" applyBorder="1"/>
    <xf numFmtId="44" fontId="6" fillId="0" borderId="5" xfId="1" applyFont="1" applyBorder="1"/>
    <xf numFmtId="44" fontId="6" fillId="0" borderId="1" xfId="1" applyFont="1" applyBorder="1"/>
    <xf numFmtId="1" fontId="6" fillId="0" borderId="1" xfId="1" applyNumberFormat="1" applyFont="1" applyFill="1" applyBorder="1" applyAlignment="1">
      <alignment horizontal="center" vertical="center" wrapText="1"/>
    </xf>
    <xf numFmtId="44" fontId="6" fillId="2" borderId="0" xfId="1" applyFont="1" applyFill="1" applyBorder="1"/>
    <xf numFmtId="1" fontId="6" fillId="0" borderId="0" xfId="1" applyNumberFormat="1" applyFont="1" applyBorder="1" applyAlignment="1">
      <alignment horizontal="center" vertical="center"/>
    </xf>
    <xf numFmtId="44" fontId="6" fillId="0" borderId="1" xfId="1" applyFont="1" applyFill="1" applyBorder="1" applyAlignment="1">
      <alignment horizont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44" fontId="6" fillId="0" borderId="0" xfId="1" applyFont="1"/>
    <xf numFmtId="44" fontId="9" fillId="2" borderId="0" xfId="1" applyFont="1" applyFill="1"/>
    <xf numFmtId="44" fontId="9" fillId="0" borderId="0" xfId="1" applyFont="1"/>
    <xf numFmtId="1" fontId="6" fillId="0" borderId="0" xfId="1" applyNumberFormat="1" applyFont="1" applyAlignment="1">
      <alignment horizontal="center" vertical="center"/>
    </xf>
    <xf numFmtId="44" fontId="9" fillId="0" borderId="0" xfId="1" applyFont="1" applyAlignment="1">
      <alignment horizontal="center" vertical="center" wrapText="1"/>
    </xf>
    <xf numFmtId="8" fontId="9" fillId="0" borderId="0" xfId="1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4" fontId="6" fillId="0" borderId="0" xfId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6" fillId="0" borderId="3" xfId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44" fontId="0" fillId="0" borderId="10" xfId="0" applyNumberFormat="1" applyBorder="1" applyAlignment="1">
      <alignment horizontal="center" wrapText="1"/>
    </xf>
    <xf numFmtId="8" fontId="0" fillId="0" borderId="10" xfId="0" applyNumberFormat="1" applyBorder="1" applyAlignment="1">
      <alignment horizont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5" borderId="14" xfId="0" applyFill="1" applyBorder="1" applyAlignment="1">
      <alignment horizontal="center" wrapText="1"/>
    </xf>
    <xf numFmtId="8" fontId="0" fillId="0" borderId="15" xfId="0" applyNumberFormat="1" applyBorder="1" applyAlignment="1">
      <alignment horizont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4" fontId="0" fillId="0" borderId="10" xfId="0" applyNumberFormat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8" fontId="0" fillId="0" borderId="1" xfId="0" applyNumberFormat="1" applyBorder="1" applyAlignment="1">
      <alignment horizontal="center"/>
    </xf>
    <xf numFmtId="8" fontId="5" fillId="7" borderId="15" xfId="0" applyNumberFormat="1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8" fontId="5" fillId="7" borderId="18" xfId="0" applyNumberFormat="1" applyFont="1" applyFill="1" applyBorder="1" applyAlignment="1">
      <alignment horizontal="center" wrapText="1"/>
    </xf>
    <xf numFmtId="8" fontId="0" fillId="0" borderId="0" xfId="0" applyNumberFormat="1"/>
    <xf numFmtId="0" fontId="5" fillId="0" borderId="12" xfId="0" applyFont="1" applyBorder="1" applyAlignment="1">
      <alignment horizontal="center" vertical="center" wrapText="1"/>
    </xf>
    <xf numFmtId="44" fontId="0" fillId="5" borderId="10" xfId="0" applyNumberFormat="1" applyFill="1" applyBorder="1" applyAlignment="1">
      <alignment horizontal="center" wrapText="1"/>
    </xf>
    <xf numFmtId="44" fontId="0" fillId="0" borderId="10" xfId="0" applyNumberForma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0" fontId="5" fillId="5" borderId="14" xfId="0" applyFont="1" applyFill="1" applyBorder="1" applyAlignment="1">
      <alignment horizontal="center" vertical="center" wrapText="1"/>
    </xf>
    <xf numFmtId="44" fontId="0" fillId="5" borderId="10" xfId="0" applyNumberFormat="1" applyFill="1" applyBorder="1" applyAlignment="1">
      <alignment horizontal="center" vertical="center" wrapText="1"/>
    </xf>
    <xf numFmtId="44" fontId="9" fillId="0" borderId="0" xfId="1" applyFont="1" applyAlignment="1">
      <alignment horizontal="center"/>
    </xf>
    <xf numFmtId="44" fontId="3" fillId="0" borderId="4" xfId="1" applyFont="1" applyBorder="1"/>
    <xf numFmtId="44" fontId="3" fillId="0" borderId="6" xfId="1" applyFont="1" applyBorder="1" applyAlignment="1">
      <alignment vertical="center"/>
    </xf>
    <xf numFmtId="44" fontId="3" fillId="0" borderId="6" xfId="1" applyFont="1" applyBorder="1"/>
    <xf numFmtId="44" fontId="5" fillId="0" borderId="0" xfId="1" applyFont="1"/>
    <xf numFmtId="44" fontId="3" fillId="0" borderId="0" xfId="1" applyFont="1"/>
    <xf numFmtId="0" fontId="5" fillId="2" borderId="14" xfId="0" applyFont="1" applyFill="1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1" fontId="0" fillId="0" borderId="10" xfId="0" applyNumberForma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8" fontId="0" fillId="0" borderId="0" xfId="0" applyNumberFormat="1" applyFill="1" applyAlignment="1">
      <alignment horizontal="center"/>
    </xf>
    <xf numFmtId="8" fontId="4" fillId="0" borderId="0" xfId="0" applyNumberFormat="1" applyFont="1" applyFill="1" applyAlignment="1">
      <alignment horizontal="center"/>
    </xf>
    <xf numFmtId="0" fontId="0" fillId="0" borderId="0" xfId="0" applyFill="1"/>
    <xf numFmtId="8" fontId="0" fillId="0" borderId="15" xfId="0" applyNumberForma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4" fontId="6" fillId="0" borderId="10" xfId="1" applyFont="1" applyBorder="1"/>
    <xf numFmtId="44" fontId="3" fillId="0" borderId="10" xfId="1" applyFont="1" applyBorder="1"/>
    <xf numFmtId="1" fontId="6" fillId="0" borderId="10" xfId="1" applyNumberFormat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vertical="center"/>
    </xf>
    <xf numFmtId="44" fontId="6" fillId="0" borderId="10" xfId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 wrapText="1"/>
    </xf>
    <xf numFmtId="44" fontId="3" fillId="0" borderId="10" xfId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8" fontId="0" fillId="0" borderId="10" xfId="0" applyNumberFormat="1" applyBorder="1" applyAlignment="1">
      <alignment horizontal="left" vertical="center"/>
    </xf>
    <xf numFmtId="0" fontId="6" fillId="3" borderId="10" xfId="1" applyNumberFormat="1" applyFont="1" applyFill="1" applyBorder="1" applyAlignment="1">
      <alignment horizontal="center" vertical="center" wrapText="1"/>
    </xf>
    <xf numFmtId="44" fontId="4" fillId="0" borderId="10" xfId="1" applyFont="1" applyBorder="1" applyAlignment="1">
      <alignment vertical="center"/>
    </xf>
    <xf numFmtId="1" fontId="6" fillId="0" borderId="10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44" fontId="6" fillId="0" borderId="10" xfId="1" applyFont="1" applyFill="1" applyBorder="1" applyAlignment="1">
      <alignment vertical="center"/>
    </xf>
    <xf numFmtId="44" fontId="6" fillId="0" borderId="10" xfId="1" applyFont="1" applyFill="1" applyBorder="1" applyAlignment="1">
      <alignment horizontal="center" vertical="center" wrapText="1"/>
    </xf>
    <xf numFmtId="44" fontId="3" fillId="0" borderId="10" xfId="1" applyFont="1" applyFill="1" applyBorder="1" applyAlignment="1">
      <alignment vertical="center"/>
    </xf>
    <xf numFmtId="0" fontId="6" fillId="0" borderId="10" xfId="1" applyNumberFormat="1" applyFont="1" applyFill="1" applyBorder="1" applyAlignment="1">
      <alignment horizontal="center" vertical="center" wrapText="1"/>
    </xf>
    <xf numFmtId="8" fontId="3" fillId="0" borderId="10" xfId="1" applyNumberFormat="1" applyFont="1" applyFill="1" applyBorder="1" applyAlignment="1">
      <alignment vertical="center"/>
    </xf>
    <xf numFmtId="44" fontId="6" fillId="0" borderId="10" xfId="1" applyFont="1" applyBorder="1" applyAlignment="1">
      <alignment horizontal="center" wrapText="1"/>
    </xf>
    <xf numFmtId="44" fontId="6" fillId="0" borderId="10" xfId="1" applyFont="1" applyBorder="1" applyAlignment="1">
      <alignment horizontal="center" vertical="center" wrapText="1"/>
    </xf>
    <xf numFmtId="44" fontId="6" fillId="3" borderId="10" xfId="1" applyFont="1" applyFill="1" applyBorder="1" applyAlignment="1">
      <alignment vertical="center"/>
    </xf>
    <xf numFmtId="44" fontId="6" fillId="4" borderId="10" xfId="1" applyFont="1" applyFill="1" applyBorder="1" applyAlignment="1">
      <alignment vertical="center"/>
    </xf>
    <xf numFmtId="44" fontId="6" fillId="4" borderId="10" xfId="1" applyFont="1" applyFill="1" applyBorder="1" applyAlignment="1">
      <alignment horizontal="center" vertical="center"/>
    </xf>
    <xf numFmtId="44" fontId="3" fillId="4" borderId="10" xfId="1" applyFont="1" applyFill="1" applyBorder="1" applyAlignment="1">
      <alignment vertical="center"/>
    </xf>
    <xf numFmtId="8" fontId="5" fillId="0" borderId="10" xfId="0" applyNumberFormat="1" applyFont="1" applyBorder="1" applyAlignment="1">
      <alignment horizontal="center" vertical="center"/>
    </xf>
    <xf numFmtId="44" fontId="6" fillId="2" borderId="10" xfId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4" fontId="6" fillId="8" borderId="10" xfId="1" applyFont="1" applyFill="1" applyBorder="1" applyAlignment="1">
      <alignment vertical="center"/>
    </xf>
    <xf numFmtId="0" fontId="6" fillId="0" borderId="10" xfId="1" applyNumberFormat="1" applyFont="1" applyBorder="1" applyAlignment="1">
      <alignment horizontal="center" vertical="center"/>
    </xf>
    <xf numFmtId="44" fontId="6" fillId="3" borderId="10" xfId="1" applyFont="1" applyFill="1" applyBorder="1" applyAlignment="1">
      <alignment horizontal="center" vertical="center"/>
    </xf>
    <xf numFmtId="44" fontId="4" fillId="8" borderId="10" xfId="1" applyFont="1" applyFill="1" applyBorder="1" applyAlignment="1">
      <alignment vertical="center"/>
    </xf>
    <xf numFmtId="44" fontId="6" fillId="3" borderId="10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left" vertical="center"/>
    </xf>
    <xf numFmtId="44" fontId="6" fillId="0" borderId="12" xfId="1" applyFont="1" applyBorder="1" applyAlignment="1">
      <alignment vertical="center"/>
    </xf>
    <xf numFmtId="44" fontId="6" fillId="0" borderId="12" xfId="1" applyFont="1" applyBorder="1" applyAlignment="1">
      <alignment horizontal="center" vertical="center"/>
    </xf>
    <xf numFmtId="44" fontId="3" fillId="0" borderId="12" xfId="1" applyFont="1" applyBorder="1" applyAlignment="1">
      <alignment vertical="center"/>
    </xf>
    <xf numFmtId="44" fontId="6" fillId="4" borderId="12" xfId="1" applyFont="1" applyFill="1" applyBorder="1" applyAlignment="1">
      <alignment vertical="center"/>
    </xf>
    <xf numFmtId="44" fontId="6" fillId="4" borderId="12" xfId="1" applyFont="1" applyFill="1" applyBorder="1" applyAlignment="1">
      <alignment horizontal="center" vertical="center"/>
    </xf>
    <xf numFmtId="44" fontId="3" fillId="4" borderId="12" xfId="1" applyFont="1" applyFill="1" applyBorder="1" applyAlignment="1">
      <alignment vertical="center"/>
    </xf>
    <xf numFmtId="44" fontId="4" fillId="0" borderId="12" xfId="1" applyFont="1" applyFill="1" applyBorder="1" applyAlignment="1">
      <alignment vertical="center"/>
    </xf>
    <xf numFmtId="44" fontId="6" fillId="0" borderId="12" xfId="1" applyFont="1" applyFill="1" applyBorder="1" applyAlignment="1">
      <alignment vertical="center"/>
    </xf>
    <xf numFmtId="1" fontId="6" fillId="0" borderId="12" xfId="1" applyNumberFormat="1" applyFont="1" applyFill="1" applyBorder="1" applyAlignment="1">
      <alignment horizontal="center" vertical="center"/>
    </xf>
    <xf numFmtId="44" fontId="3" fillId="0" borderId="13" xfId="1" applyFont="1" applyFill="1" applyBorder="1" applyAlignment="1">
      <alignment vertical="center"/>
    </xf>
    <xf numFmtId="44" fontId="3" fillId="0" borderId="15" xfId="1" applyFont="1" applyBorder="1" applyAlignment="1">
      <alignment vertical="center"/>
    </xf>
    <xf numFmtId="44" fontId="3" fillId="0" borderId="15" xfId="1" applyFont="1" applyFill="1" applyBorder="1" applyAlignment="1">
      <alignment vertical="center"/>
    </xf>
    <xf numFmtId="8" fontId="3" fillId="0" borderId="15" xfId="1" applyNumberFormat="1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8" fontId="0" fillId="0" borderId="17" xfId="0" applyNumberFormat="1" applyBorder="1" applyAlignment="1">
      <alignment horizontal="center" vertical="center"/>
    </xf>
    <xf numFmtId="8" fontId="0" fillId="0" borderId="17" xfId="0" applyNumberFormat="1" applyBorder="1" applyAlignment="1">
      <alignment horizontal="left" vertical="center"/>
    </xf>
    <xf numFmtId="44" fontId="4" fillId="0" borderId="17" xfId="1" applyFont="1" applyBorder="1" applyAlignment="1">
      <alignment vertical="center"/>
    </xf>
    <xf numFmtId="44" fontId="6" fillId="0" borderId="17" xfId="1" applyFont="1" applyBorder="1" applyAlignment="1">
      <alignment vertical="center"/>
    </xf>
    <xf numFmtId="44" fontId="6" fillId="0" borderId="17" xfId="1" applyFont="1" applyBorder="1" applyAlignment="1">
      <alignment horizontal="center" vertical="center"/>
    </xf>
    <xf numFmtId="44" fontId="3" fillId="0" borderId="17" xfId="1" applyFont="1" applyBorder="1" applyAlignment="1">
      <alignment vertical="center"/>
    </xf>
    <xf numFmtId="44" fontId="6" fillId="0" borderId="17" xfId="1" applyFont="1" applyBorder="1" applyAlignment="1">
      <alignment horizontal="center" vertical="center" wrapText="1"/>
    </xf>
    <xf numFmtId="1" fontId="6" fillId="0" borderId="17" xfId="1" applyNumberFormat="1" applyFont="1" applyFill="1" applyBorder="1" applyAlignment="1">
      <alignment horizontal="center" vertical="center" wrapText="1"/>
    </xf>
    <xf numFmtId="44" fontId="3" fillId="0" borderId="18" xfId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5" fillId="8" borderId="25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4" fontId="9" fillId="0" borderId="27" xfId="1" applyFont="1" applyBorder="1" applyAlignment="1">
      <alignment horizontal="center" vertical="center" wrapText="1"/>
    </xf>
    <xf numFmtId="44" fontId="5" fillId="0" borderId="27" xfId="1" applyFont="1" applyBorder="1" applyAlignment="1">
      <alignment horizontal="center" vertical="center"/>
    </xf>
    <xf numFmtId="44" fontId="9" fillId="2" borderId="28" xfId="1" applyFont="1" applyFill="1" applyBorder="1" applyAlignment="1">
      <alignment horizontal="center"/>
    </xf>
    <xf numFmtId="44" fontId="9" fillId="2" borderId="29" xfId="1" applyFont="1" applyFill="1" applyBorder="1" applyAlignment="1">
      <alignment horizontal="center"/>
    </xf>
    <xf numFmtId="44" fontId="9" fillId="2" borderId="30" xfId="1" applyFont="1" applyFill="1" applyBorder="1" applyAlignment="1">
      <alignment horizontal="center"/>
    </xf>
    <xf numFmtId="44" fontId="9" fillId="3" borderId="28" xfId="1" applyFont="1" applyFill="1" applyBorder="1" applyAlignment="1">
      <alignment horizontal="center"/>
    </xf>
    <xf numFmtId="44" fontId="9" fillId="3" borderId="29" xfId="1" applyFont="1" applyFill="1" applyBorder="1" applyAlignment="1">
      <alignment horizontal="center"/>
    </xf>
    <xf numFmtId="44" fontId="9" fillId="3" borderId="30" xfId="1" applyFont="1" applyFill="1" applyBorder="1" applyAlignment="1">
      <alignment horizontal="center"/>
    </xf>
    <xf numFmtId="1" fontId="9" fillId="0" borderId="27" xfId="1" applyNumberFormat="1" applyFont="1" applyBorder="1" applyAlignment="1">
      <alignment horizontal="center" vertical="center" wrapText="1"/>
    </xf>
    <xf numFmtId="44" fontId="5" fillId="0" borderId="31" xfId="1" applyFont="1" applyBorder="1" applyAlignment="1">
      <alignment horizontal="center" vertical="center"/>
    </xf>
    <xf numFmtId="44" fontId="9" fillId="5" borderId="28" xfId="1" applyFont="1" applyFill="1" applyBorder="1" applyAlignment="1">
      <alignment horizontal="center"/>
    </xf>
    <xf numFmtId="44" fontId="9" fillId="5" borderId="29" xfId="1" applyFont="1" applyFill="1" applyBorder="1" applyAlignment="1">
      <alignment horizontal="center"/>
    </xf>
    <xf numFmtId="44" fontId="9" fillId="5" borderId="30" xfId="1" applyFont="1" applyFill="1" applyBorder="1" applyAlignment="1">
      <alignment horizontal="center"/>
    </xf>
    <xf numFmtId="44" fontId="9" fillId="2" borderId="19" xfId="1" applyFont="1" applyFill="1" applyBorder="1" applyAlignment="1">
      <alignment vertical="center"/>
    </xf>
    <xf numFmtId="44" fontId="0" fillId="0" borderId="0" xfId="0" applyNumberFormat="1"/>
    <xf numFmtId="44" fontId="0" fillId="0" borderId="0" xfId="1" applyFont="1"/>
    <xf numFmtId="44" fontId="6" fillId="0" borderId="34" xfId="1" applyFont="1" applyBorder="1" applyAlignment="1">
      <alignment vertical="center"/>
    </xf>
    <xf numFmtId="44" fontId="6" fillId="0" borderId="21" xfId="1" applyFont="1" applyBorder="1" applyAlignment="1">
      <alignment vertical="center"/>
    </xf>
    <xf numFmtId="44" fontId="5" fillId="2" borderId="3" xfId="0" applyNumberFormat="1" applyFont="1" applyFill="1" applyBorder="1" applyAlignment="1">
      <alignment horizontal="center"/>
    </xf>
    <xf numFmtId="44" fontId="6" fillId="0" borderId="33" xfId="1" applyFont="1" applyBorder="1"/>
    <xf numFmtId="1" fontId="6" fillId="0" borderId="13" xfId="1" applyNumberFormat="1" applyFont="1" applyFill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 wrapText="1"/>
    </xf>
    <xf numFmtId="1" fontId="6" fillId="0" borderId="15" xfId="1" applyNumberFormat="1" applyFont="1" applyFill="1" applyBorder="1" applyAlignment="1">
      <alignment horizontal="center" vertical="center"/>
    </xf>
    <xf numFmtId="1" fontId="6" fillId="0" borderId="15" xfId="1" applyNumberFormat="1" applyFont="1" applyFill="1" applyBorder="1" applyAlignment="1">
      <alignment horizontal="center" vertical="center" wrapText="1"/>
    </xf>
    <xf numFmtId="1" fontId="6" fillId="0" borderId="15" xfId="1" applyNumberFormat="1" applyFont="1" applyBorder="1" applyAlignment="1">
      <alignment horizontal="center" vertical="center"/>
    </xf>
    <xf numFmtId="1" fontId="6" fillId="0" borderId="18" xfId="1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6" fillId="3" borderId="1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8" fontId="0" fillId="0" borderId="33" xfId="0" applyNumberFormat="1" applyBorder="1" applyAlignment="1">
      <alignment horizontal="center" vertical="center"/>
    </xf>
    <xf numFmtId="44" fontId="6" fillId="0" borderId="37" xfId="1" applyFont="1" applyBorder="1" applyAlignment="1">
      <alignment vertical="center"/>
    </xf>
    <xf numFmtId="44" fontId="9" fillId="2" borderId="35" xfId="1" applyFont="1" applyFill="1" applyBorder="1" applyAlignment="1">
      <alignment vertical="center"/>
    </xf>
    <xf numFmtId="44" fontId="6" fillId="0" borderId="36" xfId="1" applyFont="1" applyBorder="1" applyAlignment="1">
      <alignment horizontal="center" vertical="center"/>
    </xf>
    <xf numFmtId="44" fontId="6" fillId="0" borderId="36" xfId="1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8" fontId="0" fillId="0" borderId="29" xfId="0" applyNumberFormat="1" applyBorder="1" applyAlignment="1">
      <alignment horizontal="center" vertical="center"/>
    </xf>
    <xf numFmtId="44" fontId="6" fillId="0" borderId="29" xfId="1" applyFont="1" applyBorder="1" applyAlignment="1">
      <alignment vertical="center"/>
    </xf>
    <xf numFmtId="44" fontId="6" fillId="0" borderId="29" xfId="1" applyFont="1" applyBorder="1" applyAlignment="1">
      <alignment horizontal="center" vertical="center"/>
    </xf>
    <xf numFmtId="44" fontId="6" fillId="0" borderId="29" xfId="1" applyFont="1" applyFill="1" applyBorder="1" applyAlignment="1">
      <alignment horizontal="center" vertical="center" wrapText="1"/>
    </xf>
    <xf numFmtId="1" fontId="6" fillId="0" borderId="30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Border="1" applyAlignment="1">
      <alignment horizontal="center" vertical="center"/>
    </xf>
    <xf numFmtId="44" fontId="4" fillId="0" borderId="12" xfId="1" applyFont="1" applyBorder="1" applyAlignment="1">
      <alignment vertical="center"/>
    </xf>
    <xf numFmtId="1" fontId="6" fillId="0" borderId="13" xfId="1" applyNumberFormat="1" applyFont="1" applyBorder="1" applyAlignment="1">
      <alignment horizontal="center" vertical="center"/>
    </xf>
    <xf numFmtId="44" fontId="6" fillId="0" borderId="29" xfId="1" applyFont="1" applyBorder="1" applyAlignment="1">
      <alignment horizontal="center"/>
    </xf>
    <xf numFmtId="44" fontId="6" fillId="0" borderId="19" xfId="1" applyFont="1" applyBorder="1"/>
    <xf numFmtId="0" fontId="0" fillId="0" borderId="29" xfId="0" applyBorder="1" applyAlignment="1">
      <alignment horizontal="center"/>
    </xf>
    <xf numFmtId="8" fontId="0" fillId="0" borderId="29" xfId="0" applyNumberFormat="1" applyBorder="1" applyAlignment="1">
      <alignment horizontal="center"/>
    </xf>
    <xf numFmtId="44" fontId="3" fillId="0" borderId="29" xfId="1" applyFont="1" applyBorder="1"/>
    <xf numFmtId="44" fontId="6" fillId="0" borderId="29" xfId="1" applyFont="1" applyFill="1" applyBorder="1" applyAlignment="1">
      <alignment horizontal="center" wrapText="1"/>
    </xf>
    <xf numFmtId="44" fontId="3" fillId="0" borderId="29" xfId="1" applyFont="1" applyBorder="1" applyAlignment="1">
      <alignment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9" xfId="0" applyBorder="1"/>
    <xf numFmtId="8" fontId="5" fillId="2" borderId="29" xfId="0" applyNumberFormat="1" applyFont="1" applyFill="1" applyBorder="1" applyAlignment="1">
      <alignment horizontal="center"/>
    </xf>
    <xf numFmtId="44" fontId="6" fillId="0" borderId="29" xfId="1" applyFont="1" applyBorder="1"/>
    <xf numFmtId="44" fontId="5" fillId="2" borderId="19" xfId="1" applyFont="1" applyFill="1" applyBorder="1"/>
    <xf numFmtId="44" fontId="6" fillId="0" borderId="41" xfId="1" applyFont="1" applyBorder="1" applyAlignment="1">
      <alignment horizontal="center"/>
    </xf>
    <xf numFmtId="44" fontId="6" fillId="0" borderId="38" xfId="1" applyFont="1" applyBorder="1"/>
    <xf numFmtId="1" fontId="6" fillId="0" borderId="4" xfId="1" applyNumberFormat="1" applyFont="1" applyBorder="1" applyAlignment="1">
      <alignment horizontal="center" vertical="center"/>
    </xf>
    <xf numFmtId="44" fontId="6" fillId="0" borderId="41" xfId="1" applyFont="1" applyBorder="1"/>
    <xf numFmtId="44" fontId="3" fillId="0" borderId="0" xfId="1" applyFont="1" applyBorder="1"/>
    <xf numFmtId="44" fontId="3" fillId="0" borderId="0" xfId="1" applyFont="1" applyBorder="1" applyAlignment="1">
      <alignment vertical="center"/>
    </xf>
    <xf numFmtId="44" fontId="5" fillId="0" borderId="0" xfId="1" applyFont="1" applyBorder="1"/>
    <xf numFmtId="44" fontId="9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4" fontId="6" fillId="0" borderId="0" xfId="1" applyFont="1" applyAlignment="1">
      <alignment horizontal="center" wrapText="1"/>
    </xf>
    <xf numFmtId="44" fontId="5" fillId="0" borderId="0" xfId="1" applyFont="1" applyAlignment="1">
      <alignment horizontal="center"/>
    </xf>
    <xf numFmtId="44" fontId="4" fillId="8" borderId="29" xfId="1" applyFont="1" applyFill="1" applyBorder="1" applyAlignment="1">
      <alignment vertical="center"/>
    </xf>
    <xf numFmtId="0" fontId="5" fillId="0" borderId="34" xfId="0" applyFont="1" applyBorder="1" applyAlignment="1">
      <alignment horizontal="center" vertical="center" wrapText="1"/>
    </xf>
    <xf numFmtId="8" fontId="0" fillId="0" borderId="26" xfId="0" applyNumberFormat="1" applyBorder="1" applyAlignment="1">
      <alignment horizontal="center" vertical="center"/>
    </xf>
    <xf numFmtId="8" fontId="0" fillId="0" borderId="32" xfId="0" applyNumberFormat="1" applyBorder="1" applyAlignment="1">
      <alignment horizontal="center" vertical="center"/>
    </xf>
    <xf numFmtId="8" fontId="0" fillId="0" borderId="34" xfId="0" applyNumberFormat="1" applyBorder="1" applyAlignment="1">
      <alignment horizontal="center" vertical="center"/>
    </xf>
    <xf numFmtId="8" fontId="5" fillId="0" borderId="37" xfId="0" applyNumberFormat="1" applyFont="1" applyBorder="1" applyAlignment="1">
      <alignment horizontal="center" vertical="center"/>
    </xf>
    <xf numFmtId="8" fontId="0" fillId="0" borderId="41" xfId="0" applyNumberFormat="1" applyBorder="1" applyAlignment="1">
      <alignment horizontal="center" vertical="center"/>
    </xf>
    <xf numFmtId="44" fontId="9" fillId="0" borderId="28" xfId="1" applyFont="1" applyBorder="1" applyAlignment="1">
      <alignment horizontal="center" vertical="center" wrapText="1"/>
    </xf>
    <xf numFmtId="44" fontId="9" fillId="0" borderId="29" xfId="1" applyFont="1" applyBorder="1" applyAlignment="1">
      <alignment horizontal="center" vertical="center" wrapText="1"/>
    </xf>
    <xf numFmtId="1" fontId="9" fillId="0" borderId="30" xfId="1" applyNumberFormat="1" applyFont="1" applyBorder="1" applyAlignment="1">
      <alignment horizontal="center" vertical="center" wrapText="1"/>
    </xf>
    <xf numFmtId="44" fontId="6" fillId="0" borderId="11" xfId="1" applyFont="1" applyBorder="1" applyAlignment="1">
      <alignment vertical="center"/>
    </xf>
    <xf numFmtId="44" fontId="6" fillId="0" borderId="14" xfId="1" applyFont="1" applyBorder="1" applyAlignment="1">
      <alignment vertical="center"/>
    </xf>
    <xf numFmtId="44" fontId="6" fillId="0" borderId="16" xfId="1" applyFont="1" applyBorder="1" applyAlignment="1">
      <alignment vertical="center"/>
    </xf>
    <xf numFmtId="44" fontId="6" fillId="0" borderId="28" xfId="1" applyFont="1" applyBorder="1" applyAlignment="1">
      <alignment vertical="center"/>
    </xf>
    <xf numFmtId="44" fontId="4" fillId="0" borderId="14" xfId="1" applyFont="1" applyBorder="1" applyAlignment="1">
      <alignment vertical="center"/>
    </xf>
    <xf numFmtId="44" fontId="4" fillId="0" borderId="16" xfId="1" applyFont="1" applyBorder="1" applyAlignment="1">
      <alignment vertical="center"/>
    </xf>
    <xf numFmtId="44" fontId="0" fillId="0" borderId="42" xfId="1" applyFont="1" applyBorder="1" applyAlignment="1">
      <alignment horizontal="center"/>
    </xf>
    <xf numFmtId="8" fontId="0" fillId="0" borderId="28" xfId="0" applyNumberFormat="1" applyBorder="1" applyAlignment="1">
      <alignment horizontal="center"/>
    </xf>
    <xf numFmtId="1" fontId="6" fillId="0" borderId="30" xfId="1" applyNumberFormat="1" applyFont="1" applyBorder="1" applyAlignment="1">
      <alignment horizontal="center"/>
    </xf>
    <xf numFmtId="44" fontId="4" fillId="9" borderId="29" xfId="1" applyFont="1" applyFill="1" applyBorder="1" applyAlignment="1">
      <alignment horizontal="center"/>
    </xf>
    <xf numFmtId="44" fontId="5" fillId="0" borderId="10" xfId="1" applyFont="1" applyBorder="1" applyAlignment="1">
      <alignment horizontal="center"/>
    </xf>
    <xf numFmtId="44" fontId="9" fillId="0" borderId="10" xfId="1" applyFont="1" applyBorder="1" applyAlignment="1">
      <alignment horizontal="center"/>
    </xf>
    <xf numFmtId="44" fontId="5" fillId="0" borderId="10" xfId="1" applyFont="1" applyBorder="1" applyAlignment="1">
      <alignment horizontal="center" wrapText="1"/>
    </xf>
    <xf numFmtId="44" fontId="3" fillId="0" borderId="10" xfId="1" applyFont="1" applyBorder="1" applyAlignment="1">
      <alignment wrapText="1"/>
    </xf>
    <xf numFmtId="44" fontId="6" fillId="0" borderId="10" xfId="1" applyFont="1" applyBorder="1" applyAlignment="1">
      <alignment wrapText="1"/>
    </xf>
    <xf numFmtId="44" fontId="9" fillId="0" borderId="10" xfId="1" applyFont="1" applyBorder="1" applyAlignment="1">
      <alignment horizontal="center" wrapText="1"/>
    </xf>
    <xf numFmtId="44" fontId="9" fillId="0" borderId="10" xfId="1" applyFont="1" applyBorder="1" applyAlignment="1">
      <alignment wrapText="1"/>
    </xf>
    <xf numFmtId="44" fontId="9" fillId="0" borderId="10" xfId="1" applyFont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6" borderId="2" xfId="0" applyFont="1" applyFill="1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0" xfId="0" applyFill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2</xdr:row>
      <xdr:rowOff>9211</xdr:rowOff>
    </xdr:from>
    <xdr:to>
      <xdr:col>5</xdr:col>
      <xdr:colOff>305401</xdr:colOff>
      <xdr:row>14</xdr:row>
      <xdr:rowOff>61297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D018A6-C5CF-404B-90E2-BCF9E6311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374971"/>
          <a:ext cx="4008721" cy="224664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106681</xdr:colOff>
      <xdr:row>17</xdr:row>
      <xdr:rowOff>30480</xdr:rowOff>
    </xdr:from>
    <xdr:to>
      <xdr:col>6</xdr:col>
      <xdr:colOff>760299</xdr:colOff>
      <xdr:row>37</xdr:row>
      <xdr:rowOff>46127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D93FCF-F9CC-482C-8859-A6AC58A7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1" y="3139440"/>
          <a:ext cx="5408498" cy="3673247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39</xdr:row>
      <xdr:rowOff>36165</xdr:rowOff>
    </xdr:from>
    <xdr:to>
      <xdr:col>7</xdr:col>
      <xdr:colOff>8208</xdr:colOff>
      <xdr:row>56</xdr:row>
      <xdr:rowOff>61311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5D94DD-FDF6-465B-BC6F-24063939E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420" y="7168485"/>
          <a:ext cx="5243148" cy="3134106"/>
        </a:xfrm>
        <a:prstGeom prst="rect">
          <a:avLst/>
        </a:prstGeom>
      </xdr:spPr>
    </xdr:pic>
    <xdr:clientData/>
  </xdr:twoCellAnchor>
  <xdr:twoCellAnchor editAs="oneCell">
    <xdr:from>
      <xdr:col>0</xdr:col>
      <xdr:colOff>289560</xdr:colOff>
      <xdr:row>57</xdr:row>
      <xdr:rowOff>83820</xdr:rowOff>
    </xdr:from>
    <xdr:to>
      <xdr:col>7</xdr:col>
      <xdr:colOff>205769</xdr:colOff>
      <xdr:row>78</xdr:row>
      <xdr:rowOff>129978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62AB8E3-B636-484F-A9A8-E2CEE33A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560" y="10507980"/>
          <a:ext cx="5463569" cy="3886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9</xdr:col>
      <xdr:colOff>130169</xdr:colOff>
      <xdr:row>107</xdr:row>
      <xdr:rowOff>137600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31F97C-B40F-4DCA-87F9-ABC7A148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630400"/>
          <a:ext cx="7262489" cy="50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108</xdr:row>
      <xdr:rowOff>129540</xdr:rowOff>
    </xdr:from>
    <xdr:to>
      <xdr:col>9</xdr:col>
      <xdr:colOff>267336</xdr:colOff>
      <xdr:row>143</xdr:row>
      <xdr:rowOff>23405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196263-E13B-41F1-B276-582A8D5F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" y="19880580"/>
          <a:ext cx="7338696" cy="6294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8</xdr:col>
      <xdr:colOff>549</xdr:colOff>
      <xdr:row>167</xdr:row>
      <xdr:rowOff>137505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4F47576-F82A-4A18-8B81-0497C7FC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6700480"/>
          <a:ext cx="6340389" cy="39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8</xdr:col>
      <xdr:colOff>457789</xdr:colOff>
      <xdr:row>191</xdr:row>
      <xdr:rowOff>167972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F3EB6D8-997F-4F05-BAA6-142F3D5A4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1272480"/>
          <a:ext cx="6797629" cy="3825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19050</xdr:rowOff>
    </xdr:from>
    <xdr:to>
      <xdr:col>8</xdr:col>
      <xdr:colOff>120496</xdr:colOff>
      <xdr:row>23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3B9D2-E3EB-434D-8749-1A4003C5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09550"/>
          <a:ext cx="6054571" cy="424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15</xdr:col>
      <xdr:colOff>55714</xdr:colOff>
      <xdr:row>56</xdr:row>
      <xdr:rowOff>123071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6B4864-9E8B-40B2-9EA2-7D06412B3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00"/>
          <a:ext cx="11485714" cy="6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5</xdr:col>
      <xdr:colOff>170952</xdr:colOff>
      <xdr:row>70</xdr:row>
      <xdr:rowOff>37786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F18B8E-8E4A-4DB8-873F-B3C1200D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0"/>
          <a:ext cx="3980952" cy="2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9</xdr:col>
      <xdr:colOff>408667</xdr:colOff>
      <xdr:row>91</xdr:row>
      <xdr:rowOff>123357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AC2FA6-57FE-4FB1-98FD-1BD88EA1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716000"/>
          <a:ext cx="7266667" cy="3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9</xdr:col>
      <xdr:colOff>446762</xdr:colOff>
      <xdr:row>130</xdr:row>
      <xdr:rowOff>103857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2E45DD-6A7D-4F3E-827C-C96336615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526000"/>
          <a:ext cx="7304762" cy="7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9</xdr:col>
      <xdr:colOff>646762</xdr:colOff>
      <xdr:row>155</xdr:row>
      <xdr:rowOff>180405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39BF03C-C0A7-4112-89CD-39726559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5146000"/>
          <a:ext cx="7504762" cy="4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10</xdr:col>
      <xdr:colOff>37143</xdr:colOff>
      <xdr:row>180</xdr:row>
      <xdr:rowOff>104214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C79E0C-E694-4ABB-9D19-53522D6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9908500"/>
          <a:ext cx="7657143" cy="44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4</xdr:col>
      <xdr:colOff>637714</xdr:colOff>
      <xdr:row>200</xdr:row>
      <xdr:rowOff>171000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E6DBD53-F424-48F6-B8B1-EDC0B238E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4671000"/>
          <a:ext cx="3685714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8</xdr:col>
      <xdr:colOff>389714</xdr:colOff>
      <xdr:row>228</xdr:row>
      <xdr:rowOff>189857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C5931F8-99EC-4EEB-8B56-D66945A5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8481000"/>
          <a:ext cx="6485714" cy="5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15</xdr:col>
      <xdr:colOff>236667</xdr:colOff>
      <xdr:row>269</xdr:row>
      <xdr:rowOff>94309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3347CDC-3485-46C0-A4F6-D43F89578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3815000"/>
          <a:ext cx="11666667" cy="7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9</xdr:col>
      <xdr:colOff>389619</xdr:colOff>
      <xdr:row>313</xdr:row>
      <xdr:rowOff>18071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C4E51F3-FE15-427B-9170-F7E8ABAFD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51816000"/>
          <a:ext cx="7247619" cy="7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9</xdr:col>
      <xdr:colOff>570571</xdr:colOff>
      <xdr:row>328</xdr:row>
      <xdr:rowOff>133024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28B93D9-995B-44CE-8B47-865F43608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60007500"/>
          <a:ext cx="7428571" cy="2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9</xdr:col>
      <xdr:colOff>503905</xdr:colOff>
      <xdr:row>358</xdr:row>
      <xdr:rowOff>170738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0910FE1-5CC6-432D-B634-AF190104F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62674500"/>
          <a:ext cx="7361905" cy="5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9</xdr:col>
      <xdr:colOff>342000</xdr:colOff>
      <xdr:row>404</xdr:row>
      <xdr:rowOff>84667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FA58A0D-4B5B-478C-B409-A758236A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68580000"/>
          <a:ext cx="7200000" cy="84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9</xdr:col>
      <xdr:colOff>237238</xdr:colOff>
      <xdr:row>424</xdr:row>
      <xdr:rowOff>37667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3F7FC0-3D40-462F-A958-D864F7D3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77343000"/>
          <a:ext cx="7095238" cy="34666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OLY MARIET MURCIA ORTIZ" id="{FBEB21E1-BFD2-464A-A370-0D85BE2F658F}" userId="YOLY MARIET MURCIA ORTIZ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3-02-02T15:55:38.84" personId="{FBEB21E1-BFD2-464A-A370-0D85BE2F658F}" id="{6E24778E-09F5-429A-8A97-B61A695505F3}">
    <text>AJUSTAR LA DESCRIPCIÓN ACORDE AL ELEMENTO QUE SE VA A ADQUIRIR CON BASE A LA NECESIDAD DE LA ENTIDAD</text>
  </threadedComment>
  <threadedComment ref="N8" dT="2023-02-02T19:39:56.62" personId="{FBEB21E1-BFD2-464A-A370-0D85BE2F658F}" id="{AF16C055-A5AD-434E-9863-75879D6A923D}">
    <text>AUNQUE EL PRECIO ES MAS ECONOMICO NO COMPLETA EL MINIMO PARA REALIZAR LA COMPRA</text>
  </threadedComment>
  <threadedComment ref="C19" dT="2023-02-02T20:40:13.25" personId="{FBEB21E1-BFD2-464A-A370-0D85BE2F658F}" id="{7F630CAE-EAA9-4E6D-B97D-12C5D272E0A7}">
    <text>PENDIENTE DEFINIR LA DESCRIPCIÓN</text>
  </threadedComment>
  <threadedComment ref="G31" dT="2023-02-02T14:03:26.47" personId="{FBEB21E1-BFD2-464A-A370-0D85BE2F658F}" id="{FDECDB5D-F600-44D5-BC54-BC50C8D70EB5}">
    <text>Tener en cuenta si requerien aumentar la cantidad</text>
  </threadedComment>
  <threadedComment ref="F41" dT="2023-02-02T21:19:53.57" personId="{FBEB21E1-BFD2-464A-A370-0D85BE2F658F}" id="{F86BAD9C-03CE-469A-A489-0618838E28A1}">
    <text>pendiente codigo de TVEC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5707-F6C6-402D-8A9E-BFC78E4CA5D1}">
  <dimension ref="B1:U54"/>
  <sheetViews>
    <sheetView topLeftCell="C22" zoomScale="70" zoomScaleNormal="70" workbookViewId="0">
      <pane xSplit="1" topLeftCell="D1" activePane="topRight" state="frozen"/>
      <selection activeCell="C1" sqref="C1"/>
      <selection pane="topRight" activeCell="D56" sqref="D56"/>
    </sheetView>
  </sheetViews>
  <sheetFormatPr baseColWidth="10" defaultRowHeight="15" x14ac:dyDescent="0.25"/>
  <cols>
    <col min="3" max="3" width="37.85546875" customWidth="1"/>
    <col min="4" max="4" width="19.28515625" style="1" customWidth="1"/>
    <col min="5" max="5" width="17.140625" customWidth="1"/>
    <col min="6" max="6" width="21.5703125" customWidth="1"/>
    <col min="7" max="7" width="12" customWidth="1"/>
    <col min="8" max="8" width="17.42578125" style="1" customWidth="1"/>
    <col min="9" max="9" width="22.28515625" customWidth="1"/>
    <col min="10" max="10" width="17.5703125" style="18" customWidth="1"/>
    <col min="11" max="11" width="22.7109375" style="18" customWidth="1"/>
    <col min="12" max="12" width="19.28515625" style="28" customWidth="1"/>
    <col min="13" max="13" width="16.140625" style="65" customWidth="1"/>
    <col min="14" max="14" width="17.5703125" style="18" customWidth="1"/>
    <col min="15" max="15" width="22.42578125" style="18" customWidth="1"/>
    <col min="16" max="16" width="19" style="18" customWidth="1"/>
    <col min="17" max="17" width="19.5703125" style="65" customWidth="1"/>
    <col min="18" max="18" width="17.5703125" style="18" customWidth="1"/>
    <col min="19" max="19" width="19" style="18" customWidth="1"/>
    <col min="20" max="20" width="17.28515625" style="21" customWidth="1"/>
    <col min="21" max="21" width="16.5703125" style="65" customWidth="1"/>
  </cols>
  <sheetData>
    <row r="1" spans="2:21" ht="15.75" thickBot="1" x14ac:dyDescent="0.3">
      <c r="C1" s="150" t="s">
        <v>3</v>
      </c>
      <c r="D1" s="144" t="s">
        <v>5</v>
      </c>
      <c r="E1" s="82" t="s">
        <v>12</v>
      </c>
      <c r="F1" s="77"/>
      <c r="G1" s="82" t="s">
        <v>15</v>
      </c>
      <c r="H1" s="82" t="s">
        <v>21</v>
      </c>
      <c r="I1" s="160" t="s">
        <v>22</v>
      </c>
      <c r="J1" s="163" t="s">
        <v>6</v>
      </c>
      <c r="K1" s="164"/>
      <c r="L1" s="164"/>
      <c r="M1" s="165"/>
      <c r="N1" s="166" t="s">
        <v>30</v>
      </c>
      <c r="O1" s="167"/>
      <c r="P1" s="167"/>
      <c r="Q1" s="168"/>
      <c r="R1" s="171" t="s">
        <v>40</v>
      </c>
      <c r="S1" s="172"/>
      <c r="T1" s="172"/>
      <c r="U1" s="173"/>
    </row>
    <row r="2" spans="2:21" s="5" customFormat="1" ht="30.75" thickBot="1" x14ac:dyDescent="0.3">
      <c r="B2" s="5" t="s">
        <v>4</v>
      </c>
      <c r="C2" s="151"/>
      <c r="D2" s="145"/>
      <c r="E2" s="83"/>
      <c r="F2" s="78"/>
      <c r="G2" s="83"/>
      <c r="H2" s="83"/>
      <c r="I2" s="83"/>
      <c r="J2" s="161" t="s">
        <v>7</v>
      </c>
      <c r="K2" s="161" t="s">
        <v>8</v>
      </c>
      <c r="L2" s="161" t="s">
        <v>9</v>
      </c>
      <c r="M2" s="162" t="s">
        <v>11</v>
      </c>
      <c r="N2" s="161" t="s">
        <v>7</v>
      </c>
      <c r="O2" s="161" t="s">
        <v>8</v>
      </c>
      <c r="P2" s="161" t="s">
        <v>9</v>
      </c>
      <c r="Q2" s="162" t="s">
        <v>11</v>
      </c>
      <c r="R2" s="161" t="s">
        <v>7</v>
      </c>
      <c r="S2" s="161" t="s">
        <v>8</v>
      </c>
      <c r="T2" s="169" t="s">
        <v>9</v>
      </c>
      <c r="U2" s="170" t="s">
        <v>11</v>
      </c>
    </row>
    <row r="3" spans="2:21" s="25" customFormat="1" ht="35.25" customHeight="1" x14ac:dyDescent="0.25">
      <c r="B3" s="24">
        <v>1</v>
      </c>
      <c r="C3" s="152" t="s">
        <v>51</v>
      </c>
      <c r="D3" s="146" t="s">
        <v>1</v>
      </c>
      <c r="E3" s="118">
        <v>2</v>
      </c>
      <c r="F3" s="118"/>
      <c r="G3" s="118">
        <v>2</v>
      </c>
      <c r="H3" s="119">
        <v>6490</v>
      </c>
      <c r="I3" s="120">
        <f>+H3*2</f>
        <v>12980</v>
      </c>
      <c r="J3" s="121">
        <v>8338</v>
      </c>
      <c r="K3" s="121">
        <f>+J3*E3</f>
        <v>16676</v>
      </c>
      <c r="L3" s="122" t="s">
        <v>10</v>
      </c>
      <c r="M3" s="123">
        <f>+I3-K3</f>
        <v>-3696</v>
      </c>
      <c r="N3" s="124">
        <v>0</v>
      </c>
      <c r="O3" s="124">
        <f>+N3*K3</f>
        <v>0</v>
      </c>
      <c r="P3" s="125" t="s">
        <v>31</v>
      </c>
      <c r="Q3" s="126">
        <v>0</v>
      </c>
      <c r="R3" s="127">
        <v>5400</v>
      </c>
      <c r="S3" s="128">
        <f>+R3*E3</f>
        <v>10800</v>
      </c>
      <c r="T3" s="129">
        <v>174589640073</v>
      </c>
      <c r="U3" s="130">
        <f>+I3-S3</f>
        <v>2180</v>
      </c>
    </row>
    <row r="4" spans="2:21" s="25" customFormat="1" ht="40.5" customHeight="1" x14ac:dyDescent="0.25">
      <c r="B4" s="24">
        <v>2</v>
      </c>
      <c r="C4" s="153" t="s">
        <v>52</v>
      </c>
      <c r="D4" s="147" t="s">
        <v>1</v>
      </c>
      <c r="E4" s="91">
        <v>2</v>
      </c>
      <c r="F4" s="91"/>
      <c r="G4" s="91">
        <v>1</v>
      </c>
      <c r="H4" s="92">
        <v>16390</v>
      </c>
      <c r="I4" s="93">
        <f>+H4*2</f>
        <v>32780</v>
      </c>
      <c r="J4" s="88">
        <v>20700</v>
      </c>
      <c r="K4" s="88">
        <f>+J4*E4</f>
        <v>41400</v>
      </c>
      <c r="L4" s="98" t="s">
        <v>13</v>
      </c>
      <c r="M4" s="90">
        <f>+I4-K4</f>
        <v>-8620</v>
      </c>
      <c r="N4" s="106">
        <v>0</v>
      </c>
      <c r="O4" s="88">
        <f t="shared" ref="O4:O5" si="0">+N4*K4</f>
        <v>0</v>
      </c>
      <c r="P4" s="94" t="s">
        <v>35</v>
      </c>
      <c r="Q4" s="90"/>
      <c r="R4" s="87">
        <v>7300</v>
      </c>
      <c r="S4" s="88">
        <f>+R4*E4</f>
        <v>14600</v>
      </c>
      <c r="T4" s="89">
        <v>174589640080</v>
      </c>
      <c r="U4" s="131">
        <f>+I4-S4</f>
        <v>18180</v>
      </c>
    </row>
    <row r="5" spans="2:21" s="25" customFormat="1" x14ac:dyDescent="0.25">
      <c r="B5" s="24">
        <v>3</v>
      </c>
      <c r="C5" s="153" t="s">
        <v>53</v>
      </c>
      <c r="D5" s="147" t="s">
        <v>1</v>
      </c>
      <c r="E5" s="91">
        <v>4</v>
      </c>
      <c r="F5" s="91"/>
      <c r="G5" s="91">
        <v>2</v>
      </c>
      <c r="H5" s="92">
        <v>10890</v>
      </c>
      <c r="I5" s="93">
        <f>+H5*4</f>
        <v>43560</v>
      </c>
      <c r="J5" s="88">
        <v>17515</v>
      </c>
      <c r="K5" s="88">
        <f>+J5*E5</f>
        <v>70060</v>
      </c>
      <c r="L5" s="98" t="s">
        <v>14</v>
      </c>
      <c r="M5" s="90">
        <f>+I5-K5</f>
        <v>-26500</v>
      </c>
      <c r="N5" s="107"/>
      <c r="O5" s="107">
        <f t="shared" si="0"/>
        <v>0</v>
      </c>
      <c r="P5" s="108" t="s">
        <v>31</v>
      </c>
      <c r="Q5" s="109"/>
      <c r="R5" s="87">
        <v>5500</v>
      </c>
      <c r="S5" s="88">
        <f>+R5*E5</f>
        <v>22000</v>
      </c>
      <c r="T5" s="86">
        <v>174589640087</v>
      </c>
      <c r="U5" s="131">
        <f>+I5-S5</f>
        <v>21560</v>
      </c>
    </row>
    <row r="6" spans="2:21" s="25" customFormat="1" ht="86.45" customHeight="1" x14ac:dyDescent="0.25">
      <c r="B6" s="24">
        <v>4</v>
      </c>
      <c r="C6" s="154" t="s">
        <v>54</v>
      </c>
      <c r="D6" s="148" t="s">
        <v>75</v>
      </c>
      <c r="E6" s="91">
        <v>1</v>
      </c>
      <c r="F6" s="91"/>
      <c r="G6" s="91">
        <v>1</v>
      </c>
      <c r="H6" s="92">
        <v>32890</v>
      </c>
      <c r="I6" s="93">
        <f>+H6*1</f>
        <v>32890</v>
      </c>
      <c r="J6" s="88">
        <v>33040</v>
      </c>
      <c r="K6" s="88">
        <f>+J6*E6</f>
        <v>33040</v>
      </c>
      <c r="L6" s="94" t="s">
        <v>41</v>
      </c>
      <c r="M6" s="90">
        <f>+I6-K6</f>
        <v>-150</v>
      </c>
      <c r="N6" s="88">
        <v>370090</v>
      </c>
      <c r="O6" s="88">
        <f>+N6*G6</f>
        <v>370090</v>
      </c>
      <c r="P6" s="94" t="s">
        <v>34</v>
      </c>
      <c r="Q6" s="90">
        <f>+$I6-O6</f>
        <v>-337200</v>
      </c>
      <c r="R6" s="95">
        <v>12800</v>
      </c>
      <c r="S6" s="88">
        <f>+R6*G6</f>
        <v>12800</v>
      </c>
      <c r="T6" s="96">
        <v>174589640038</v>
      </c>
      <c r="U6" s="131">
        <f>+I6-S6</f>
        <v>20090</v>
      </c>
    </row>
    <row r="7" spans="2:21" s="25" customFormat="1" x14ac:dyDescent="0.25">
      <c r="B7" s="24"/>
      <c r="C7" s="155"/>
      <c r="D7" s="147"/>
      <c r="E7" s="91"/>
      <c r="F7" s="91"/>
      <c r="G7" s="91"/>
      <c r="H7" s="92"/>
      <c r="I7" s="110">
        <f>+SUM(I3:I6)</f>
        <v>122210</v>
      </c>
      <c r="J7" s="88"/>
      <c r="K7" s="111">
        <f>+SUM(K3:K6)</f>
        <v>161176</v>
      </c>
      <c r="L7" s="98"/>
      <c r="M7" s="90">
        <f>+I7-K7</f>
        <v>-38966</v>
      </c>
      <c r="N7" s="88"/>
      <c r="O7" s="111">
        <f>+SUM(O3:O6)</f>
        <v>370090</v>
      </c>
      <c r="P7" s="88"/>
      <c r="Q7" s="90">
        <f>+$I7-O7</f>
        <v>-247880</v>
      </c>
      <c r="R7" s="88"/>
      <c r="S7" s="111">
        <f>+SUM(S3:S6)</f>
        <v>60200</v>
      </c>
      <c r="T7" s="97"/>
      <c r="U7" s="131">
        <f>+$I7-S7</f>
        <v>62010</v>
      </c>
    </row>
    <row r="8" spans="2:21" s="25" customFormat="1" x14ac:dyDescent="0.25">
      <c r="B8" s="24">
        <v>5</v>
      </c>
      <c r="C8" s="156" t="s">
        <v>56</v>
      </c>
      <c r="D8" s="147" t="s">
        <v>1</v>
      </c>
      <c r="E8" s="91">
        <v>1</v>
      </c>
      <c r="F8" s="91"/>
      <c r="G8" s="112">
        <v>2</v>
      </c>
      <c r="H8" s="92">
        <v>250000</v>
      </c>
      <c r="I8" s="93">
        <f t="shared" ref="I8:I21" si="1">+E8*H8</f>
        <v>250000</v>
      </c>
      <c r="J8" s="88">
        <v>317000</v>
      </c>
      <c r="K8" s="88">
        <f>+J8*E8</f>
        <v>317000</v>
      </c>
      <c r="L8" s="98" t="s">
        <v>50</v>
      </c>
      <c r="M8" s="90"/>
      <c r="N8" s="113">
        <v>207060</v>
      </c>
      <c r="O8" s="88">
        <f>+N8*G8</f>
        <v>414120</v>
      </c>
      <c r="P8" s="100" t="s">
        <v>36</v>
      </c>
      <c r="Q8" s="90"/>
      <c r="R8" s="95">
        <v>238400</v>
      </c>
      <c r="S8" s="88">
        <f>+R8*E8</f>
        <v>238400</v>
      </c>
      <c r="T8" s="96">
        <v>174589640255</v>
      </c>
      <c r="U8" s="131">
        <f>+I8-S8</f>
        <v>11600</v>
      </c>
    </row>
    <row r="9" spans="2:21" s="25" customFormat="1" x14ac:dyDescent="0.25">
      <c r="B9" s="24"/>
      <c r="C9" s="155"/>
      <c r="D9" s="147"/>
      <c r="E9" s="91"/>
      <c r="F9" s="91"/>
      <c r="G9" s="91"/>
      <c r="H9" s="92"/>
      <c r="I9" s="110">
        <v>250000</v>
      </c>
      <c r="J9" s="88"/>
      <c r="K9" s="111">
        <f>+K8</f>
        <v>317000</v>
      </c>
      <c r="L9" s="98"/>
      <c r="M9" s="90">
        <f>+I9-K9</f>
        <v>-67000</v>
      </c>
      <c r="N9" s="88"/>
      <c r="O9" s="111">
        <f>+O8</f>
        <v>414120</v>
      </c>
      <c r="P9" s="88"/>
      <c r="Q9" s="90"/>
      <c r="R9" s="88"/>
      <c r="S9" s="111">
        <f>+S8</f>
        <v>238400</v>
      </c>
      <c r="T9" s="97"/>
      <c r="U9" s="131"/>
    </row>
    <row r="10" spans="2:21" s="25" customFormat="1" ht="27" customHeight="1" x14ac:dyDescent="0.25">
      <c r="B10" s="24">
        <v>6</v>
      </c>
      <c r="C10" s="153" t="s">
        <v>57</v>
      </c>
      <c r="D10" s="147" t="s">
        <v>1</v>
      </c>
      <c r="E10" s="91">
        <v>2</v>
      </c>
      <c r="F10" s="91"/>
      <c r="G10" s="91">
        <v>2</v>
      </c>
      <c r="H10" s="92">
        <v>32890</v>
      </c>
      <c r="I10" s="93">
        <f t="shared" si="1"/>
        <v>65780</v>
      </c>
      <c r="J10" s="88">
        <v>57854</v>
      </c>
      <c r="K10" s="88">
        <f t="shared" ref="K10:K19" si="2">+J10*E10</f>
        <v>115708</v>
      </c>
      <c r="L10" s="98" t="s">
        <v>17</v>
      </c>
      <c r="M10" s="90">
        <f>+I10-K10</f>
        <v>-49928</v>
      </c>
      <c r="N10" s="88">
        <v>47600</v>
      </c>
      <c r="O10" s="88">
        <f>+N10*G10</f>
        <v>95200</v>
      </c>
      <c r="P10" s="114">
        <v>900516107</v>
      </c>
      <c r="Q10" s="90">
        <f>+$I10-O10</f>
        <v>-29420</v>
      </c>
      <c r="R10" s="95">
        <v>20800</v>
      </c>
      <c r="S10" s="88">
        <f t="shared" ref="S10:S19" si="3">+R10*E10</f>
        <v>41600</v>
      </c>
      <c r="T10" s="97">
        <v>174589640108</v>
      </c>
      <c r="U10" s="131">
        <f>+$I10-S10</f>
        <v>24180</v>
      </c>
    </row>
    <row r="11" spans="2:21" s="25" customFormat="1" ht="30.75" customHeight="1" x14ac:dyDescent="0.25">
      <c r="B11" s="24">
        <v>7</v>
      </c>
      <c r="C11" s="157" t="s">
        <v>58</v>
      </c>
      <c r="D11" s="147" t="s">
        <v>1</v>
      </c>
      <c r="E11" s="91">
        <v>1</v>
      </c>
      <c r="F11" s="91"/>
      <c r="G11" s="91">
        <v>1</v>
      </c>
      <c r="H11" s="92">
        <v>29590</v>
      </c>
      <c r="I11" s="93">
        <f t="shared" si="1"/>
        <v>29590</v>
      </c>
      <c r="J11" s="88">
        <v>22840</v>
      </c>
      <c r="K11" s="88">
        <f t="shared" si="2"/>
        <v>22840</v>
      </c>
      <c r="L11" s="115" t="s">
        <v>16</v>
      </c>
      <c r="M11" s="90">
        <f t="shared" ref="M11:M22" si="4">+I11-K11</f>
        <v>6750</v>
      </c>
      <c r="N11" s="116">
        <v>8330</v>
      </c>
      <c r="O11" s="88">
        <f t="shared" ref="O11:O19" si="5">+N11*G11</f>
        <v>8330</v>
      </c>
      <c r="P11" s="100" t="s">
        <v>37</v>
      </c>
      <c r="Q11" s="90">
        <f>+$I11-O11</f>
        <v>21260</v>
      </c>
      <c r="R11" s="99">
        <v>15900</v>
      </c>
      <c r="S11" s="88">
        <f t="shared" si="3"/>
        <v>15900</v>
      </c>
      <c r="T11" s="96">
        <v>174589640066</v>
      </c>
      <c r="U11" s="131">
        <f>+$I11-S11</f>
        <v>13690</v>
      </c>
    </row>
    <row r="12" spans="2:21" s="25" customFormat="1" ht="45" x14ac:dyDescent="0.25">
      <c r="B12" s="24">
        <v>8</v>
      </c>
      <c r="C12" s="158" t="s">
        <v>59</v>
      </c>
      <c r="D12" s="147" t="s">
        <v>1</v>
      </c>
      <c r="E12" s="91">
        <v>2</v>
      </c>
      <c r="F12" s="91"/>
      <c r="G12" s="91">
        <v>1</v>
      </c>
      <c r="H12" s="92">
        <v>9570</v>
      </c>
      <c r="I12" s="93">
        <f t="shared" si="1"/>
        <v>19140</v>
      </c>
      <c r="J12" s="95">
        <v>64355</v>
      </c>
      <c r="K12" s="88">
        <f t="shared" si="2"/>
        <v>128710</v>
      </c>
      <c r="L12" s="98" t="s">
        <v>43</v>
      </c>
      <c r="M12" s="90">
        <f t="shared" si="4"/>
        <v>-109570</v>
      </c>
      <c r="N12" s="99">
        <v>75089</v>
      </c>
      <c r="O12" s="99">
        <f t="shared" si="5"/>
        <v>75089</v>
      </c>
      <c r="P12" s="100" t="s">
        <v>42</v>
      </c>
      <c r="Q12" s="101">
        <f>+I12-O12</f>
        <v>-55949</v>
      </c>
      <c r="R12" s="99">
        <v>61400</v>
      </c>
      <c r="S12" s="99">
        <f t="shared" si="3"/>
        <v>122800</v>
      </c>
      <c r="T12" s="96">
        <v>174589640248</v>
      </c>
      <c r="U12" s="132"/>
    </row>
    <row r="13" spans="2:21" s="25" customFormat="1" x14ac:dyDescent="0.25">
      <c r="B13" s="24">
        <v>9</v>
      </c>
      <c r="C13" s="158" t="s">
        <v>60</v>
      </c>
      <c r="D13" s="147" t="s">
        <v>1</v>
      </c>
      <c r="E13" s="91">
        <v>2</v>
      </c>
      <c r="F13" s="91"/>
      <c r="G13" s="91">
        <v>2</v>
      </c>
      <c r="H13" s="92">
        <v>18590</v>
      </c>
      <c r="I13" s="93">
        <f t="shared" si="1"/>
        <v>37180</v>
      </c>
      <c r="J13" s="95">
        <v>35631</v>
      </c>
      <c r="K13" s="88">
        <f t="shared" si="2"/>
        <v>71262</v>
      </c>
      <c r="L13" s="98" t="s">
        <v>18</v>
      </c>
      <c r="M13" s="90">
        <f t="shared" si="4"/>
        <v>-34082</v>
      </c>
      <c r="N13" s="88">
        <v>78540</v>
      </c>
      <c r="O13" s="88">
        <f t="shared" si="5"/>
        <v>157080</v>
      </c>
      <c r="P13" s="102" t="s">
        <v>44</v>
      </c>
      <c r="Q13" s="101">
        <f>+$I13-O13</f>
        <v>-119900</v>
      </c>
      <c r="R13" s="99">
        <v>60700</v>
      </c>
      <c r="S13" s="88">
        <f t="shared" si="3"/>
        <v>121400</v>
      </c>
      <c r="T13" s="96">
        <v>174589640234</v>
      </c>
      <c r="U13" s="132">
        <f>+$I13-S13</f>
        <v>-84220</v>
      </c>
    </row>
    <row r="14" spans="2:21" s="25" customFormat="1" ht="40.15" customHeight="1" x14ac:dyDescent="0.25">
      <c r="B14" s="24">
        <v>10</v>
      </c>
      <c r="C14" s="153" t="s">
        <v>73</v>
      </c>
      <c r="D14" s="147" t="s">
        <v>2</v>
      </c>
      <c r="E14" s="91">
        <v>50</v>
      </c>
      <c r="F14" s="91"/>
      <c r="G14" s="91">
        <v>36</v>
      </c>
      <c r="H14" s="92">
        <v>35000</v>
      </c>
      <c r="I14" s="93">
        <f t="shared" si="1"/>
        <v>1750000</v>
      </c>
      <c r="J14" s="88">
        <v>46185</v>
      </c>
      <c r="K14" s="88">
        <f t="shared" si="2"/>
        <v>2309250</v>
      </c>
      <c r="L14" s="98" t="s">
        <v>19</v>
      </c>
      <c r="M14" s="90">
        <f t="shared" si="4"/>
        <v>-559250</v>
      </c>
      <c r="N14" s="88">
        <v>133280</v>
      </c>
      <c r="O14" s="88">
        <f>+N14*G14</f>
        <v>4798080</v>
      </c>
      <c r="P14" s="102">
        <v>900519017</v>
      </c>
      <c r="Q14" s="103">
        <f>$I14-O14</f>
        <v>-3048080</v>
      </c>
      <c r="R14" s="95">
        <v>46000</v>
      </c>
      <c r="S14" s="88">
        <f t="shared" si="3"/>
        <v>2300000</v>
      </c>
      <c r="T14" s="96">
        <v>174589640297</v>
      </c>
      <c r="U14" s="133">
        <f>$I14-S14</f>
        <v>-550000</v>
      </c>
    </row>
    <row r="15" spans="2:21" s="25" customFormat="1" ht="28.15" customHeight="1" x14ac:dyDescent="0.25">
      <c r="B15" s="24">
        <v>11</v>
      </c>
      <c r="C15" s="153" t="s">
        <v>74</v>
      </c>
      <c r="D15" s="147" t="s">
        <v>2</v>
      </c>
      <c r="E15" s="91">
        <v>1</v>
      </c>
      <c r="F15" s="91"/>
      <c r="G15" s="91">
        <v>1</v>
      </c>
      <c r="H15" s="92">
        <v>219890</v>
      </c>
      <c r="I15" s="93">
        <f t="shared" si="1"/>
        <v>219890</v>
      </c>
      <c r="J15" s="88">
        <v>300000</v>
      </c>
      <c r="K15" s="88">
        <f t="shared" si="2"/>
        <v>300000</v>
      </c>
      <c r="L15" s="98" t="s">
        <v>20</v>
      </c>
      <c r="M15" s="90">
        <f t="shared" si="4"/>
        <v>-80110</v>
      </c>
      <c r="N15" s="88">
        <v>160650</v>
      </c>
      <c r="O15" s="88">
        <f t="shared" si="5"/>
        <v>160650</v>
      </c>
      <c r="P15" s="88" t="s">
        <v>38</v>
      </c>
      <c r="Q15" s="90">
        <f t="shared" ref="Q15:Q21" si="6">+$I15-O15</f>
        <v>59240</v>
      </c>
      <c r="R15" s="95">
        <v>75600</v>
      </c>
      <c r="S15" s="88">
        <f t="shared" si="3"/>
        <v>75600</v>
      </c>
      <c r="T15" s="97">
        <v>174589640045</v>
      </c>
      <c r="U15" s="131">
        <f t="shared" ref="U15:U21" si="7">+$I15-S15</f>
        <v>144290</v>
      </c>
    </row>
    <row r="16" spans="2:21" s="25" customFormat="1" ht="25.15" customHeight="1" x14ac:dyDescent="0.25">
      <c r="B16" s="24">
        <v>12</v>
      </c>
      <c r="C16" s="153" t="s">
        <v>61</v>
      </c>
      <c r="D16" s="147" t="s">
        <v>1</v>
      </c>
      <c r="E16" s="91">
        <v>2</v>
      </c>
      <c r="F16" s="91"/>
      <c r="G16" s="91">
        <v>2</v>
      </c>
      <c r="H16" s="92">
        <v>208890</v>
      </c>
      <c r="I16" s="93">
        <f t="shared" si="1"/>
        <v>417780</v>
      </c>
      <c r="J16" s="88">
        <v>60615</v>
      </c>
      <c r="K16" s="88">
        <f t="shared" si="2"/>
        <v>121230</v>
      </c>
      <c r="L16" s="98" t="s">
        <v>23</v>
      </c>
      <c r="M16" s="90">
        <f t="shared" si="4"/>
        <v>296550</v>
      </c>
      <c r="N16" s="88">
        <v>39270</v>
      </c>
      <c r="O16" s="88">
        <f t="shared" si="5"/>
        <v>78540</v>
      </c>
      <c r="P16" s="105" t="s">
        <v>33</v>
      </c>
      <c r="Q16" s="90">
        <f t="shared" si="6"/>
        <v>339240</v>
      </c>
      <c r="R16" s="95">
        <v>25900</v>
      </c>
      <c r="S16" s="88">
        <f t="shared" si="3"/>
        <v>51800</v>
      </c>
      <c r="T16" s="89">
        <v>174589640094</v>
      </c>
      <c r="U16" s="131">
        <f t="shared" si="7"/>
        <v>365980</v>
      </c>
    </row>
    <row r="17" spans="2:21" s="25" customFormat="1" ht="30" x14ac:dyDescent="0.25">
      <c r="B17" s="24">
        <v>13</v>
      </c>
      <c r="C17" s="153" t="s">
        <v>62</v>
      </c>
      <c r="D17" s="147" t="s">
        <v>1</v>
      </c>
      <c r="E17" s="91">
        <v>1</v>
      </c>
      <c r="F17" s="91"/>
      <c r="G17" s="91">
        <v>1</v>
      </c>
      <c r="H17" s="92">
        <v>384890</v>
      </c>
      <c r="I17" s="93">
        <f t="shared" si="1"/>
        <v>384890</v>
      </c>
      <c r="J17" s="88">
        <v>337000</v>
      </c>
      <c r="K17" s="88">
        <f t="shared" si="2"/>
        <v>337000</v>
      </c>
      <c r="L17" s="98" t="s">
        <v>24</v>
      </c>
      <c r="M17" s="90">
        <f t="shared" si="4"/>
        <v>47890</v>
      </c>
      <c r="N17" s="88">
        <v>208250</v>
      </c>
      <c r="O17" s="88">
        <f t="shared" si="5"/>
        <v>208250</v>
      </c>
      <c r="P17" s="117" t="s">
        <v>32</v>
      </c>
      <c r="Q17" s="90">
        <f t="shared" si="6"/>
        <v>176640</v>
      </c>
      <c r="R17" s="95">
        <v>207400</v>
      </c>
      <c r="S17" s="88">
        <f t="shared" si="3"/>
        <v>207400</v>
      </c>
      <c r="T17" s="96">
        <v>174589640143</v>
      </c>
      <c r="U17" s="131">
        <f t="shared" si="7"/>
        <v>177490</v>
      </c>
    </row>
    <row r="18" spans="2:21" s="25" customFormat="1" ht="60" x14ac:dyDescent="0.25">
      <c r="B18" s="24">
        <v>14</v>
      </c>
      <c r="C18" s="153" t="s">
        <v>63</v>
      </c>
      <c r="D18" s="147" t="s">
        <v>1</v>
      </c>
      <c r="E18" s="91">
        <v>1</v>
      </c>
      <c r="F18" s="91"/>
      <c r="G18" s="91">
        <v>1</v>
      </c>
      <c r="H18" s="92">
        <v>359700</v>
      </c>
      <c r="I18" s="93">
        <f t="shared" si="1"/>
        <v>359700</v>
      </c>
      <c r="J18" s="88">
        <v>448000</v>
      </c>
      <c r="K18" s="88">
        <f t="shared" si="2"/>
        <v>448000</v>
      </c>
      <c r="L18" s="98" t="s">
        <v>25</v>
      </c>
      <c r="M18" s="90">
        <f t="shared" si="4"/>
        <v>-88300</v>
      </c>
      <c r="N18" s="88">
        <v>311185</v>
      </c>
      <c r="O18" s="88">
        <f t="shared" si="5"/>
        <v>311185</v>
      </c>
      <c r="P18" s="117" t="s">
        <v>64</v>
      </c>
      <c r="Q18" s="90">
        <f t="shared" si="6"/>
        <v>48515</v>
      </c>
      <c r="R18" s="95">
        <v>226200</v>
      </c>
      <c r="S18" s="88">
        <f t="shared" si="3"/>
        <v>226200</v>
      </c>
      <c r="T18" s="97">
        <v>174589640241</v>
      </c>
      <c r="U18" s="131">
        <f t="shared" si="7"/>
        <v>133500</v>
      </c>
    </row>
    <row r="19" spans="2:21" s="25" customFormat="1" ht="60.75" customHeight="1" thickBot="1" x14ac:dyDescent="0.3">
      <c r="B19" s="24">
        <v>15</v>
      </c>
      <c r="C19" s="159" t="s">
        <v>72</v>
      </c>
      <c r="D19" s="149" t="s">
        <v>2</v>
      </c>
      <c r="E19" s="134">
        <v>2</v>
      </c>
      <c r="F19" s="134"/>
      <c r="G19" s="134">
        <v>1</v>
      </c>
      <c r="H19" s="135">
        <v>65890</v>
      </c>
      <c r="I19" s="136">
        <f t="shared" si="1"/>
        <v>131780</v>
      </c>
      <c r="J19" s="137">
        <v>107600</v>
      </c>
      <c r="K19" s="138">
        <f t="shared" si="2"/>
        <v>215200</v>
      </c>
      <c r="L19" s="139" t="s">
        <v>26</v>
      </c>
      <c r="M19" s="140">
        <f t="shared" si="4"/>
        <v>-83420</v>
      </c>
      <c r="N19" s="138">
        <v>416500</v>
      </c>
      <c r="O19" s="138">
        <f t="shared" si="5"/>
        <v>416500</v>
      </c>
      <c r="P19" s="141" t="s">
        <v>45</v>
      </c>
      <c r="Q19" s="140">
        <f t="shared" si="6"/>
        <v>-284720</v>
      </c>
      <c r="R19" s="137">
        <v>107600</v>
      </c>
      <c r="S19" s="138">
        <f t="shared" si="3"/>
        <v>215200</v>
      </c>
      <c r="T19" s="142">
        <v>174589640290</v>
      </c>
      <c r="U19" s="143">
        <f t="shared" si="7"/>
        <v>-83420</v>
      </c>
    </row>
    <row r="20" spans="2:21" x14ac:dyDescent="0.25">
      <c r="B20" s="2"/>
      <c r="E20" s="1"/>
      <c r="F20" s="1"/>
      <c r="G20" s="1"/>
      <c r="H20" s="46"/>
      <c r="I20" s="4">
        <f>+SUM(I10:I19)</f>
        <v>3415730</v>
      </c>
      <c r="J20" s="9"/>
      <c r="K20" s="14">
        <f>+SUM(K10:K19)</f>
        <v>4069200</v>
      </c>
      <c r="L20" s="26"/>
      <c r="M20" s="61">
        <f>+I20-K20</f>
        <v>-653470</v>
      </c>
      <c r="N20" s="9"/>
      <c r="O20" s="14">
        <f>+SUM(O10:O19)</f>
        <v>6308904</v>
      </c>
      <c r="P20" s="10"/>
      <c r="Q20" s="61">
        <f t="shared" si="6"/>
        <v>-2893174</v>
      </c>
      <c r="R20" s="9"/>
      <c r="S20" s="14">
        <f>+SUM(S10:S19)</f>
        <v>3377900</v>
      </c>
      <c r="T20" s="15"/>
      <c r="U20" s="61">
        <f t="shared" si="7"/>
        <v>37830</v>
      </c>
    </row>
    <row r="21" spans="2:21" ht="15.75" thickBot="1" x14ac:dyDescent="0.3">
      <c r="B21" s="2">
        <v>16</v>
      </c>
      <c r="C21" s="57" t="s">
        <v>65</v>
      </c>
      <c r="D21" s="1" t="s">
        <v>1</v>
      </c>
      <c r="E21" s="1">
        <v>2</v>
      </c>
      <c r="F21" s="1"/>
      <c r="G21" s="1">
        <v>1</v>
      </c>
      <c r="H21" s="47">
        <v>32890</v>
      </c>
      <c r="I21" s="3">
        <f t="shared" si="1"/>
        <v>65780</v>
      </c>
      <c r="J21" s="11">
        <v>34481</v>
      </c>
      <c r="K21" s="12">
        <f t="shared" ref="K21" si="8">+J21*G21</f>
        <v>34481</v>
      </c>
      <c r="L21" s="27" t="s">
        <v>27</v>
      </c>
      <c r="M21" s="63">
        <f t="shared" si="4"/>
        <v>31299</v>
      </c>
      <c r="N21" s="7">
        <v>23800</v>
      </c>
      <c r="O21" s="12">
        <f>+N21*G21</f>
        <v>23800</v>
      </c>
      <c r="P21" s="16" t="s">
        <v>39</v>
      </c>
      <c r="Q21" s="62">
        <f t="shared" si="6"/>
        <v>41980</v>
      </c>
      <c r="R21" s="11">
        <v>34500</v>
      </c>
      <c r="S21" s="12">
        <f>+R21*E21</f>
        <v>69000</v>
      </c>
      <c r="T21" s="13">
        <v>174589640052</v>
      </c>
      <c r="U21" s="62">
        <f t="shared" si="7"/>
        <v>-3220</v>
      </c>
    </row>
    <row r="22" spans="2:21" ht="15.75" thickTop="1" x14ac:dyDescent="0.25">
      <c r="I22" s="4">
        <f>+I21</f>
        <v>65780</v>
      </c>
      <c r="K22" s="19">
        <f>+K21</f>
        <v>34481</v>
      </c>
      <c r="M22" s="64">
        <f t="shared" si="4"/>
        <v>31299</v>
      </c>
      <c r="O22" s="19">
        <f>+O21</f>
        <v>23800</v>
      </c>
      <c r="Q22" s="64">
        <f t="shared" ref="Q22" si="9">+M22-O22</f>
        <v>7499</v>
      </c>
      <c r="S22" s="19">
        <f>+S21</f>
        <v>69000</v>
      </c>
      <c r="U22" s="64">
        <f t="shared" ref="U22" si="10">+Q22-S22</f>
        <v>-61501</v>
      </c>
    </row>
    <row r="24" spans="2:21" x14ac:dyDescent="0.25">
      <c r="J24" s="22" t="s">
        <v>28</v>
      </c>
      <c r="K24" s="19">
        <f>+K7+K20+K22+K9</f>
        <v>4581857</v>
      </c>
      <c r="M24" s="65">
        <f>+SUM(M7+M20+M22+M9)</f>
        <v>-728137</v>
      </c>
      <c r="N24" s="22" t="s">
        <v>28</v>
      </c>
      <c r="O24" s="19">
        <f>+O7+O20+O22+O9</f>
        <v>7116914</v>
      </c>
      <c r="Q24" s="65">
        <f>+SUM(Q7+Q20+Q22+Q9)</f>
        <v>-3133555</v>
      </c>
      <c r="R24" s="22" t="s">
        <v>28</v>
      </c>
      <c r="S24" s="19">
        <f>+S7+S20+S22+S9</f>
        <v>3745500</v>
      </c>
      <c r="U24" s="65">
        <f>+SUM(U7+U20+U22+U9)</f>
        <v>38339</v>
      </c>
    </row>
    <row r="25" spans="2:21" ht="30" x14ac:dyDescent="0.25">
      <c r="J25" s="22" t="s">
        <v>29</v>
      </c>
      <c r="K25" s="23">
        <f>+I7+I9+I20+I22</f>
        <v>3853720</v>
      </c>
      <c r="N25" s="22" t="s">
        <v>29</v>
      </c>
      <c r="O25" s="23">
        <f>+$K25</f>
        <v>3853720</v>
      </c>
      <c r="R25" s="22" t="s">
        <v>29</v>
      </c>
      <c r="S25" s="23">
        <f>+K25</f>
        <v>3853720</v>
      </c>
    </row>
    <row r="27" spans="2:21" ht="15.75" thickBot="1" x14ac:dyDescent="0.3">
      <c r="K27" s="18">
        <f>+K25-K24</f>
        <v>-728137</v>
      </c>
      <c r="O27" s="18">
        <f>+O25-O24</f>
        <v>-3263194</v>
      </c>
      <c r="S27" s="18">
        <f>+S25-S24</f>
        <v>108220</v>
      </c>
    </row>
    <row r="28" spans="2:21" ht="15.75" thickBot="1" x14ac:dyDescent="0.3">
      <c r="C28" s="79" t="s">
        <v>46</v>
      </c>
      <c r="D28" s="80"/>
      <c r="E28" s="80"/>
      <c r="F28" s="80"/>
      <c r="G28" s="80"/>
      <c r="H28" s="80"/>
      <c r="I28" s="81"/>
    </row>
    <row r="29" spans="2:21" ht="30" x14ac:dyDescent="0.25">
      <c r="C29" s="36" t="s">
        <v>3</v>
      </c>
      <c r="D29" s="37" t="s">
        <v>5</v>
      </c>
      <c r="E29" s="37" t="s">
        <v>12</v>
      </c>
      <c r="F29" s="53" t="s">
        <v>71</v>
      </c>
      <c r="G29" s="37" t="s">
        <v>15</v>
      </c>
      <c r="H29" s="37" t="s">
        <v>47</v>
      </c>
      <c r="I29" s="38" t="s">
        <v>48</v>
      </c>
      <c r="J29" s="22" t="s">
        <v>49</v>
      </c>
      <c r="K29" s="22" t="s">
        <v>11</v>
      </c>
    </row>
    <row r="30" spans="2:21" x14ac:dyDescent="0.25">
      <c r="C30" s="39" t="str">
        <f>+C3</f>
        <v xml:space="preserve">MOLINILLO PLASTICO </v>
      </c>
      <c r="D30" s="31" t="s">
        <v>1</v>
      </c>
      <c r="E30" s="31">
        <v>2</v>
      </c>
      <c r="F30" s="67">
        <v>174589640073</v>
      </c>
      <c r="G30" s="49">
        <v>4</v>
      </c>
      <c r="H30" s="32">
        <f>+R3</f>
        <v>5400</v>
      </c>
      <c r="I30" s="40">
        <f>+H30*G30</f>
        <v>21600</v>
      </c>
      <c r="M30" s="64" t="s">
        <v>30</v>
      </c>
      <c r="Q30" s="60" t="s">
        <v>66</v>
      </c>
    </row>
    <row r="31" spans="2:21" x14ac:dyDescent="0.25">
      <c r="C31" s="39" t="str">
        <f>+C4</f>
        <v xml:space="preserve">COLADOR PLASTICO </v>
      </c>
      <c r="D31" s="31" t="s">
        <v>1</v>
      </c>
      <c r="E31" s="31">
        <v>2</v>
      </c>
      <c r="F31" s="67">
        <v>174589640080</v>
      </c>
      <c r="G31" s="69">
        <v>4</v>
      </c>
      <c r="H31" s="32">
        <f>+R4</f>
        <v>7300</v>
      </c>
      <c r="I31" s="40">
        <f t="shared" ref="I31:I33" si="11">+H31*G31</f>
        <v>29200</v>
      </c>
      <c r="L31" s="28" t="s">
        <v>0</v>
      </c>
      <c r="M31" s="65">
        <f>+N8</f>
        <v>207060</v>
      </c>
      <c r="N31" s="18">
        <f>+M31*G35</f>
        <v>207060</v>
      </c>
      <c r="P31" s="18" t="s">
        <v>69</v>
      </c>
      <c r="Q31" s="65">
        <f>+J12</f>
        <v>64355</v>
      </c>
      <c r="R31" s="18">
        <f>+Q31*G39</f>
        <v>128710</v>
      </c>
    </row>
    <row r="32" spans="2:21" x14ac:dyDescent="0.25">
      <c r="C32" s="39" t="str">
        <f>+C5</f>
        <v>COLADOR PLASTICO DE CAFE EN TELA</v>
      </c>
      <c r="D32" s="31" t="s">
        <v>1</v>
      </c>
      <c r="E32" s="31">
        <v>4</v>
      </c>
      <c r="F32" s="67">
        <v>174589640087</v>
      </c>
      <c r="G32" s="69">
        <v>6</v>
      </c>
      <c r="H32" s="32">
        <f>+R5</f>
        <v>5500</v>
      </c>
      <c r="I32" s="40">
        <f t="shared" si="11"/>
        <v>33000</v>
      </c>
      <c r="L32" s="28" t="s">
        <v>67</v>
      </c>
      <c r="M32" s="65">
        <f>+N11</f>
        <v>8330</v>
      </c>
      <c r="N32" s="18">
        <f>+M32*G38</f>
        <v>16660</v>
      </c>
      <c r="P32" s="18" t="s">
        <v>70</v>
      </c>
      <c r="Q32" s="65">
        <f>+J13</f>
        <v>35631</v>
      </c>
      <c r="R32" s="18">
        <f>+Q32*G40</f>
        <v>71262</v>
      </c>
    </row>
    <row r="33" spans="3:18" ht="30" x14ac:dyDescent="0.25">
      <c r="C33" s="41" t="str">
        <f>+C6</f>
        <v xml:space="preserve">SET DE TABLAS PARA PICAR X 3 UNIDADES </v>
      </c>
      <c r="D33" s="34" t="s">
        <v>55</v>
      </c>
      <c r="E33" s="35">
        <v>1</v>
      </c>
      <c r="F33" s="68">
        <v>174589640038</v>
      </c>
      <c r="G33" s="70">
        <v>3</v>
      </c>
      <c r="H33" s="45">
        <f>+R6</f>
        <v>12800</v>
      </c>
      <c r="I33" s="40">
        <f t="shared" si="11"/>
        <v>38400</v>
      </c>
      <c r="L33" s="28" t="s">
        <v>68</v>
      </c>
      <c r="M33" s="65">
        <f>+N21</f>
        <v>23800</v>
      </c>
      <c r="N33" s="18">
        <f>+M33*G48</f>
        <v>23800</v>
      </c>
      <c r="R33" s="20">
        <f>+SUM(R31:R32)</f>
        <v>199972</v>
      </c>
    </row>
    <row r="34" spans="3:18" x14ac:dyDescent="0.25">
      <c r="C34" s="42"/>
      <c r="D34" s="31"/>
      <c r="E34" s="31"/>
      <c r="F34" s="31"/>
      <c r="G34" s="69"/>
      <c r="H34" s="33"/>
      <c r="I34" s="48">
        <f>+SUM(I30:I33)</f>
        <v>122200</v>
      </c>
      <c r="J34" s="18">
        <v>122210</v>
      </c>
      <c r="K34" s="6">
        <f>+J34-I34</f>
        <v>10</v>
      </c>
      <c r="N34" s="20">
        <f>+SUM(N31:N33)</f>
        <v>247520</v>
      </c>
    </row>
    <row r="35" spans="3:18" x14ac:dyDescent="0.25">
      <c r="C35" s="39" t="str">
        <f>+C8</f>
        <v xml:space="preserve">TERMO BOMBA DE 3 LITROS </v>
      </c>
      <c r="D35" s="31" t="s">
        <v>1</v>
      </c>
      <c r="E35" s="31">
        <v>1</v>
      </c>
      <c r="F35" s="67">
        <v>174589640255</v>
      </c>
      <c r="G35" s="71">
        <v>1</v>
      </c>
      <c r="H35" s="32">
        <f>+R8</f>
        <v>238400</v>
      </c>
      <c r="I35" s="40">
        <f>+G35*H35</f>
        <v>238400</v>
      </c>
      <c r="K35" s="6"/>
    </row>
    <row r="36" spans="3:18" x14ac:dyDescent="0.25">
      <c r="C36" s="42"/>
      <c r="D36" s="31"/>
      <c r="E36" s="31"/>
      <c r="F36" s="31"/>
      <c r="G36" s="49"/>
      <c r="H36" s="33"/>
      <c r="I36" s="48">
        <f>+I35</f>
        <v>238400</v>
      </c>
      <c r="J36" s="18">
        <v>250000</v>
      </c>
      <c r="K36" s="6">
        <f t="shared" ref="K36:K49" si="12">+J36-I36</f>
        <v>11600</v>
      </c>
    </row>
    <row r="37" spans="3:18" x14ac:dyDescent="0.25">
      <c r="C37" s="39" t="str">
        <f>+C10</f>
        <v>RALLADOR DE COCINA 4 USOS</v>
      </c>
      <c r="D37" s="31" t="s">
        <v>1</v>
      </c>
      <c r="E37" s="31">
        <v>2</v>
      </c>
      <c r="F37" s="67">
        <v>174589640108</v>
      </c>
      <c r="G37" s="49">
        <v>2</v>
      </c>
      <c r="H37" s="32">
        <f t="shared" ref="H37:H46" si="13">+R10</f>
        <v>20800</v>
      </c>
      <c r="I37" s="40">
        <f>+G37*H37</f>
        <v>41600</v>
      </c>
      <c r="K37" s="6"/>
    </row>
    <row r="38" spans="3:18" x14ac:dyDescent="0.25">
      <c r="C38" s="39" t="str">
        <f>+C11</f>
        <v xml:space="preserve">PINZA DE COCINA PARA SERVIR </v>
      </c>
      <c r="D38" s="31" t="s">
        <v>1</v>
      </c>
      <c r="E38" s="31">
        <v>1</v>
      </c>
      <c r="F38" s="67">
        <v>174589640066</v>
      </c>
      <c r="G38" s="49">
        <v>2</v>
      </c>
      <c r="H38" s="55">
        <f t="shared" si="13"/>
        <v>15900</v>
      </c>
      <c r="I38" s="40">
        <f t="shared" ref="I38:I46" si="14">+G38*H38</f>
        <v>31800</v>
      </c>
      <c r="K38" s="6"/>
    </row>
    <row r="39" spans="3:18" x14ac:dyDescent="0.25">
      <c r="C39" s="39" t="str">
        <f>+C12</f>
        <v xml:space="preserve">ESPÁTULA DE COCINA EN ACERO </v>
      </c>
      <c r="D39" s="31" t="s">
        <v>1</v>
      </c>
      <c r="E39" s="31">
        <v>2</v>
      </c>
      <c r="F39" s="67">
        <v>174589640248</v>
      </c>
      <c r="G39" s="49">
        <v>2</v>
      </c>
      <c r="H39" s="32">
        <f t="shared" si="13"/>
        <v>61400</v>
      </c>
      <c r="I39" s="40">
        <f t="shared" si="14"/>
        <v>122800</v>
      </c>
      <c r="K39" s="6"/>
    </row>
    <row r="40" spans="3:18" ht="27.75" customHeight="1" x14ac:dyDescent="0.25">
      <c r="C40" s="56" t="str">
        <f>+C13</f>
        <v xml:space="preserve">CUCHARON EN ACERO </v>
      </c>
      <c r="D40" s="35" t="s">
        <v>1</v>
      </c>
      <c r="E40" s="35">
        <v>2</v>
      </c>
      <c r="F40" s="68">
        <v>174589640234</v>
      </c>
      <c r="G40" s="30">
        <v>2</v>
      </c>
      <c r="H40" s="45">
        <f t="shared" si="13"/>
        <v>60700</v>
      </c>
      <c r="I40" s="40">
        <f t="shared" si="14"/>
        <v>121400</v>
      </c>
      <c r="K40" s="6"/>
    </row>
    <row r="41" spans="3:18" ht="30.75" customHeight="1" x14ac:dyDescent="0.25">
      <c r="C41" s="58" t="str">
        <f t="shared" ref="C41:C45" si="15">+C14</f>
        <v xml:space="preserve">JUEGO DE CUBIERTOS X 16 PIEZAS </v>
      </c>
      <c r="D41" s="31" t="s">
        <v>2</v>
      </c>
      <c r="E41" s="31">
        <v>50</v>
      </c>
      <c r="F41" s="67">
        <v>174589640297</v>
      </c>
      <c r="G41" s="49">
        <v>44</v>
      </c>
      <c r="H41" s="54">
        <f t="shared" si="13"/>
        <v>46000</v>
      </c>
      <c r="I41" s="40">
        <f t="shared" si="14"/>
        <v>2024000</v>
      </c>
      <c r="K41" s="6"/>
    </row>
    <row r="42" spans="3:18" ht="33" customHeight="1" x14ac:dyDescent="0.25">
      <c r="C42" s="58" t="str">
        <f t="shared" si="15"/>
        <v>JUEGO  X3 SARTENES ANTIADHERENTES</v>
      </c>
      <c r="D42" s="31" t="s">
        <v>2</v>
      </c>
      <c r="E42" s="31">
        <v>1</v>
      </c>
      <c r="F42" s="67">
        <v>174589640045</v>
      </c>
      <c r="G42" s="49">
        <v>2</v>
      </c>
      <c r="H42" s="32">
        <f t="shared" si="13"/>
        <v>75600</v>
      </c>
      <c r="I42" s="40">
        <f t="shared" si="14"/>
        <v>151200</v>
      </c>
      <c r="K42" s="6"/>
    </row>
    <row r="43" spans="3:18" ht="30" customHeight="1" x14ac:dyDescent="0.25">
      <c r="C43" s="58" t="str">
        <f t="shared" si="15"/>
        <v xml:space="preserve">CHOCOLATERA DE 2 LITROS </v>
      </c>
      <c r="D43" s="31" t="s">
        <v>1</v>
      </c>
      <c r="E43" s="31">
        <v>2</v>
      </c>
      <c r="F43" s="67">
        <v>174589640094</v>
      </c>
      <c r="G43" s="49">
        <v>2</v>
      </c>
      <c r="H43" s="32">
        <f t="shared" si="13"/>
        <v>25900</v>
      </c>
      <c r="I43" s="40">
        <f t="shared" si="14"/>
        <v>51800</v>
      </c>
      <c r="K43" s="6"/>
    </row>
    <row r="44" spans="3:18" ht="27" customHeight="1" x14ac:dyDescent="0.25">
      <c r="C44" s="58" t="str">
        <f t="shared" si="15"/>
        <v>JUEGO DE OLLAS POR 7 PIEZAS</v>
      </c>
      <c r="D44" s="31" t="s">
        <v>1</v>
      </c>
      <c r="E44" s="31">
        <v>1</v>
      </c>
      <c r="F44" s="67">
        <v>174589640143</v>
      </c>
      <c r="G44" s="49">
        <v>1</v>
      </c>
      <c r="H44" s="32">
        <f t="shared" si="13"/>
        <v>207400</v>
      </c>
      <c r="I44" s="40">
        <f t="shared" si="14"/>
        <v>207400</v>
      </c>
      <c r="K44" s="6"/>
    </row>
    <row r="45" spans="3:18" ht="33" customHeight="1" x14ac:dyDescent="0.25">
      <c r="C45" s="58" t="str">
        <f t="shared" si="15"/>
        <v>OLLA PRESIÓN POR 8 LITROS</v>
      </c>
      <c r="D45" s="31" t="s">
        <v>1</v>
      </c>
      <c r="E45" s="31">
        <v>1</v>
      </c>
      <c r="F45" s="67">
        <v>174589640241</v>
      </c>
      <c r="G45" s="49">
        <v>1</v>
      </c>
      <c r="H45" s="32">
        <f t="shared" si="13"/>
        <v>226200</v>
      </c>
      <c r="I45" s="40">
        <f t="shared" si="14"/>
        <v>226200</v>
      </c>
      <c r="K45" s="6"/>
    </row>
    <row r="46" spans="3:18" ht="30.75" customHeight="1" x14ac:dyDescent="0.25">
      <c r="C46" s="56" t="str">
        <f>+C19</f>
        <v>JUEGO DE CUCHILLOS X 5 UNIDADES</v>
      </c>
      <c r="D46" s="35" t="s">
        <v>2</v>
      </c>
      <c r="E46" s="35">
        <v>2</v>
      </c>
      <c r="F46" s="68"/>
      <c r="G46" s="30">
        <v>4</v>
      </c>
      <c r="H46" s="59">
        <f t="shared" si="13"/>
        <v>107600</v>
      </c>
      <c r="I46" s="76">
        <f t="shared" si="14"/>
        <v>430400</v>
      </c>
      <c r="K46" s="6"/>
    </row>
    <row r="47" spans="3:18" x14ac:dyDescent="0.25">
      <c r="C47" s="42"/>
      <c r="D47" s="31"/>
      <c r="E47" s="31"/>
      <c r="F47" s="31"/>
      <c r="G47" s="49"/>
      <c r="H47" s="33"/>
      <c r="I47" s="48">
        <f>+SUM(I37:I46)</f>
        <v>3408600</v>
      </c>
      <c r="J47" s="18">
        <v>3415730</v>
      </c>
      <c r="K47" s="6">
        <f t="shared" si="12"/>
        <v>7130</v>
      </c>
    </row>
    <row r="48" spans="3:18" x14ac:dyDescent="0.25">
      <c r="C48" s="66" t="str">
        <f>+C21</f>
        <v>JARRA PLASTICA  DE 3 LITROS</v>
      </c>
      <c r="D48" s="31" t="s">
        <v>1</v>
      </c>
      <c r="E48" s="31">
        <v>2</v>
      </c>
      <c r="F48" s="67">
        <v>174589640052</v>
      </c>
      <c r="G48" s="49">
        <v>1</v>
      </c>
      <c r="H48" s="32">
        <f>+R21</f>
        <v>34500</v>
      </c>
      <c r="I48" s="40">
        <f>+G48*H48</f>
        <v>34500</v>
      </c>
      <c r="K48" s="6"/>
    </row>
    <row r="49" spans="3:11" ht="15.75" thickBot="1" x14ac:dyDescent="0.3">
      <c r="C49" s="43"/>
      <c r="D49" s="44"/>
      <c r="E49" s="44"/>
      <c r="F49" s="44"/>
      <c r="G49" s="50"/>
      <c r="H49" s="44"/>
      <c r="I49" s="51">
        <f>+I48</f>
        <v>34500</v>
      </c>
      <c r="J49" s="18">
        <v>65780</v>
      </c>
      <c r="K49" s="6">
        <f t="shared" si="12"/>
        <v>31280</v>
      </c>
    </row>
    <row r="50" spans="3:11" x14ac:dyDescent="0.25">
      <c r="I50" s="52">
        <f>+I34+I36+I47+I49</f>
        <v>3803700</v>
      </c>
    </row>
    <row r="51" spans="3:11" x14ac:dyDescent="0.25">
      <c r="K51" s="18">
        <f>+K34+K36+K47+K49</f>
        <v>50020</v>
      </c>
    </row>
    <row r="52" spans="3:11" x14ac:dyDescent="0.25">
      <c r="C52" s="72"/>
      <c r="D52" s="73"/>
      <c r="H52" s="46">
        <f>+I50-I41-I46</f>
        <v>1349300</v>
      </c>
      <c r="I52" s="52">
        <f>+K25-I50</f>
        <v>50020</v>
      </c>
    </row>
    <row r="53" spans="3:11" x14ac:dyDescent="0.25">
      <c r="C53" s="72"/>
      <c r="D53" s="74"/>
    </row>
    <row r="54" spans="3:11" x14ac:dyDescent="0.25">
      <c r="C54" s="75"/>
      <c r="D54" s="73"/>
    </row>
  </sheetData>
  <mergeCells count="10">
    <mergeCell ref="J1:M1"/>
    <mergeCell ref="N1:Q1"/>
    <mergeCell ref="R1:U1"/>
    <mergeCell ref="C28:I28"/>
    <mergeCell ref="C1:C2"/>
    <mergeCell ref="D1:D2"/>
    <mergeCell ref="E1:E2"/>
    <mergeCell ref="G1:G2"/>
    <mergeCell ref="H1:H2"/>
    <mergeCell ref="I1:I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D2AD-A30F-47B8-A6AB-C7C5AF72AD68}">
  <dimension ref="A2:B17"/>
  <sheetViews>
    <sheetView topLeftCell="A10" workbookViewId="0">
      <selection activeCell="A172" sqref="A172"/>
    </sheetView>
  </sheetViews>
  <sheetFormatPr baseColWidth="10" defaultRowHeight="15" x14ac:dyDescent="0.25"/>
  <sheetData>
    <row r="2" spans="2:2" x14ac:dyDescent="0.25">
      <c r="B2">
        <v>900519022</v>
      </c>
    </row>
    <row r="17" spans="1:1" x14ac:dyDescent="0.25">
      <c r="A17" s="8">
        <v>900519024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CDD0-25E2-44B7-A8C5-2D4BD257621E}">
  <dimension ref="A1"/>
  <sheetViews>
    <sheetView topLeftCell="A397" workbookViewId="0">
      <selection activeCell="A407" sqref="A40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9AB5-BFF3-495A-8A89-9E0572D3B226}">
  <dimension ref="B1:U57"/>
  <sheetViews>
    <sheetView tabSelected="1" topLeftCell="C1" zoomScale="60" zoomScaleNormal="60" workbookViewId="0">
      <pane xSplit="1" topLeftCell="D1" activePane="topRight" state="frozen"/>
      <selection activeCell="C1" sqref="C1"/>
      <selection pane="topRight" activeCell="L45" sqref="L45"/>
    </sheetView>
  </sheetViews>
  <sheetFormatPr baseColWidth="10" defaultRowHeight="15" x14ac:dyDescent="0.25"/>
  <cols>
    <col min="3" max="3" width="37.85546875" style="265" customWidth="1"/>
    <col min="4" max="4" width="19.28515625" style="1" customWidth="1"/>
    <col min="5" max="5" width="23" customWidth="1"/>
    <col min="6" max="6" width="26.7109375" customWidth="1"/>
    <col min="7" max="7" width="28.42578125" style="1" customWidth="1"/>
    <col min="8" max="8" width="21.140625" style="1" customWidth="1"/>
    <col min="9" max="9" width="22.28515625" customWidth="1"/>
    <col min="10" max="10" width="22.85546875" style="18" customWidth="1"/>
    <col min="11" max="11" width="19.28515625" style="28" customWidth="1"/>
    <col min="12" max="12" width="20.85546875" style="65" customWidth="1"/>
    <col min="13" max="13" width="24.140625" style="18" customWidth="1"/>
    <col min="14" max="14" width="19" style="18" customWidth="1"/>
    <col min="15" max="15" width="21.42578125" style="65" customWidth="1"/>
    <col min="16" max="16" width="24.28515625" style="18" customWidth="1"/>
    <col min="17" max="17" width="17.28515625" style="21" customWidth="1"/>
    <col min="18" max="18" width="16.5703125" style="65" customWidth="1"/>
  </cols>
  <sheetData>
    <row r="1" spans="2:18" ht="15.75" thickBot="1" x14ac:dyDescent="0.3">
      <c r="C1" s="150" t="s">
        <v>3</v>
      </c>
      <c r="D1" s="144" t="s">
        <v>5</v>
      </c>
      <c r="E1" s="82" t="s">
        <v>76</v>
      </c>
      <c r="F1" s="82" t="s">
        <v>21</v>
      </c>
      <c r="G1" s="160" t="s">
        <v>22</v>
      </c>
      <c r="H1" s="163" t="s">
        <v>6</v>
      </c>
      <c r="I1" s="164"/>
      <c r="J1" s="164"/>
      <c r="K1" s="166" t="s">
        <v>30</v>
      </c>
      <c r="L1" s="167"/>
      <c r="M1" s="167"/>
      <c r="N1" s="171" t="s">
        <v>40</v>
      </c>
      <c r="O1" s="172"/>
      <c r="P1" s="173"/>
      <c r="Q1"/>
      <c r="R1"/>
    </row>
    <row r="2" spans="2:18" s="5" customFormat="1" ht="46.5" customHeight="1" thickBot="1" x14ac:dyDescent="0.3">
      <c r="B2" s="5" t="s">
        <v>4</v>
      </c>
      <c r="C2" s="151"/>
      <c r="D2" s="145"/>
      <c r="E2" s="83"/>
      <c r="F2" s="83"/>
      <c r="G2" s="231"/>
      <c r="H2" s="237" t="s">
        <v>7</v>
      </c>
      <c r="I2" s="238" t="s">
        <v>8</v>
      </c>
      <c r="J2" s="238" t="s">
        <v>78</v>
      </c>
      <c r="K2" s="238" t="s">
        <v>7</v>
      </c>
      <c r="L2" s="238" t="s">
        <v>8</v>
      </c>
      <c r="M2" s="238" t="s">
        <v>78</v>
      </c>
      <c r="N2" s="238" t="s">
        <v>7</v>
      </c>
      <c r="O2" s="238" t="s">
        <v>8</v>
      </c>
      <c r="P2" s="239" t="s">
        <v>78</v>
      </c>
    </row>
    <row r="3" spans="2:18" s="25" customFormat="1" ht="35.25" customHeight="1" x14ac:dyDescent="0.25">
      <c r="B3" s="24">
        <v>1</v>
      </c>
      <c r="C3" s="258" t="s">
        <v>51</v>
      </c>
      <c r="D3" s="146" t="s">
        <v>1</v>
      </c>
      <c r="E3" s="118">
        <v>4</v>
      </c>
      <c r="F3" s="119">
        <v>6490</v>
      </c>
      <c r="G3" s="232">
        <f>+F3*2</f>
        <v>12980</v>
      </c>
      <c r="H3" s="240">
        <v>8338</v>
      </c>
      <c r="I3" s="121">
        <f>+H3*E3</f>
        <v>33352</v>
      </c>
      <c r="J3" s="122" t="s">
        <v>10</v>
      </c>
      <c r="K3" s="124">
        <v>0</v>
      </c>
      <c r="L3" s="124">
        <f>+K3*I3</f>
        <v>0</v>
      </c>
      <c r="M3" s="125" t="s">
        <v>31</v>
      </c>
      <c r="N3" s="127">
        <v>5400</v>
      </c>
      <c r="O3" s="128">
        <f>+N3*E3</f>
        <v>21600</v>
      </c>
      <c r="P3" s="181">
        <v>174589640073</v>
      </c>
    </row>
    <row r="4" spans="2:18" s="25" customFormat="1" ht="51" customHeight="1" x14ac:dyDescent="0.25">
      <c r="B4" s="24">
        <v>2</v>
      </c>
      <c r="C4" s="259" t="s">
        <v>52</v>
      </c>
      <c r="D4" s="147" t="s">
        <v>1</v>
      </c>
      <c r="E4" s="91">
        <v>4</v>
      </c>
      <c r="F4" s="92">
        <v>16390</v>
      </c>
      <c r="G4" s="233">
        <f>+F4*2</f>
        <v>32780</v>
      </c>
      <c r="H4" s="241">
        <v>20700</v>
      </c>
      <c r="I4" s="88">
        <f>+H4*E4</f>
        <v>82800</v>
      </c>
      <c r="J4" s="98" t="s">
        <v>13</v>
      </c>
      <c r="K4" s="106">
        <v>0</v>
      </c>
      <c r="L4" s="88">
        <f>+K4*I4</f>
        <v>0</v>
      </c>
      <c r="M4" s="94" t="s">
        <v>35</v>
      </c>
      <c r="N4" s="87">
        <v>7300</v>
      </c>
      <c r="O4" s="88">
        <f>+N4*E4</f>
        <v>29200</v>
      </c>
      <c r="P4" s="182">
        <v>174589640080</v>
      </c>
    </row>
    <row r="5" spans="2:18" s="25" customFormat="1" x14ac:dyDescent="0.25">
      <c r="B5" s="24">
        <v>3</v>
      </c>
      <c r="C5" s="259" t="s">
        <v>53</v>
      </c>
      <c r="D5" s="147" t="s">
        <v>1</v>
      </c>
      <c r="E5" s="91">
        <v>6</v>
      </c>
      <c r="F5" s="92">
        <v>10890</v>
      </c>
      <c r="G5" s="233">
        <f>+F5*4</f>
        <v>43560</v>
      </c>
      <c r="H5" s="241">
        <v>17515</v>
      </c>
      <c r="I5" s="88">
        <f>+H5*E5</f>
        <v>105090</v>
      </c>
      <c r="J5" s="98" t="s">
        <v>14</v>
      </c>
      <c r="K5" s="107"/>
      <c r="L5" s="107">
        <f>+K5*I5</f>
        <v>0</v>
      </c>
      <c r="M5" s="108" t="s">
        <v>31</v>
      </c>
      <c r="N5" s="87">
        <v>5500</v>
      </c>
      <c r="O5" s="88">
        <f>+N5*E5</f>
        <v>33000</v>
      </c>
      <c r="P5" s="183">
        <v>174589640087</v>
      </c>
    </row>
    <row r="6" spans="2:18" s="25" customFormat="1" ht="86.45" customHeight="1" thickBot="1" x14ac:dyDescent="0.3">
      <c r="B6" s="24">
        <v>4</v>
      </c>
      <c r="C6" s="260" t="s">
        <v>54</v>
      </c>
      <c r="D6" s="187" t="s">
        <v>75</v>
      </c>
      <c r="E6" s="134">
        <v>3</v>
      </c>
      <c r="F6" s="135">
        <v>32890</v>
      </c>
      <c r="G6" s="234">
        <f>+F6*1</f>
        <v>32890</v>
      </c>
      <c r="H6" s="242">
        <v>33040</v>
      </c>
      <c r="I6" s="138">
        <f>+H6*E6</f>
        <v>99120</v>
      </c>
      <c r="J6" s="188" t="s">
        <v>41</v>
      </c>
      <c r="K6" s="138">
        <v>370090</v>
      </c>
      <c r="L6" s="138">
        <f>+K6*E6</f>
        <v>1110270</v>
      </c>
      <c r="M6" s="188" t="s">
        <v>34</v>
      </c>
      <c r="N6" s="137">
        <v>12800</v>
      </c>
      <c r="O6" s="138">
        <f>+N6*E6</f>
        <v>38400</v>
      </c>
      <c r="P6" s="186">
        <v>174589640038</v>
      </c>
    </row>
    <row r="7" spans="2:18" s="25" customFormat="1" ht="15.75" thickBot="1" x14ac:dyDescent="0.3">
      <c r="B7" s="24"/>
      <c r="C7" s="261"/>
      <c r="D7" s="189"/>
      <c r="E7" s="190"/>
      <c r="F7" s="191"/>
      <c r="G7" s="235">
        <f>+SUM(G3:G6)</f>
        <v>122210</v>
      </c>
      <c r="H7" s="29"/>
      <c r="I7" s="193">
        <f>+SUM(I3:I6)</f>
        <v>320362</v>
      </c>
      <c r="J7" s="194"/>
      <c r="K7" s="192"/>
      <c r="L7" s="193">
        <f>+SUM(L3:L6)</f>
        <v>1110270</v>
      </c>
      <c r="M7" s="195"/>
      <c r="N7" s="192"/>
      <c r="O7" s="174">
        <f>+SUM(O3:O6)</f>
        <v>122200</v>
      </c>
      <c r="P7" s="221"/>
    </row>
    <row r="8" spans="2:18" s="25" customFormat="1" ht="57" customHeight="1" thickBot="1" x14ac:dyDescent="0.3">
      <c r="B8" s="24">
        <v>5</v>
      </c>
      <c r="C8" s="262" t="s">
        <v>56</v>
      </c>
      <c r="D8" s="196" t="s">
        <v>1</v>
      </c>
      <c r="E8" s="197">
        <v>1</v>
      </c>
      <c r="F8" s="198">
        <v>250000</v>
      </c>
      <c r="G8" s="236">
        <f>+E8*F8</f>
        <v>250000</v>
      </c>
      <c r="H8" s="243">
        <v>317000</v>
      </c>
      <c r="I8" s="199">
        <f>+H8*E8</f>
        <v>317000</v>
      </c>
      <c r="J8" s="200" t="s">
        <v>50</v>
      </c>
      <c r="K8" s="230">
        <v>207060</v>
      </c>
      <c r="L8" s="199">
        <f>+K8*E8</f>
        <v>207060</v>
      </c>
      <c r="M8" s="201" t="s">
        <v>36</v>
      </c>
      <c r="N8" s="199">
        <v>238400</v>
      </c>
      <c r="O8" s="199">
        <f>+N8*E8</f>
        <v>238400</v>
      </c>
      <c r="P8" s="202">
        <v>174589640255</v>
      </c>
    </row>
    <row r="9" spans="2:18" s="25" customFormat="1" ht="15.75" thickBot="1" x14ac:dyDescent="0.3">
      <c r="B9" s="24"/>
      <c r="C9" s="261"/>
      <c r="D9" s="189"/>
      <c r="E9" s="190"/>
      <c r="F9" s="191"/>
      <c r="G9" s="235">
        <v>250000</v>
      </c>
      <c r="H9" s="29"/>
      <c r="I9" s="193">
        <f>+I8</f>
        <v>317000</v>
      </c>
      <c r="J9" s="194"/>
      <c r="K9" s="192"/>
      <c r="L9" s="193">
        <f>+L8</f>
        <v>207060</v>
      </c>
      <c r="M9" s="195"/>
      <c r="N9" s="192"/>
      <c r="O9" s="174">
        <f>+O8</f>
        <v>238400</v>
      </c>
      <c r="P9" s="221"/>
    </row>
    <row r="10" spans="2:18" s="25" customFormat="1" ht="27" customHeight="1" x14ac:dyDescent="0.25">
      <c r="B10" s="24">
        <v>6</v>
      </c>
      <c r="C10" s="258" t="s">
        <v>57</v>
      </c>
      <c r="D10" s="146" t="s">
        <v>1</v>
      </c>
      <c r="E10" s="118">
        <v>2</v>
      </c>
      <c r="F10" s="119">
        <v>32890</v>
      </c>
      <c r="G10" s="232">
        <f>+E10*F10</f>
        <v>65780</v>
      </c>
      <c r="H10" s="240">
        <v>57854</v>
      </c>
      <c r="I10" s="121">
        <f>+H10*E10</f>
        <v>115708</v>
      </c>
      <c r="J10" s="122" t="s">
        <v>17</v>
      </c>
      <c r="K10" s="121">
        <v>47600</v>
      </c>
      <c r="L10" s="121">
        <f>+K10*E10</f>
        <v>95200</v>
      </c>
      <c r="M10" s="203">
        <v>900516107</v>
      </c>
      <c r="N10" s="204">
        <v>20800</v>
      </c>
      <c r="O10" s="121">
        <f>+N10*E10</f>
        <v>41600</v>
      </c>
      <c r="P10" s="205">
        <v>174589640108</v>
      </c>
    </row>
    <row r="11" spans="2:18" s="25" customFormat="1" ht="30.75" customHeight="1" x14ac:dyDescent="0.25">
      <c r="B11" s="24">
        <v>7</v>
      </c>
      <c r="C11" s="263" t="s">
        <v>58</v>
      </c>
      <c r="D11" s="147" t="s">
        <v>1</v>
      </c>
      <c r="E11" s="91">
        <v>2</v>
      </c>
      <c r="F11" s="92">
        <v>29590</v>
      </c>
      <c r="G11" s="233">
        <f>+E11*F11</f>
        <v>59180</v>
      </c>
      <c r="H11" s="241">
        <v>22840</v>
      </c>
      <c r="I11" s="88">
        <f>+H11*E11</f>
        <v>45680</v>
      </c>
      <c r="J11" s="115" t="s">
        <v>16</v>
      </c>
      <c r="K11" s="116">
        <v>8330</v>
      </c>
      <c r="L11" s="88">
        <f>+K11*E11</f>
        <v>16660</v>
      </c>
      <c r="M11" s="100" t="s">
        <v>37</v>
      </c>
      <c r="N11" s="99">
        <v>15900</v>
      </c>
      <c r="O11" s="88">
        <f>+N11*E11</f>
        <v>31800</v>
      </c>
      <c r="P11" s="184">
        <v>174589640066</v>
      </c>
    </row>
    <row r="12" spans="2:18" s="25" customFormat="1" ht="30" x14ac:dyDescent="0.25">
      <c r="B12" s="24">
        <v>8</v>
      </c>
      <c r="C12" s="264" t="s">
        <v>59</v>
      </c>
      <c r="D12" s="147" t="s">
        <v>1</v>
      </c>
      <c r="E12" s="91">
        <v>2</v>
      </c>
      <c r="F12" s="92">
        <v>9570</v>
      </c>
      <c r="G12" s="233">
        <f>+E12*F12</f>
        <v>19140</v>
      </c>
      <c r="H12" s="244">
        <v>64355</v>
      </c>
      <c r="I12" s="88">
        <f>+H12*E12</f>
        <v>128710</v>
      </c>
      <c r="J12" s="98" t="s">
        <v>43</v>
      </c>
      <c r="K12" s="99">
        <v>75089</v>
      </c>
      <c r="L12" s="88">
        <f>+K12*E12</f>
        <v>150178</v>
      </c>
      <c r="M12" s="100" t="s">
        <v>42</v>
      </c>
      <c r="N12" s="99">
        <v>61400</v>
      </c>
      <c r="O12" s="99">
        <f>+N12*E12</f>
        <v>122800</v>
      </c>
      <c r="P12" s="184">
        <v>174589640248</v>
      </c>
    </row>
    <row r="13" spans="2:18" s="25" customFormat="1" x14ac:dyDescent="0.25">
      <c r="B13" s="24">
        <v>9</v>
      </c>
      <c r="C13" s="264" t="s">
        <v>60</v>
      </c>
      <c r="D13" s="147" t="s">
        <v>1</v>
      </c>
      <c r="E13" s="91">
        <v>2</v>
      </c>
      <c r="F13" s="92">
        <v>18590</v>
      </c>
      <c r="G13" s="233">
        <f>+E13*F13</f>
        <v>37180</v>
      </c>
      <c r="H13" s="244">
        <v>35631</v>
      </c>
      <c r="I13" s="88">
        <f>+H13*E13</f>
        <v>71262</v>
      </c>
      <c r="J13" s="98" t="s">
        <v>18</v>
      </c>
      <c r="K13" s="88">
        <v>78540</v>
      </c>
      <c r="L13" s="88">
        <f>+K13*E13</f>
        <v>157080</v>
      </c>
      <c r="M13" s="102" t="s">
        <v>44</v>
      </c>
      <c r="N13" s="99">
        <v>60700</v>
      </c>
      <c r="O13" s="88">
        <f>+N13*E13</f>
        <v>121400</v>
      </c>
      <c r="P13" s="184">
        <v>174589640234</v>
      </c>
    </row>
    <row r="14" spans="2:18" s="25" customFormat="1" ht="40.15" customHeight="1" x14ac:dyDescent="0.25">
      <c r="B14" s="24">
        <v>10</v>
      </c>
      <c r="C14" s="259" t="s">
        <v>73</v>
      </c>
      <c r="D14" s="147" t="s">
        <v>2</v>
      </c>
      <c r="E14" s="91">
        <v>44</v>
      </c>
      <c r="F14" s="92">
        <v>35000</v>
      </c>
      <c r="G14" s="233">
        <f>+E14*F14</f>
        <v>1540000</v>
      </c>
      <c r="H14" s="241">
        <v>46185</v>
      </c>
      <c r="I14" s="88">
        <f>+H14*E14</f>
        <v>2032140</v>
      </c>
      <c r="J14" s="98" t="s">
        <v>19</v>
      </c>
      <c r="K14" s="88">
        <v>133280</v>
      </c>
      <c r="L14" s="88">
        <f>+K14*E14</f>
        <v>5864320</v>
      </c>
      <c r="M14" s="102">
        <v>900519017</v>
      </c>
      <c r="N14" s="95">
        <v>46000</v>
      </c>
      <c r="O14" s="88">
        <f>+N14*E14</f>
        <v>2024000</v>
      </c>
      <c r="P14" s="184">
        <v>174589640297</v>
      </c>
    </row>
    <row r="15" spans="2:18" s="25" customFormat="1" ht="28.15" customHeight="1" x14ac:dyDescent="0.25">
      <c r="B15" s="24">
        <v>11</v>
      </c>
      <c r="C15" s="259" t="s">
        <v>74</v>
      </c>
      <c r="D15" s="147" t="s">
        <v>2</v>
      </c>
      <c r="E15" s="91">
        <v>2</v>
      </c>
      <c r="F15" s="92">
        <v>219890</v>
      </c>
      <c r="G15" s="233">
        <f>+E15*F15</f>
        <v>439780</v>
      </c>
      <c r="H15" s="241">
        <v>300000</v>
      </c>
      <c r="I15" s="88">
        <f>+H15*E15</f>
        <v>600000</v>
      </c>
      <c r="J15" s="98" t="s">
        <v>20</v>
      </c>
      <c r="K15" s="88">
        <v>160650</v>
      </c>
      <c r="L15" s="88">
        <f>+K15*E15</f>
        <v>321300</v>
      </c>
      <c r="M15" s="88" t="s">
        <v>38</v>
      </c>
      <c r="N15" s="95">
        <v>75600</v>
      </c>
      <c r="O15" s="88">
        <f>+N15*E15</f>
        <v>151200</v>
      </c>
      <c r="P15" s="185">
        <v>174589640045</v>
      </c>
    </row>
    <row r="16" spans="2:18" s="25" customFormat="1" ht="25.15" customHeight="1" x14ac:dyDescent="0.25">
      <c r="B16" s="24">
        <v>12</v>
      </c>
      <c r="C16" s="259" t="s">
        <v>61</v>
      </c>
      <c r="D16" s="147" t="s">
        <v>1</v>
      </c>
      <c r="E16" s="91">
        <v>2</v>
      </c>
      <c r="F16" s="92">
        <v>208890</v>
      </c>
      <c r="G16" s="233">
        <f>+E16*F16</f>
        <v>417780</v>
      </c>
      <c r="H16" s="241">
        <v>60615</v>
      </c>
      <c r="I16" s="88">
        <f>+H16*E16</f>
        <v>121230</v>
      </c>
      <c r="J16" s="98" t="s">
        <v>23</v>
      </c>
      <c r="K16" s="88">
        <v>39270</v>
      </c>
      <c r="L16" s="88">
        <f>+K16*E16</f>
        <v>78540</v>
      </c>
      <c r="M16" s="105" t="s">
        <v>33</v>
      </c>
      <c r="N16" s="95">
        <v>25900</v>
      </c>
      <c r="O16" s="88">
        <f>+N16*E16</f>
        <v>51800</v>
      </c>
      <c r="P16" s="182">
        <v>174589640094</v>
      </c>
    </row>
    <row r="17" spans="2:18" s="25" customFormat="1" x14ac:dyDescent="0.25">
      <c r="B17" s="24">
        <v>13</v>
      </c>
      <c r="C17" s="259" t="s">
        <v>62</v>
      </c>
      <c r="D17" s="147" t="s">
        <v>1</v>
      </c>
      <c r="E17" s="91">
        <v>1</v>
      </c>
      <c r="F17" s="92">
        <v>384890</v>
      </c>
      <c r="G17" s="233">
        <f>+E17*F17</f>
        <v>384890</v>
      </c>
      <c r="H17" s="241">
        <v>337000</v>
      </c>
      <c r="I17" s="88">
        <f>+H17*E17</f>
        <v>337000</v>
      </c>
      <c r="J17" s="98" t="s">
        <v>24</v>
      </c>
      <c r="K17" s="88">
        <v>208250</v>
      </c>
      <c r="L17" s="88">
        <f>+K17*E17</f>
        <v>208250</v>
      </c>
      <c r="M17" s="117" t="s">
        <v>32</v>
      </c>
      <c r="N17" s="95">
        <v>207400</v>
      </c>
      <c r="O17" s="88">
        <f>+N17*E17</f>
        <v>207400</v>
      </c>
      <c r="P17" s="184">
        <v>174589640143</v>
      </c>
    </row>
    <row r="18" spans="2:18" s="25" customFormat="1" ht="60" x14ac:dyDescent="0.25">
      <c r="B18" s="24">
        <v>14</v>
      </c>
      <c r="C18" s="259" t="s">
        <v>63</v>
      </c>
      <c r="D18" s="147" t="s">
        <v>1</v>
      </c>
      <c r="E18" s="91">
        <v>1</v>
      </c>
      <c r="F18" s="92">
        <v>359700</v>
      </c>
      <c r="G18" s="233">
        <f>+E18*F18</f>
        <v>359700</v>
      </c>
      <c r="H18" s="241">
        <v>448000</v>
      </c>
      <c r="I18" s="88">
        <f>+H18*E18</f>
        <v>448000</v>
      </c>
      <c r="J18" s="98" t="s">
        <v>25</v>
      </c>
      <c r="K18" s="88">
        <v>311185</v>
      </c>
      <c r="L18" s="88">
        <f>+K18*E18</f>
        <v>311185</v>
      </c>
      <c r="M18" s="117" t="s">
        <v>64</v>
      </c>
      <c r="N18" s="95">
        <v>226200</v>
      </c>
      <c r="O18" s="88">
        <f>+N18*E18</f>
        <v>226200</v>
      </c>
      <c r="P18" s="185">
        <v>174589640241</v>
      </c>
    </row>
    <row r="19" spans="2:18" s="25" customFormat="1" ht="90.75" customHeight="1" thickBot="1" x14ac:dyDescent="0.3">
      <c r="B19" s="24">
        <v>15</v>
      </c>
      <c r="C19" s="159" t="s">
        <v>72</v>
      </c>
      <c r="D19" s="149" t="s">
        <v>2</v>
      </c>
      <c r="E19" s="134">
        <v>4</v>
      </c>
      <c r="F19" s="135">
        <v>65890</v>
      </c>
      <c r="G19" s="234">
        <f>+E19*F19</f>
        <v>263560</v>
      </c>
      <c r="H19" s="245">
        <v>107600</v>
      </c>
      <c r="I19" s="177">
        <f>+H19*E19</f>
        <v>430400</v>
      </c>
      <c r="J19" s="139" t="s">
        <v>26</v>
      </c>
      <c r="K19" s="178">
        <v>416500</v>
      </c>
      <c r="L19" s="138">
        <f>+K19*E19</f>
        <v>1666000</v>
      </c>
      <c r="M19" s="141" t="s">
        <v>45</v>
      </c>
      <c r="N19" s="137">
        <v>107600</v>
      </c>
      <c r="O19" s="138">
        <f>+N19*E19</f>
        <v>430400</v>
      </c>
      <c r="P19" s="186">
        <v>174589640290</v>
      </c>
    </row>
    <row r="20" spans="2:18" ht="15.75" thickBot="1" x14ac:dyDescent="0.3">
      <c r="B20" s="2"/>
      <c r="E20" s="1"/>
      <c r="F20" s="1"/>
      <c r="H20" s="46"/>
      <c r="I20" s="179">
        <f>+SUM(I10:I19)</f>
        <v>4330130</v>
      </c>
      <c r="J20" s="180"/>
      <c r="K20" s="26"/>
      <c r="L20" s="218">
        <f>+SUM(L10:L19)</f>
        <v>8868713</v>
      </c>
      <c r="M20" s="9"/>
      <c r="N20" s="10"/>
      <c r="O20" s="218">
        <f>+SUM(O10:O19)</f>
        <v>3408600</v>
      </c>
      <c r="P20" s="207"/>
      <c r="Q20" s="15"/>
      <c r="R20" s="223"/>
    </row>
    <row r="21" spans="2:18" ht="15.75" thickBot="1" x14ac:dyDescent="0.3">
      <c r="B21" s="2">
        <v>16</v>
      </c>
      <c r="C21" s="266" t="s">
        <v>65</v>
      </c>
      <c r="D21" s="213" t="s">
        <v>1</v>
      </c>
      <c r="E21" s="214">
        <v>1</v>
      </c>
      <c r="F21" s="214"/>
      <c r="G21" s="246">
        <v>65780</v>
      </c>
      <c r="H21" s="247">
        <v>32890</v>
      </c>
      <c r="I21" s="209">
        <f>+E21*H21</f>
        <v>32890</v>
      </c>
      <c r="J21" s="206" t="s">
        <v>77</v>
      </c>
      <c r="K21" s="249">
        <v>23800</v>
      </c>
      <c r="L21" s="210">
        <f>+K21*E21</f>
        <v>23800</v>
      </c>
      <c r="M21" s="206" t="s">
        <v>39</v>
      </c>
      <c r="N21" s="211">
        <v>34500</v>
      </c>
      <c r="O21" s="212">
        <f>+N21*E21</f>
        <v>34500</v>
      </c>
      <c r="P21" s="248">
        <v>174589640052</v>
      </c>
      <c r="Q21" s="17"/>
      <c r="R21" s="224"/>
    </row>
    <row r="22" spans="2:18" ht="15.75" thickBot="1" x14ac:dyDescent="0.3">
      <c r="C22" s="267"/>
      <c r="D22" s="208"/>
      <c r="E22" s="215"/>
      <c r="F22" s="215"/>
      <c r="G22" s="208"/>
      <c r="H22" s="208"/>
      <c r="I22" s="216">
        <f>+I21</f>
        <v>32890</v>
      </c>
      <c r="J22" s="217"/>
      <c r="K22" s="219"/>
      <c r="L22" s="218">
        <f>+L21</f>
        <v>23800</v>
      </c>
      <c r="M22" s="220"/>
      <c r="N22" s="222"/>
      <c r="O22" s="218">
        <f>+O21</f>
        <v>34500</v>
      </c>
      <c r="P22" s="207"/>
      <c r="Q22" s="15"/>
      <c r="R22" s="225"/>
    </row>
    <row r="23" spans="2:18" x14ac:dyDescent="0.25">
      <c r="Q23" s="15"/>
      <c r="R23" s="223"/>
    </row>
    <row r="24" spans="2:18" x14ac:dyDescent="0.25">
      <c r="H24" s="22" t="s">
        <v>28</v>
      </c>
      <c r="I24" s="175">
        <f>+I7+I9+I20+I22</f>
        <v>5000382</v>
      </c>
      <c r="K24" s="22" t="s">
        <v>28</v>
      </c>
      <c r="L24" s="65">
        <f>+L7+L9+L20+L22</f>
        <v>10209843</v>
      </c>
      <c r="N24" s="22" t="s">
        <v>28</v>
      </c>
      <c r="O24" s="65">
        <f>+O7+O9+O20+O22</f>
        <v>3803700</v>
      </c>
      <c r="Q24" s="15"/>
      <c r="R24" s="223"/>
    </row>
    <row r="25" spans="2:18" ht="30" x14ac:dyDescent="0.25">
      <c r="H25" s="22" t="s">
        <v>29</v>
      </c>
      <c r="I25" s="176">
        <v>3853720</v>
      </c>
      <c r="J25" s="228" t="s">
        <v>82</v>
      </c>
      <c r="K25" s="22" t="s">
        <v>29</v>
      </c>
      <c r="L25" s="65">
        <f>+I25</f>
        <v>3853720</v>
      </c>
      <c r="M25" s="228" t="s">
        <v>81</v>
      </c>
      <c r="N25" s="22" t="s">
        <v>29</v>
      </c>
      <c r="O25" s="65">
        <f>+L25</f>
        <v>3853720</v>
      </c>
      <c r="P25" s="228" t="s">
        <v>80</v>
      </c>
    </row>
    <row r="26" spans="2:18" x14ac:dyDescent="0.25">
      <c r="H26" s="22"/>
      <c r="I26" s="176"/>
      <c r="K26" s="22"/>
      <c r="N26" s="22"/>
    </row>
    <row r="27" spans="2:18" x14ac:dyDescent="0.25">
      <c r="G27" s="227" t="s">
        <v>79</v>
      </c>
      <c r="H27" s="226">
        <f>+(I24+L24+O24)/3</f>
        <v>6337975</v>
      </c>
      <c r="I27" s="226"/>
      <c r="J27" s="226"/>
      <c r="K27" s="226"/>
      <c r="L27" s="226"/>
      <c r="M27" s="226"/>
      <c r="N27" s="226"/>
      <c r="O27" s="226"/>
    </row>
    <row r="28" spans="2:18" x14ac:dyDescent="0.25">
      <c r="H28" s="18"/>
    </row>
    <row r="30" spans="2:18" x14ac:dyDescent="0.25">
      <c r="C30" s="228"/>
      <c r="D30" s="65"/>
      <c r="E30" s="18"/>
      <c r="F30" s="18"/>
      <c r="G30" s="65"/>
      <c r="H30" s="18"/>
      <c r="I30" s="21"/>
      <c r="J30" s="65"/>
      <c r="K30"/>
      <c r="L30"/>
      <c r="M30"/>
      <c r="N30"/>
      <c r="O30"/>
      <c r="P30"/>
      <c r="Q30"/>
      <c r="R30"/>
    </row>
    <row r="31" spans="2:18" x14ac:dyDescent="0.25">
      <c r="C31" s="228"/>
      <c r="D31" s="229" t="s">
        <v>83</v>
      </c>
      <c r="E31" s="229"/>
      <c r="F31" s="229"/>
      <c r="G31" s="229"/>
      <c r="H31" s="18"/>
      <c r="I31" s="21"/>
      <c r="J31" s="65"/>
      <c r="K31"/>
      <c r="L31"/>
      <c r="M31"/>
      <c r="N31"/>
      <c r="O31"/>
      <c r="P31"/>
      <c r="Q31"/>
      <c r="R31"/>
    </row>
    <row r="32" spans="2:18" x14ac:dyDescent="0.25">
      <c r="C32" s="250" t="s">
        <v>30</v>
      </c>
      <c r="D32" s="250"/>
      <c r="E32" s="250"/>
      <c r="F32" s="251" t="s">
        <v>66</v>
      </c>
      <c r="G32" s="251"/>
      <c r="H32" s="251"/>
      <c r="I32" s="21"/>
      <c r="J32" s="65"/>
      <c r="K32"/>
      <c r="L32"/>
      <c r="M32"/>
      <c r="N32"/>
      <c r="O32"/>
      <c r="P32"/>
      <c r="Q32"/>
      <c r="R32"/>
    </row>
    <row r="33" spans="2:18" x14ac:dyDescent="0.25">
      <c r="C33" s="252" t="s">
        <v>84</v>
      </c>
      <c r="D33" s="252" t="s">
        <v>7</v>
      </c>
      <c r="E33" s="252" t="s">
        <v>85</v>
      </c>
      <c r="F33" s="252" t="s">
        <v>84</v>
      </c>
      <c r="G33" s="252" t="s">
        <v>7</v>
      </c>
      <c r="H33" s="252" t="s">
        <v>85</v>
      </c>
      <c r="I33" s="21"/>
      <c r="J33" s="65"/>
      <c r="K33"/>
      <c r="L33"/>
      <c r="M33"/>
      <c r="N33"/>
      <c r="O33"/>
      <c r="P33"/>
      <c r="Q33"/>
      <c r="R33"/>
    </row>
    <row r="34" spans="2:18" ht="30" x14ac:dyDescent="0.25">
      <c r="C34" s="105" t="str">
        <f>+C8</f>
        <v xml:space="preserve">TERMO BOMBA DE 3 LITROS </v>
      </c>
      <c r="D34" s="253">
        <f>+K8</f>
        <v>207060</v>
      </c>
      <c r="E34" s="254">
        <f>+D34*E8</f>
        <v>207060</v>
      </c>
      <c r="F34" s="104" t="str">
        <f>+C12</f>
        <v xml:space="preserve">ESPÁTULA DE COCINA EN ACERO </v>
      </c>
      <c r="G34" s="85">
        <f>+H12</f>
        <v>64355</v>
      </c>
      <c r="H34" s="84">
        <f>+G34*E12</f>
        <v>128710</v>
      </c>
      <c r="I34" s="21"/>
      <c r="J34" s="65"/>
      <c r="K34"/>
      <c r="L34"/>
      <c r="M34"/>
      <c r="N34"/>
      <c r="O34"/>
      <c r="P34"/>
      <c r="Q34"/>
      <c r="R34"/>
    </row>
    <row r="35" spans="2:18" ht="30.75" customHeight="1" x14ac:dyDescent="0.25">
      <c r="C35" s="104" t="str">
        <f>+C11</f>
        <v xml:space="preserve">PINZA DE COCINA PARA SERVIR </v>
      </c>
      <c r="D35" s="253">
        <f>+K11</f>
        <v>8330</v>
      </c>
      <c r="E35" s="254">
        <f>+D35*E11</f>
        <v>16660</v>
      </c>
      <c r="F35" s="104" t="str">
        <f>+C13</f>
        <v xml:space="preserve">CUCHARON EN ACERO </v>
      </c>
      <c r="G35" s="85">
        <f>+H13</f>
        <v>35631</v>
      </c>
      <c r="H35" s="84">
        <f>+G35*E13</f>
        <v>71262</v>
      </c>
      <c r="I35" s="21"/>
      <c r="J35" s="65"/>
      <c r="K35"/>
      <c r="L35"/>
      <c r="M35"/>
      <c r="N35"/>
      <c r="O35"/>
      <c r="P35"/>
      <c r="Q35"/>
      <c r="R35"/>
    </row>
    <row r="36" spans="2:18" s="18" customFormat="1" ht="30" customHeight="1" x14ac:dyDescent="0.25">
      <c r="B36"/>
      <c r="C36" s="104" t="str">
        <f>+C21</f>
        <v>JARRA PLASTICA  DE 3 LITROS</v>
      </c>
      <c r="D36" s="253">
        <f>+K21</f>
        <v>23800</v>
      </c>
      <c r="E36" s="254">
        <f>+D36*E21</f>
        <v>23800</v>
      </c>
      <c r="F36" s="84"/>
      <c r="G36" s="85"/>
      <c r="H36" s="84"/>
      <c r="I36" s="21"/>
      <c r="J36" s="65"/>
      <c r="K36"/>
      <c r="L36"/>
      <c r="M36"/>
    </row>
    <row r="37" spans="2:18" s="18" customFormat="1" x14ac:dyDescent="0.25">
      <c r="B37"/>
      <c r="C37" s="255" t="s">
        <v>85</v>
      </c>
      <c r="D37" s="253"/>
      <c r="E37" s="256">
        <f>+SUM(E34:E36)</f>
        <v>247520</v>
      </c>
      <c r="F37" s="84"/>
      <c r="G37" s="85"/>
      <c r="H37" s="257">
        <f>+SUM(H34:H35)</f>
        <v>199972</v>
      </c>
      <c r="I37" s="21"/>
      <c r="J37" s="65"/>
      <c r="K37"/>
      <c r="L37"/>
      <c r="M37"/>
    </row>
    <row r="38" spans="2:18" s="18" customFormat="1" x14ac:dyDescent="0.25">
      <c r="B38"/>
      <c r="C38" s="228"/>
      <c r="D38" s="65"/>
      <c r="G38" s="65"/>
      <c r="I38" s="21"/>
      <c r="J38" s="65"/>
      <c r="K38"/>
      <c r="L38"/>
      <c r="M38"/>
    </row>
    <row r="39" spans="2:18" s="18" customFormat="1" x14ac:dyDescent="0.25">
      <c r="B39"/>
      <c r="C39" s="228"/>
      <c r="D39" s="65"/>
      <c r="G39" s="65"/>
      <c r="I39" s="21"/>
      <c r="J39" s="65"/>
      <c r="K39"/>
      <c r="L39"/>
      <c r="M39"/>
    </row>
    <row r="40" spans="2:18" s="18" customFormat="1" x14ac:dyDescent="0.25">
      <c r="B40"/>
      <c r="C40" s="228"/>
      <c r="D40" s="65"/>
      <c r="G40" s="65"/>
      <c r="I40" s="21"/>
      <c r="J40" s="65"/>
      <c r="K40"/>
      <c r="L40"/>
      <c r="M40"/>
    </row>
    <row r="41" spans="2:18" s="18" customFormat="1" x14ac:dyDescent="0.25">
      <c r="B41"/>
      <c r="C41" s="228"/>
      <c r="D41" s="65"/>
      <c r="G41" s="65"/>
      <c r="I41" s="21"/>
      <c r="J41" s="65"/>
      <c r="K41"/>
      <c r="L41"/>
      <c r="M41"/>
    </row>
    <row r="42" spans="2:18" s="18" customFormat="1" x14ac:dyDescent="0.25">
      <c r="B42"/>
      <c r="C42" s="228"/>
      <c r="D42" s="65"/>
      <c r="G42" s="65"/>
      <c r="I42" s="21"/>
      <c r="J42" s="65"/>
      <c r="K42"/>
      <c r="L42"/>
      <c r="M42"/>
    </row>
    <row r="43" spans="2:18" s="18" customFormat="1" ht="27.75" customHeight="1" x14ac:dyDescent="0.25">
      <c r="B43"/>
      <c r="C43" s="228"/>
      <c r="D43" s="65"/>
      <c r="G43" s="65"/>
      <c r="I43" s="21"/>
      <c r="J43" s="65"/>
      <c r="K43"/>
      <c r="L43"/>
      <c r="M43"/>
    </row>
    <row r="44" spans="2:18" s="18" customFormat="1" ht="30.75" customHeight="1" x14ac:dyDescent="0.25">
      <c r="B44"/>
      <c r="C44" s="228"/>
      <c r="D44" s="65"/>
      <c r="G44" s="65"/>
      <c r="I44" s="21"/>
      <c r="J44" s="65"/>
      <c r="K44"/>
      <c r="L44"/>
      <c r="M44"/>
    </row>
    <row r="45" spans="2:18" s="18" customFormat="1" ht="33" customHeight="1" x14ac:dyDescent="0.25">
      <c r="B45"/>
      <c r="C45" s="228"/>
      <c r="D45" s="65"/>
      <c r="G45" s="65"/>
      <c r="I45" s="21"/>
      <c r="J45" s="65"/>
      <c r="K45"/>
      <c r="L45"/>
      <c r="M45"/>
    </row>
    <row r="46" spans="2:18" s="18" customFormat="1" ht="30" customHeight="1" x14ac:dyDescent="0.25">
      <c r="B46"/>
      <c r="C46" s="228"/>
      <c r="D46" s="65"/>
      <c r="G46" s="65"/>
      <c r="I46" s="21"/>
      <c r="J46" s="65"/>
      <c r="K46"/>
      <c r="L46"/>
      <c r="M46"/>
    </row>
    <row r="47" spans="2:18" s="18" customFormat="1" ht="27" customHeight="1" x14ac:dyDescent="0.25">
      <c r="B47"/>
      <c r="C47" s="228"/>
      <c r="D47" s="65"/>
      <c r="G47" s="65"/>
      <c r="I47" s="21"/>
      <c r="J47" s="65"/>
      <c r="K47"/>
      <c r="L47"/>
      <c r="M47"/>
    </row>
    <row r="48" spans="2:18" s="18" customFormat="1" ht="33" customHeight="1" x14ac:dyDescent="0.25">
      <c r="B48"/>
      <c r="C48" s="228"/>
      <c r="D48" s="65"/>
      <c r="G48" s="65"/>
      <c r="I48" s="21"/>
      <c r="J48" s="65"/>
      <c r="K48"/>
      <c r="L48"/>
      <c r="M48"/>
    </row>
    <row r="49" spans="2:21" s="18" customFormat="1" ht="30.75" customHeight="1" x14ac:dyDescent="0.25">
      <c r="B49"/>
      <c r="C49" s="228"/>
      <c r="D49" s="65"/>
      <c r="G49" s="65"/>
      <c r="I49" s="21"/>
      <c r="J49" s="65"/>
      <c r="K49"/>
      <c r="L49"/>
      <c r="M49"/>
    </row>
    <row r="50" spans="2:21" s="18" customFormat="1" x14ac:dyDescent="0.25">
      <c r="B50"/>
      <c r="C50" s="228"/>
      <c r="D50" s="65"/>
      <c r="G50" s="65"/>
      <c r="I50" s="21"/>
      <c r="J50" s="65"/>
      <c r="K50"/>
      <c r="L50"/>
      <c r="M50"/>
    </row>
    <row r="51" spans="2:21" s="18" customFormat="1" x14ac:dyDescent="0.25">
      <c r="B51"/>
      <c r="C51" s="228"/>
      <c r="D51" s="65"/>
      <c r="G51" s="65"/>
      <c r="I51" s="21"/>
      <c r="J51" s="65"/>
      <c r="K51"/>
      <c r="L51"/>
      <c r="M51"/>
    </row>
    <row r="52" spans="2:21" s="28" customFormat="1" x14ac:dyDescent="0.25">
      <c r="B52"/>
      <c r="C52" s="228"/>
      <c r="D52" s="65"/>
      <c r="E52" s="18"/>
      <c r="F52" s="18"/>
      <c r="G52" s="65"/>
      <c r="H52" s="18"/>
      <c r="I52" s="21"/>
      <c r="J52" s="65"/>
      <c r="K52"/>
      <c r="L52"/>
      <c r="M52"/>
    </row>
    <row r="53" spans="2:21" s="28" customFormat="1" x14ac:dyDescent="0.25">
      <c r="B53"/>
      <c r="C53" s="228"/>
      <c r="D53" s="65"/>
      <c r="E53" s="18"/>
      <c r="F53" s="18"/>
      <c r="G53" s="65"/>
      <c r="H53" s="18"/>
      <c r="I53" s="21"/>
      <c r="J53" s="65"/>
      <c r="K53"/>
      <c r="L53"/>
      <c r="M53"/>
    </row>
    <row r="54" spans="2:21" s="28" customFormat="1" x14ac:dyDescent="0.25">
      <c r="B54"/>
      <c r="C54" s="228"/>
      <c r="D54" s="65"/>
      <c r="E54" s="18"/>
      <c r="F54" s="18"/>
      <c r="G54" s="65"/>
      <c r="H54" s="18"/>
      <c r="I54" s="21"/>
      <c r="J54" s="65"/>
      <c r="K54"/>
      <c r="L54"/>
      <c r="M54"/>
    </row>
    <row r="55" spans="2:21" s="28" customFormat="1" x14ac:dyDescent="0.25">
      <c r="B55"/>
      <c r="C55" s="228"/>
      <c r="D55" s="65"/>
      <c r="E55" s="18"/>
      <c r="F55" s="18"/>
      <c r="G55" s="65"/>
      <c r="H55" s="18"/>
      <c r="I55" s="21"/>
      <c r="J55" s="65"/>
      <c r="K55"/>
      <c r="L55"/>
      <c r="M55"/>
    </row>
    <row r="56" spans="2:21" s="28" customFormat="1" x14ac:dyDescent="0.25">
      <c r="B56"/>
      <c r="C56" s="228"/>
      <c r="D56" s="65"/>
      <c r="E56" s="18"/>
      <c r="F56" s="18"/>
      <c r="G56" s="65"/>
      <c r="H56" s="18"/>
      <c r="I56" s="21"/>
      <c r="J56" s="65"/>
      <c r="K56"/>
      <c r="L56"/>
      <c r="M56"/>
    </row>
    <row r="57" spans="2:21" s="28" customFormat="1" x14ac:dyDescent="0.25">
      <c r="B57"/>
      <c r="C57" s="268"/>
      <c r="D57" s="73"/>
      <c r="E57"/>
      <c r="F57"/>
      <c r="G57" s="1"/>
      <c r="H57" s="1"/>
      <c r="I57"/>
      <c r="J57" s="18"/>
      <c r="L57" s="65"/>
      <c r="M57" s="18"/>
      <c r="N57" s="18"/>
      <c r="O57" s="65"/>
      <c r="P57" s="18"/>
      <c r="Q57" s="21"/>
      <c r="R57" s="65"/>
      <c r="S57"/>
      <c r="T57"/>
      <c r="U57"/>
    </row>
  </sheetData>
  <mergeCells count="12">
    <mergeCell ref="C32:E32"/>
    <mergeCell ref="F32:H32"/>
    <mergeCell ref="H1:J1"/>
    <mergeCell ref="K1:M1"/>
    <mergeCell ref="N1:P1"/>
    <mergeCell ref="H27:O27"/>
    <mergeCell ref="D31:G31"/>
    <mergeCell ref="C1:C2"/>
    <mergeCell ref="D1:D2"/>
    <mergeCell ref="E1:E2"/>
    <mergeCell ref="F1:F2"/>
    <mergeCell ref="G1:G2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d5b897-dc36-4f93-93aa-a43f46cad3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060B648A7A049B4099CF7B5610AAA" ma:contentTypeVersion="14" ma:contentTypeDescription="Create a new document." ma:contentTypeScope="" ma:versionID="5c1f7a5cb291f3de5c96847914062006">
  <xsd:schema xmlns:xsd="http://www.w3.org/2001/XMLSchema" xmlns:xs="http://www.w3.org/2001/XMLSchema" xmlns:p="http://schemas.microsoft.com/office/2006/metadata/properties" xmlns:ns3="39d5b897-dc36-4f93-93aa-a43f46cad386" xmlns:ns4="d46804fa-a50d-487d-9371-9b7a73d415f5" targetNamespace="http://schemas.microsoft.com/office/2006/metadata/properties" ma:root="true" ma:fieldsID="1a58d3d8cb3bff527e408049a6a6ea0a" ns3:_="" ns4:_="">
    <xsd:import namespace="39d5b897-dc36-4f93-93aa-a43f46cad386"/>
    <xsd:import namespace="d46804fa-a50d-487d-9371-9b7a73d41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5b897-dc36-4f93-93aa-a43f46ca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804fa-a50d-487d-9371-9b7a73d41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BF74A6-F4F8-4A19-BD71-11C51C34BF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81AB36-D27B-4B4B-91EE-AB56B3A3F1B4}">
  <ds:schemaRefs>
    <ds:schemaRef ds:uri="39d5b897-dc36-4f93-93aa-a43f46cad386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d46804fa-a50d-487d-9371-9b7a73d415f5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EEE0607-5F43-4E36-A97C-3EC91E2D5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5b897-dc36-4f93-93aa-a43f46cad386"/>
    <ds:schemaRef ds:uri="d46804fa-a50d-487d-9371-9b7a73d41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ESTUDIO DE MERCADO</vt:lpstr>
      <vt:lpstr>PANAMERICANA</vt:lpstr>
      <vt:lpstr>PROVEER INSTITUCIONAL Y PANAME </vt:lpstr>
      <vt:lpstr>ESTUDIO DE MERCADO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T2. CARLOS ANDRES RUBIO ZULUAGA</dc:creator>
  <cp:lastModifiedBy>PD4. YOLY MARIET MURCIA ORTIZ</cp:lastModifiedBy>
  <dcterms:created xsi:type="dcterms:W3CDTF">2023-01-23T19:54:58Z</dcterms:created>
  <dcterms:modified xsi:type="dcterms:W3CDTF">2023-02-03T14:21:55Z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0x010100089060B648A7A049B4099CF7B5610AAA</vt:lpwstr>
  </property>
</Properties>
</file>