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erzaaereacolombia-my.sharepoint.com/personal/yoly_murcia_fac_mil_co/Documents/FAC 2023/PROCESOS 2023/TIENDA VIRTUAL/OC ELEMENTOS DE COCINA/"/>
    </mc:Choice>
  </mc:AlternateContent>
  <xr:revisionPtr revIDLastSave="0" documentId="8_{269D7777-6AAE-46D9-A40E-D7A54650C35F}" xr6:coauthVersionLast="36" xr6:coauthVersionMax="36" xr10:uidLastSave="{00000000-0000-0000-0000-000000000000}"/>
  <bookViews>
    <workbookView xWindow="0" yWindow="0" windowWidth="28800" windowHeight="11625" xr2:uid="{B5D99F11-BC60-4B5F-B33C-41F460B64DAB}"/>
  </bookViews>
  <sheets>
    <sheet name="ESTUDIO DE MERCAD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 s="1"/>
  <c r="C36" i="1"/>
  <c r="H35" i="1"/>
  <c r="G35" i="1"/>
  <c r="F35" i="1"/>
  <c r="D35" i="1"/>
  <c r="E35" i="1" s="1"/>
  <c r="C35" i="1"/>
  <c r="G34" i="1"/>
  <c r="H34" i="1" s="1"/>
  <c r="H37" i="1" s="1"/>
  <c r="F34" i="1"/>
  <c r="E34" i="1"/>
  <c r="D34" i="1"/>
  <c r="C34" i="1"/>
  <c r="L25" i="1"/>
  <c r="O25" i="1" s="1"/>
  <c r="O21" i="1"/>
  <c r="O22" i="1" s="1"/>
  <c r="L21" i="1"/>
  <c r="L22" i="1" s="1"/>
  <c r="I21" i="1"/>
  <c r="I22" i="1" s="1"/>
  <c r="O19" i="1"/>
  <c r="L19" i="1"/>
  <c r="I19" i="1"/>
  <c r="G19" i="1"/>
  <c r="O18" i="1"/>
  <c r="L18" i="1"/>
  <c r="I18" i="1"/>
  <c r="G18" i="1"/>
  <c r="O17" i="1"/>
  <c r="L17" i="1"/>
  <c r="I17" i="1"/>
  <c r="G17" i="1"/>
  <c r="O16" i="1"/>
  <c r="L16" i="1"/>
  <c r="I16" i="1"/>
  <c r="G16" i="1"/>
  <c r="O15" i="1"/>
  <c r="L15" i="1"/>
  <c r="I15" i="1"/>
  <c r="G15" i="1"/>
  <c r="O14" i="1"/>
  <c r="L14" i="1"/>
  <c r="I14" i="1"/>
  <c r="G14" i="1"/>
  <c r="O13" i="1"/>
  <c r="L13" i="1"/>
  <c r="I13" i="1"/>
  <c r="G13" i="1"/>
  <c r="O12" i="1"/>
  <c r="L12" i="1"/>
  <c r="I12" i="1"/>
  <c r="G12" i="1"/>
  <c r="O11" i="1"/>
  <c r="L11" i="1"/>
  <c r="I11" i="1"/>
  <c r="G11" i="1"/>
  <c r="O10" i="1"/>
  <c r="O20" i="1" s="1"/>
  <c r="L10" i="1"/>
  <c r="L20" i="1" s="1"/>
  <c r="I10" i="1"/>
  <c r="I20" i="1" s="1"/>
  <c r="G10" i="1"/>
  <c r="O8" i="1"/>
  <c r="O9" i="1" s="1"/>
  <c r="L8" i="1"/>
  <c r="L9" i="1" s="1"/>
  <c r="I8" i="1"/>
  <c r="I9" i="1" s="1"/>
  <c r="G8" i="1"/>
  <c r="O6" i="1"/>
  <c r="L6" i="1"/>
  <c r="I6" i="1"/>
  <c r="G6" i="1"/>
  <c r="O5" i="1"/>
  <c r="I5" i="1"/>
  <c r="L5" i="1" s="1"/>
  <c r="G5" i="1"/>
  <c r="O4" i="1"/>
  <c r="L4" i="1"/>
  <c r="I4" i="1"/>
  <c r="G4" i="1"/>
  <c r="O3" i="1"/>
  <c r="O7" i="1" s="1"/>
  <c r="I3" i="1"/>
  <c r="L3" i="1" s="1"/>
  <c r="G3" i="1"/>
  <c r="G7" i="1" s="1"/>
  <c r="L7" i="1" l="1"/>
  <c r="L24" i="1" s="1"/>
  <c r="O24" i="1"/>
  <c r="E37" i="1"/>
  <c r="I7" i="1"/>
  <c r="I24" i="1" s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tc={6E24778E-09F5-429A-8A97-B61A695505F3}</author>
    <author>PD4. YOLY MARIET MURCIA ORTIZ</author>
    <author>tc={AF16C055-A5AD-434E-9863-75879D6A923D}</author>
    <author>tc={7F630CAE-EAA9-4E6D-B97D-12C5D272E0A7}</author>
  </authors>
  <commentList>
    <comment ref="C1" authorId="0" shapeId="0" xr:uid="{7F039CFD-48C5-4585-9981-2DCC6466F7B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LA DESCRIPCIÓN ACORDE AL ELEMENTO QUE SE VA A ADQUIRIR CON BASE A LA NECESIDAD DE LA ENTIDAD</t>
        </r>
      </text>
    </comment>
    <comment ref="C8" authorId="1" shapeId="0" xr:uid="{A6D5706D-B33A-46EE-B023-A3E5552F4252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AGREGAR UNA MAYOR ESPECIFICACIÓN</t>
        </r>
      </text>
    </comment>
    <comment ref="K8" authorId="2" shapeId="0" xr:uid="{38CBF3A3-22D5-4555-AC74-60B8A6C8D29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AUNQUE EL PRECIO ES MAS ECONOMICO NO COMPLETA EL MINIMO PARA REALIZAR LA COMPRA</t>
        </r>
      </text>
    </comment>
    <comment ref="C11" authorId="1" shapeId="0" xr:uid="{0F12E9F9-AC6D-49CF-B491-455D667EFC6A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SOLICITAR VERIFICACION PROVEER YA QUE NO CUMPLE </t>
        </r>
      </text>
    </comment>
    <comment ref="J11" authorId="1" shapeId="0" xr:uid="{53BD5A15-D90C-4541-8ED0-6E963176F802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NO CUMPLE ESPECIFICACION TECNICA
</t>
        </r>
      </text>
    </comment>
    <comment ref="M18" authorId="1" shapeId="0" xr:uid="{7317C4DC-F255-4EC1-90DF-7FB71CE34D89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P18" authorId="1" shapeId="0" xr:uid="{8D85F775-EDE2-433F-B138-9AA7D1F15A23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C19" authorId="3" shapeId="0" xr:uid="{4F485514-5206-4AC0-A5C2-77B532F01D6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DEFINIR LA DESCRIPCIÓN</t>
        </r>
      </text>
    </comment>
  </commentList>
</comments>
</file>

<file path=xl/sharedStrings.xml><?xml version="1.0" encoding="utf-8"?>
<sst xmlns="http://schemas.openxmlformats.org/spreadsheetml/2006/main" count="100" uniqueCount="70">
  <si>
    <t>DESCRIPCIÓN DEL BIEN O SERVICIO</t>
  </si>
  <si>
    <t>UNIDAD</t>
  </si>
  <si>
    <t>CANTIDAD ADJUDICACIÓN</t>
  </si>
  <si>
    <t xml:space="preserve">Valor UNITARIO CPA INCIAL </t>
  </si>
  <si>
    <t>VALOR FINAL CPA INICIAL</t>
  </si>
  <si>
    <t xml:space="preserve">PROVEER INSTITUCIONAL </t>
  </si>
  <si>
    <t>PANAMERICANA</t>
  </si>
  <si>
    <t>POLYFLEX</t>
  </si>
  <si>
    <t>Item</t>
  </si>
  <si>
    <t xml:space="preserve">VALOR UNITARIO </t>
  </si>
  <si>
    <t>VALOR TOTAL</t>
  </si>
  <si>
    <t>CODIGO TIENDA VIRTUAL/OBSERVACIÓN</t>
  </si>
  <si>
    <t xml:space="preserve">MOLINILLO PLASTICO </t>
  </si>
  <si>
    <t>Unidad</t>
  </si>
  <si>
    <t>TVEC0676</t>
  </si>
  <si>
    <t>NO COTIZA</t>
  </si>
  <si>
    <t xml:space="preserve">COLADOR PLASTICO </t>
  </si>
  <si>
    <t>TVEC1681</t>
  </si>
  <si>
    <t>900519010 (NO CUMPLE ESPECIFICACION TECNICA )</t>
  </si>
  <si>
    <t>COLADOR PLASTICO DE CAFE EN TELA</t>
  </si>
  <si>
    <t>TVEC0728</t>
  </si>
  <si>
    <t xml:space="preserve">SET DE TABLAS PARA PICAR X 3 UNIDADES </t>
  </si>
  <si>
    <t>Set</t>
  </si>
  <si>
    <t>TVEC1322 (NO CUMPLE ESPECIFICACION TECNICA OFRECE UNA SOLA TABLA)</t>
  </si>
  <si>
    <t>900519022 (NO CUMPLE ESPECIFICACION TECNICA OFRECE UNA SOLA TABLA)</t>
  </si>
  <si>
    <t xml:space="preserve">TERMO BOMBA DE 3 LITROS </t>
  </si>
  <si>
    <t>TVEC0965</t>
  </si>
  <si>
    <t>p900501350</t>
  </si>
  <si>
    <t>RALLADOR DE COCINA 4 USOS</t>
  </si>
  <si>
    <t>TVEC1336</t>
  </si>
  <si>
    <t xml:space="preserve">PINZA DE COCINA PARA SERVIR </t>
  </si>
  <si>
    <t xml:space="preserve">	TVEC1343</t>
  </si>
  <si>
    <t>P900519020</t>
  </si>
  <si>
    <t xml:space="preserve">ESPÁTULA DE COCINA EN ACERO </t>
  </si>
  <si>
    <t xml:space="preserve">	TVEC2190</t>
  </si>
  <si>
    <t>p900505155 (SE TOMA CODIGO DE TVEC)</t>
  </si>
  <si>
    <t xml:space="preserve">CUCHARON EN ACERO </t>
  </si>
  <si>
    <t>TVEC0673</t>
  </si>
  <si>
    <t>p900510775</t>
  </si>
  <si>
    <t xml:space="preserve">JUEGO DE CUBIERTOS X 16 PIEZAS </t>
  </si>
  <si>
    <t>Juego</t>
  </si>
  <si>
    <t>TVEC1330</t>
  </si>
  <si>
    <t>JUEGO  X3 SARTENES ANTIADHERENTES</t>
  </si>
  <si>
    <t xml:space="preserve">	TVEC2157</t>
  </si>
  <si>
    <t>p900517462</t>
  </si>
  <si>
    <t xml:space="preserve">CHOCOLATERA DE 2 LITROS </t>
  </si>
  <si>
    <t>TVEC0730</t>
  </si>
  <si>
    <t>DE 2 LTS p900517067</t>
  </si>
  <si>
    <t>JUEGO DE OLLAS POR 7 PIEZAS</t>
  </si>
  <si>
    <t xml:space="preserve">TVEC0733	</t>
  </si>
  <si>
    <t>NO TIENE CODIGO TVEC</t>
  </si>
  <si>
    <t>OLLA PRESIÓN POR 8 LITROS</t>
  </si>
  <si>
    <t>TVEC1293</t>
  </si>
  <si>
    <t>6 LTS p900516102 (NO CUMPLE CON LA ESPECIFICACIÓN TECNICA)</t>
  </si>
  <si>
    <t>JUEGO DE CUCHILLOS X 5 UNIDADES</t>
  </si>
  <si>
    <t>TVEC0759</t>
  </si>
  <si>
    <t>p900517463( 900519009) SE CAMBIA ELEMENTO COTIZADO POR ESPECIFICACIONES TECNICAS DE LA TVEC</t>
  </si>
  <si>
    <t>JARRA PLASTICA  DE 3 LITROS</t>
  </si>
  <si>
    <t>TVEC 1351</t>
  </si>
  <si>
    <t>p900515166</t>
  </si>
  <si>
    <t>VALOR OC</t>
  </si>
  <si>
    <t>VALOR PRESUPUESTO</t>
  </si>
  <si>
    <t>NO SE AJUSTA AL PRESUPUEST</t>
  </si>
  <si>
    <t>NO SE AJUSTA AL PRESUPUETO</t>
  </si>
  <si>
    <t>SE AJUSTA AL PRESUPUETO</t>
  </si>
  <si>
    <t xml:space="preserve">VALOR PROMEDIO </t>
  </si>
  <si>
    <t xml:space="preserve">ANALISIS ITEMS ECONOMICOS DE LOS OTROS GRANDES ALMACENES </t>
  </si>
  <si>
    <t xml:space="preserve">PROVEER </t>
  </si>
  <si>
    <t>ITEM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</si>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</sst>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44" fontId="4" fillId="3" borderId="5" xfId="1" applyFont="1" applyFill="1" applyBorder="1" applyAlignment="1">
      <alignment horizontal="center"/>
    </xf>
    <xf numFmtId="44" fontId="4" fillId="3" borderId="6" xfId="1" applyFont="1" applyFill="1" applyBorder="1" applyAlignment="1">
      <alignment horizontal="center"/>
    </xf>
    <xf numFmtId="44" fontId="4" fillId="4" borderId="5" xfId="1" applyFont="1" applyFill="1" applyBorder="1" applyAlignment="1">
      <alignment horizontal="center"/>
    </xf>
    <xf numFmtId="44" fontId="4" fillId="4" borderId="6" xfId="1" applyFont="1" applyFill="1" applyBorder="1" applyAlignment="1">
      <alignment horizontal="center"/>
    </xf>
    <xf numFmtId="44" fontId="4" fillId="4" borderId="7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44" fontId="5" fillId="0" borderId="12" xfId="1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44" fontId="5" fillId="0" borderId="3" xfId="1" applyFont="1" applyBorder="1" applyAlignment="1">
      <alignment horizontal="center" vertical="center"/>
    </xf>
    <xf numFmtId="44" fontId="5" fillId="5" borderId="3" xfId="1" applyFont="1" applyFill="1" applyBorder="1" applyAlignment="1">
      <alignment vertical="center"/>
    </xf>
    <xf numFmtId="44" fontId="5" fillId="5" borderId="3" xfId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vertical="center"/>
    </xf>
    <xf numFmtId="44" fontId="5" fillId="0" borderId="3" xfId="1" applyFont="1" applyFill="1" applyBorder="1" applyAlignment="1">
      <alignment vertical="center"/>
    </xf>
    <xf numFmtId="1" fontId="5" fillId="0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0" fillId="0" borderId="16" xfId="0" applyNumberFormat="1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44" fontId="5" fillId="0" borderId="18" xfId="1" applyFont="1" applyBorder="1" applyAlignment="1">
      <alignment vertical="center"/>
    </xf>
    <xf numFmtId="44" fontId="5" fillId="0" borderId="16" xfId="1" applyFont="1" applyBorder="1" applyAlignment="1">
      <alignment vertical="center"/>
    </xf>
    <xf numFmtId="44" fontId="5" fillId="0" borderId="16" xfId="1" applyFont="1" applyBorder="1" applyAlignment="1">
      <alignment horizontal="center" vertical="center"/>
    </xf>
    <xf numFmtId="44" fontId="5" fillId="3" borderId="16" xfId="1" applyFont="1" applyFill="1" applyBorder="1" applyAlignment="1">
      <alignment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44" fontId="2" fillId="0" borderId="16" xfId="1" applyFont="1" applyFill="1" applyBorder="1" applyAlignment="1">
      <alignment vertical="center"/>
    </xf>
    <xf numFmtId="1" fontId="5" fillId="0" borderId="19" xfId="1" applyNumberFormat="1" applyFont="1" applyBorder="1" applyAlignment="1">
      <alignment horizontal="center" vertical="center" wrapText="1"/>
    </xf>
    <xf numFmtId="44" fontId="5" fillId="5" borderId="16" xfId="1" applyFont="1" applyFill="1" applyBorder="1" applyAlignment="1">
      <alignment vertical="center"/>
    </xf>
    <xf numFmtId="44" fontId="5" fillId="5" borderId="16" xfId="1" applyFont="1" applyFill="1" applyBorder="1" applyAlignment="1">
      <alignment horizontal="center" vertical="center"/>
    </xf>
    <xf numFmtId="1" fontId="5" fillId="0" borderId="19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44" fontId="5" fillId="0" borderId="20" xfId="1" applyFont="1" applyBorder="1" applyAlignment="1">
      <alignment vertical="center"/>
    </xf>
    <xf numFmtId="44" fontId="5" fillId="0" borderId="10" xfId="1" applyFont="1" applyBorder="1" applyAlignment="1">
      <alignment vertical="center"/>
    </xf>
    <xf numFmtId="0" fontId="5" fillId="3" borderId="10" xfId="1" applyNumberFormat="1" applyFont="1" applyFill="1" applyBorder="1" applyAlignment="1">
      <alignment horizontal="center" vertical="center" wrapText="1"/>
    </xf>
    <xf numFmtId="44" fontId="2" fillId="0" borderId="10" xfId="1" applyFont="1" applyBorder="1" applyAlignment="1">
      <alignment vertical="center"/>
    </xf>
    <xf numFmtId="1" fontId="5" fillId="0" borderId="21" xfId="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8" fontId="0" fillId="0" borderId="24" xfId="0" applyNumberFormat="1" applyBorder="1" applyAlignment="1">
      <alignment horizontal="center" vertical="center"/>
    </xf>
    <xf numFmtId="8" fontId="3" fillId="0" borderId="25" xfId="0" applyNumberFormat="1" applyFont="1" applyBorder="1" applyAlignment="1">
      <alignment horizontal="center" vertical="center"/>
    </xf>
    <xf numFmtId="44" fontId="5" fillId="0" borderId="26" xfId="1" applyFont="1" applyBorder="1" applyAlignment="1">
      <alignment vertical="center"/>
    </xf>
    <xf numFmtId="44" fontId="4" fillId="2" borderId="22" xfId="1" applyFont="1" applyFill="1" applyBorder="1" applyAlignment="1">
      <alignment vertical="center"/>
    </xf>
    <xf numFmtId="44" fontId="5" fillId="0" borderId="23" xfId="1" applyFont="1" applyBorder="1" applyAlignment="1">
      <alignment horizontal="center" vertical="center"/>
    </xf>
    <xf numFmtId="44" fontId="5" fillId="0" borderId="25" xfId="1" applyFont="1" applyBorder="1" applyAlignment="1">
      <alignment vertical="center"/>
    </xf>
    <xf numFmtId="44" fontId="5" fillId="0" borderId="23" xfId="1" applyFont="1" applyBorder="1" applyAlignment="1">
      <alignment vertical="center"/>
    </xf>
    <xf numFmtId="44" fontId="4" fillId="2" borderId="27" xfId="1" applyFont="1" applyFill="1" applyBorder="1" applyAlignment="1">
      <alignment vertical="center"/>
    </xf>
    <xf numFmtId="1" fontId="5" fillId="0" borderId="28" xfId="1" applyNumberFormat="1" applyFont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8" fontId="0" fillId="0" borderId="30" xfId="0" applyNumberFormat="1" applyBorder="1" applyAlignment="1">
      <alignment horizontal="center" vertical="center"/>
    </xf>
    <xf numFmtId="44" fontId="5" fillId="0" borderId="5" xfId="1" applyFont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0" borderId="6" xfId="1" applyFont="1" applyBorder="1" applyAlignment="1">
      <alignment horizontal="center" vertical="center"/>
    </xf>
    <xf numFmtId="44" fontId="2" fillId="6" borderId="6" xfId="1" applyFont="1" applyFill="1" applyBorder="1" applyAlignment="1">
      <alignment vertical="center"/>
    </xf>
    <xf numFmtId="44" fontId="5" fillId="0" borderId="6" xfId="1" applyFont="1" applyFill="1" applyBorder="1" applyAlignment="1">
      <alignment horizontal="center" vertical="center" wrapText="1"/>
    </xf>
    <xf numFmtId="1" fontId="5" fillId="0" borderId="7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/>
    </xf>
    <xf numFmtId="44" fontId="2" fillId="0" borderId="3" xfId="1" applyFont="1" applyBorder="1" applyAlignment="1">
      <alignment vertical="center"/>
    </xf>
    <xf numFmtId="1" fontId="5" fillId="0" borderId="13" xfId="1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4" fontId="5" fillId="3" borderId="16" xfId="1" applyFont="1" applyFill="1" applyBorder="1" applyAlignment="1">
      <alignment horizontal="center" vertical="center"/>
    </xf>
    <xf numFmtId="44" fontId="2" fillId="6" borderId="16" xfId="1" applyFont="1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 wrapText="1"/>
    </xf>
    <xf numFmtId="44" fontId="5" fillId="0" borderId="16" xfId="1" applyFont="1" applyFill="1" applyBorder="1" applyAlignment="1">
      <alignment vertical="center"/>
    </xf>
    <xf numFmtId="1" fontId="5" fillId="0" borderId="19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2" fillId="0" borderId="18" xfId="1" applyFont="1" applyBorder="1" applyAlignment="1">
      <alignment vertical="center"/>
    </xf>
    <xf numFmtId="0" fontId="5" fillId="0" borderId="16" xfId="1" applyNumberFormat="1" applyFont="1" applyFill="1" applyBorder="1" applyAlignment="1">
      <alignment horizontal="center" vertical="center" wrapText="1"/>
    </xf>
    <xf numFmtId="44" fontId="2" fillId="0" borderId="16" xfId="1" applyFont="1" applyBorder="1" applyAlignment="1">
      <alignment vertical="center"/>
    </xf>
    <xf numFmtId="1" fontId="5" fillId="0" borderId="19" xfId="1" applyNumberFormat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 wrapText="1"/>
    </xf>
    <xf numFmtId="44" fontId="5" fillId="3" borderId="16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4" fontId="2" fillId="0" borderId="20" xfId="1" applyFont="1" applyBorder="1" applyAlignment="1">
      <alignment vertical="center"/>
    </xf>
    <xf numFmtId="44" fontId="5" fillId="0" borderId="11" xfId="1" applyFont="1" applyBorder="1" applyAlignment="1">
      <alignment vertical="center"/>
    </xf>
    <xf numFmtId="44" fontId="5" fillId="0" borderId="10" xfId="1" applyFont="1" applyBorder="1" applyAlignment="1">
      <alignment horizontal="center" vertical="center"/>
    </xf>
    <xf numFmtId="44" fontId="5" fillId="0" borderId="9" xfId="1" applyFont="1" applyBorder="1" applyAlignment="1">
      <alignment vertical="center"/>
    </xf>
    <xf numFmtId="44" fontId="5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4" fontId="3" fillId="2" borderId="26" xfId="0" applyNumberFormat="1" applyFont="1" applyFill="1" applyBorder="1" applyAlignment="1">
      <alignment horizontal="center"/>
    </xf>
    <xf numFmtId="44" fontId="5" fillId="0" borderId="24" xfId="1" applyFont="1" applyBorder="1"/>
    <xf numFmtId="44" fontId="5" fillId="0" borderId="0" xfId="1" applyFont="1" applyBorder="1" applyAlignment="1">
      <alignment horizontal="center"/>
    </xf>
    <xf numFmtId="44" fontId="3" fillId="2" borderId="27" xfId="1" applyFont="1" applyFill="1" applyBorder="1"/>
    <xf numFmtId="44" fontId="5" fillId="0" borderId="26" xfId="1" applyFont="1" applyBorder="1"/>
    <xf numFmtId="44" fontId="5" fillId="0" borderId="0" xfId="1" applyFont="1" applyBorder="1"/>
    <xf numFmtId="44" fontId="5" fillId="0" borderId="27" xfId="1" applyFont="1" applyBorder="1"/>
    <xf numFmtId="1" fontId="5" fillId="0" borderId="0" xfId="1" applyNumberFormat="1" applyFont="1" applyBorder="1" applyAlignment="1">
      <alignment horizontal="center" vertical="center"/>
    </xf>
    <xf numFmtId="44" fontId="1" fillId="0" borderId="0" xfId="1" applyFont="1" applyBorder="1"/>
    <xf numFmtId="0" fontId="3" fillId="7" borderId="31" xfId="0" applyFont="1" applyFill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44" fontId="0" fillId="0" borderId="34" xfId="1" applyFon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2" fillId="8" borderId="6" xfId="1" applyFont="1" applyFill="1" applyBorder="1" applyAlignment="1">
      <alignment horizontal="center"/>
    </xf>
    <xf numFmtId="44" fontId="1" fillId="0" borderId="6" xfId="1" applyFont="1" applyBorder="1"/>
    <xf numFmtId="44" fontId="5" fillId="0" borderId="6" xfId="1" applyFont="1" applyFill="1" applyBorder="1" applyAlignment="1">
      <alignment horizontal="center" wrapText="1"/>
    </xf>
    <xf numFmtId="44" fontId="1" fillId="0" borderId="6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 vertical="center" wrapText="1"/>
    </xf>
    <xf numFmtId="44" fontId="1" fillId="0" borderId="0" xfId="1" applyFont="1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8" fontId="3" fillId="2" borderId="6" xfId="0" applyNumberFormat="1" applyFont="1" applyFill="1" applyBorder="1" applyAlignment="1">
      <alignment horizontal="center"/>
    </xf>
    <xf numFmtId="44" fontId="5" fillId="0" borderId="6" xfId="1" applyFont="1" applyBorder="1"/>
    <xf numFmtId="44" fontId="5" fillId="0" borderId="30" xfId="1" applyFont="1" applyBorder="1" applyAlignment="1">
      <alignment horizontal="center"/>
    </xf>
    <xf numFmtId="44" fontId="5" fillId="0" borderId="29" xfId="1" applyFont="1" applyBorder="1"/>
    <xf numFmtId="44" fontId="5" fillId="0" borderId="30" xfId="1" applyFont="1" applyBorder="1"/>
    <xf numFmtId="44" fontId="3" fillId="0" borderId="0" xfId="1" applyFont="1" applyBorder="1"/>
    <xf numFmtId="44" fontId="5" fillId="0" borderId="0" xfId="1" applyFont="1"/>
    <xf numFmtId="44" fontId="5" fillId="0" borderId="0" xfId="1" applyFont="1" applyAlignment="1">
      <alignment horizontal="center"/>
    </xf>
    <xf numFmtId="44" fontId="1" fillId="0" borderId="0" xfId="1" applyFont="1"/>
    <xf numFmtId="44" fontId="4" fillId="0" borderId="0" xfId="1" applyFont="1" applyAlignment="1">
      <alignment horizontal="center" vertical="center" wrapText="1"/>
    </xf>
    <xf numFmtId="44" fontId="0" fillId="0" borderId="0" xfId="0" applyNumberFormat="1"/>
    <xf numFmtId="44" fontId="0" fillId="0" borderId="0" xfId="1" applyFont="1"/>
    <xf numFmtId="44" fontId="5" fillId="0" borderId="0" xfId="1" applyFont="1" applyAlignment="1">
      <alignment horizontal="center" wrapText="1"/>
    </xf>
    <xf numFmtId="1" fontId="5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 vertical="center" wrapText="1"/>
    </xf>
    <xf numFmtId="44" fontId="3" fillId="0" borderId="0" xfId="1" applyFont="1" applyAlignment="1">
      <alignment horizontal="center"/>
    </xf>
    <xf numFmtId="44" fontId="3" fillId="0" borderId="16" xfId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3" fillId="0" borderId="16" xfId="1" applyFont="1" applyBorder="1" applyAlignment="1">
      <alignment horizontal="center" wrapText="1"/>
    </xf>
    <xf numFmtId="44" fontId="1" fillId="0" borderId="16" xfId="1" applyFont="1" applyBorder="1" applyAlignment="1">
      <alignment wrapText="1"/>
    </xf>
    <xf numFmtId="44" fontId="5" fillId="0" borderId="16" xfId="1" applyFont="1" applyBorder="1" applyAlignment="1">
      <alignment wrapText="1"/>
    </xf>
    <xf numFmtId="44" fontId="5" fillId="0" borderId="16" xfId="1" applyFont="1" applyBorder="1" applyAlignment="1">
      <alignment horizontal="center" wrapText="1"/>
    </xf>
    <xf numFmtId="44" fontId="1" fillId="0" borderId="16" xfId="1" applyFont="1" applyBorder="1"/>
    <xf numFmtId="44" fontId="5" fillId="0" borderId="16" xfId="1" applyFont="1" applyBorder="1"/>
    <xf numFmtId="44" fontId="4" fillId="0" borderId="16" xfId="1" applyFont="1" applyBorder="1" applyAlignment="1">
      <alignment horizontal="center" wrapText="1"/>
    </xf>
    <xf numFmtId="44" fontId="4" fillId="0" borderId="16" xfId="1" applyFont="1" applyBorder="1" applyAlignment="1">
      <alignment wrapText="1"/>
    </xf>
    <xf numFmtId="44" fontId="4" fillId="0" borderId="16" xfId="1" applyFont="1" applyBorder="1"/>
    <xf numFmtId="0" fontId="0" fillId="0" borderId="0" xfId="0" applyFill="1" applyAlignment="1">
      <alignment wrapText="1"/>
    </xf>
    <xf numFmtId="8" fontId="0" fillId="0" borderId="0" xfId="0" applyNumberForma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B378-EF95-4862-A577-B04325544A46}">
  <dimension ref="B1:U57"/>
  <sheetViews>
    <sheetView tabSelected="1" topLeftCell="C10" zoomScale="60" zoomScaleNormal="60" workbookViewId="0">
      <pane xSplit="1" topLeftCell="D1" activePane="topRight" state="frozen"/>
      <selection activeCell="C1" sqref="C1"/>
      <selection pane="topRight" activeCell="J35" sqref="J35"/>
    </sheetView>
  </sheetViews>
  <sheetFormatPr baseColWidth="10" defaultRowHeight="15" x14ac:dyDescent="0.25"/>
  <cols>
    <col min="3" max="3" width="37.85546875" style="107" customWidth="1"/>
    <col min="4" max="4" width="19.28515625" style="108" customWidth="1"/>
    <col min="5" max="5" width="23" customWidth="1"/>
    <col min="6" max="6" width="26.7109375" customWidth="1"/>
    <col min="7" max="7" width="28.42578125" style="108" customWidth="1"/>
    <col min="8" max="8" width="21.140625" style="108" customWidth="1"/>
    <col min="9" max="9" width="22.28515625" customWidth="1"/>
    <col min="10" max="10" width="22.85546875" style="142" customWidth="1"/>
    <col min="11" max="11" width="19.28515625" style="143" customWidth="1"/>
    <col min="12" max="12" width="20.85546875" style="144" customWidth="1"/>
    <col min="13" max="13" width="24.140625" style="142" customWidth="1"/>
    <col min="14" max="14" width="19" style="142" customWidth="1"/>
    <col min="15" max="15" width="21.42578125" style="144" customWidth="1"/>
    <col min="16" max="16" width="24.28515625" style="142" customWidth="1"/>
    <col min="17" max="17" width="17.28515625" style="149" customWidth="1"/>
    <col min="18" max="18" width="16.5703125" style="144" customWidth="1"/>
  </cols>
  <sheetData>
    <row r="1" spans="2:18" ht="15.75" thickBot="1" x14ac:dyDescent="0.3">
      <c r="C1" s="1" t="s">
        <v>0</v>
      </c>
      <c r="D1" s="2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/>
      <c r="J1" s="6"/>
      <c r="K1" s="7" t="s">
        <v>6</v>
      </c>
      <c r="L1" s="8"/>
      <c r="M1" s="8"/>
      <c r="N1" s="9" t="s">
        <v>7</v>
      </c>
      <c r="O1" s="10"/>
      <c r="P1" s="11"/>
      <c r="Q1"/>
      <c r="R1"/>
    </row>
    <row r="2" spans="2:18" s="12" customFormat="1" ht="46.5" customHeight="1" thickBot="1" x14ac:dyDescent="0.3">
      <c r="B2" s="12" t="s">
        <v>8</v>
      </c>
      <c r="C2" s="13"/>
      <c r="D2" s="14"/>
      <c r="E2" s="15"/>
      <c r="F2" s="15"/>
      <c r="G2" s="16"/>
      <c r="H2" s="17" t="s">
        <v>9</v>
      </c>
      <c r="I2" s="18" t="s">
        <v>10</v>
      </c>
      <c r="J2" s="18" t="s">
        <v>11</v>
      </c>
      <c r="K2" s="18" t="s">
        <v>9</v>
      </c>
      <c r="L2" s="18" t="s">
        <v>10</v>
      </c>
      <c r="M2" s="18" t="s">
        <v>11</v>
      </c>
      <c r="N2" s="18" t="s">
        <v>9</v>
      </c>
      <c r="O2" s="18" t="s">
        <v>10</v>
      </c>
      <c r="P2" s="19" t="s">
        <v>11</v>
      </c>
    </row>
    <row r="3" spans="2:18" s="34" customFormat="1" ht="35.25" customHeight="1" x14ac:dyDescent="0.25">
      <c r="B3" s="20">
        <v>1</v>
      </c>
      <c r="C3" s="21" t="s">
        <v>12</v>
      </c>
      <c r="D3" s="22" t="s">
        <v>13</v>
      </c>
      <c r="E3" s="23">
        <v>4</v>
      </c>
      <c r="F3" s="24">
        <v>6490</v>
      </c>
      <c r="G3" s="25">
        <f>+F3*2</f>
        <v>12980</v>
      </c>
      <c r="H3" s="26">
        <v>8338</v>
      </c>
      <c r="I3" s="27">
        <f>+H3*E3</f>
        <v>33352</v>
      </c>
      <c r="J3" s="28" t="s">
        <v>14</v>
      </c>
      <c r="K3" s="29">
        <v>0</v>
      </c>
      <c r="L3" s="29">
        <f>+K3*I3</f>
        <v>0</v>
      </c>
      <c r="M3" s="30" t="s">
        <v>15</v>
      </c>
      <c r="N3" s="31">
        <v>5400</v>
      </c>
      <c r="O3" s="32">
        <f>+N3*E3</f>
        <v>21600</v>
      </c>
      <c r="P3" s="33">
        <v>174589640073</v>
      </c>
    </row>
    <row r="4" spans="2:18" s="34" customFormat="1" ht="51" customHeight="1" x14ac:dyDescent="0.25">
      <c r="B4" s="20">
        <v>2</v>
      </c>
      <c r="C4" s="35" t="s">
        <v>16</v>
      </c>
      <c r="D4" s="36" t="s">
        <v>13</v>
      </c>
      <c r="E4" s="37">
        <v>4</v>
      </c>
      <c r="F4" s="38">
        <v>16390</v>
      </c>
      <c r="G4" s="39">
        <f>+F4*2</f>
        <v>32780</v>
      </c>
      <c r="H4" s="40">
        <v>20700</v>
      </c>
      <c r="I4" s="41">
        <f>+H4*E4</f>
        <v>82800</v>
      </c>
      <c r="J4" s="42" t="s">
        <v>17</v>
      </c>
      <c r="K4" s="43">
        <v>0</v>
      </c>
      <c r="L4" s="41">
        <f>+K4*I4</f>
        <v>0</v>
      </c>
      <c r="M4" s="44" t="s">
        <v>18</v>
      </c>
      <c r="N4" s="45">
        <v>7300</v>
      </c>
      <c r="O4" s="41">
        <f>+N4*E4</f>
        <v>29200</v>
      </c>
      <c r="P4" s="46">
        <v>174589640080</v>
      </c>
    </row>
    <row r="5" spans="2:18" s="34" customFormat="1" x14ac:dyDescent="0.25">
      <c r="B5" s="20">
        <v>3</v>
      </c>
      <c r="C5" s="35" t="s">
        <v>19</v>
      </c>
      <c r="D5" s="36" t="s">
        <v>13</v>
      </c>
      <c r="E5" s="37">
        <v>6</v>
      </c>
      <c r="F5" s="38">
        <v>10890</v>
      </c>
      <c r="G5" s="39">
        <f>+F5*4</f>
        <v>43560</v>
      </c>
      <c r="H5" s="40">
        <v>17515</v>
      </c>
      <c r="I5" s="41">
        <f>+H5*E5</f>
        <v>105090</v>
      </c>
      <c r="J5" s="42" t="s">
        <v>20</v>
      </c>
      <c r="K5" s="47"/>
      <c r="L5" s="47">
        <f>+K5*I5</f>
        <v>0</v>
      </c>
      <c r="M5" s="48" t="s">
        <v>15</v>
      </c>
      <c r="N5" s="45">
        <v>5500</v>
      </c>
      <c r="O5" s="41">
        <f>+N5*E5</f>
        <v>33000</v>
      </c>
      <c r="P5" s="49">
        <v>174589640087</v>
      </c>
    </row>
    <row r="6" spans="2:18" s="34" customFormat="1" ht="86.45" customHeight="1" thickBot="1" x14ac:dyDescent="0.3">
      <c r="B6" s="20">
        <v>4</v>
      </c>
      <c r="C6" s="50" t="s">
        <v>21</v>
      </c>
      <c r="D6" s="51" t="s">
        <v>22</v>
      </c>
      <c r="E6" s="52">
        <v>3</v>
      </c>
      <c r="F6" s="53">
        <v>32890</v>
      </c>
      <c r="G6" s="54">
        <f>+F6*1</f>
        <v>32890</v>
      </c>
      <c r="H6" s="55">
        <v>33040</v>
      </c>
      <c r="I6" s="56">
        <f>+H6*E6</f>
        <v>99120</v>
      </c>
      <c r="J6" s="57" t="s">
        <v>23</v>
      </c>
      <c r="K6" s="56">
        <v>370090</v>
      </c>
      <c r="L6" s="56">
        <f>+K6*E6</f>
        <v>1110270</v>
      </c>
      <c r="M6" s="57" t="s">
        <v>24</v>
      </c>
      <c r="N6" s="58">
        <v>12800</v>
      </c>
      <c r="O6" s="56">
        <f>+N6*E6</f>
        <v>38400</v>
      </c>
      <c r="P6" s="59">
        <v>174589640038</v>
      </c>
    </row>
    <row r="7" spans="2:18" s="34" customFormat="1" ht="15.75" thickBot="1" x14ac:dyDescent="0.3">
      <c r="B7" s="20"/>
      <c r="C7" s="60"/>
      <c r="D7" s="61"/>
      <c r="E7" s="62"/>
      <c r="F7" s="63"/>
      <c r="G7" s="64">
        <f>+SUM(G3:G6)</f>
        <v>122210</v>
      </c>
      <c r="H7" s="65"/>
      <c r="I7" s="66">
        <f>+SUM(I3:I6)</f>
        <v>320362</v>
      </c>
      <c r="J7" s="67"/>
      <c r="K7" s="68"/>
      <c r="L7" s="66">
        <f>+SUM(L3:L6)</f>
        <v>1110270</v>
      </c>
      <c r="M7" s="69"/>
      <c r="N7" s="68"/>
      <c r="O7" s="70">
        <f>+SUM(O3:O6)</f>
        <v>122200</v>
      </c>
      <c r="P7" s="71"/>
    </row>
    <row r="8" spans="2:18" s="34" customFormat="1" ht="57" customHeight="1" thickBot="1" x14ac:dyDescent="0.3">
      <c r="B8" s="20">
        <v>5</v>
      </c>
      <c r="C8" s="72" t="s">
        <v>25</v>
      </c>
      <c r="D8" s="73" t="s">
        <v>13</v>
      </c>
      <c r="E8" s="74">
        <v>1</v>
      </c>
      <c r="F8" s="75">
        <v>250000</v>
      </c>
      <c r="G8" s="76">
        <f>+E8*F8</f>
        <v>250000</v>
      </c>
      <c r="H8" s="77">
        <v>317000</v>
      </c>
      <c r="I8" s="78">
        <f>+H8*E8</f>
        <v>317000</v>
      </c>
      <c r="J8" s="79" t="s">
        <v>26</v>
      </c>
      <c r="K8" s="80">
        <v>207060</v>
      </c>
      <c r="L8" s="78">
        <f>+K8*E8</f>
        <v>207060</v>
      </c>
      <c r="M8" s="81" t="s">
        <v>27</v>
      </c>
      <c r="N8" s="78">
        <v>238400</v>
      </c>
      <c r="O8" s="78">
        <f>+N8*E8</f>
        <v>238400</v>
      </c>
      <c r="P8" s="82">
        <v>174589640255</v>
      </c>
    </row>
    <row r="9" spans="2:18" s="34" customFormat="1" ht="15.75" thickBot="1" x14ac:dyDescent="0.3">
      <c r="B9" s="20"/>
      <c r="C9" s="60"/>
      <c r="D9" s="61"/>
      <c r="E9" s="62"/>
      <c r="F9" s="63"/>
      <c r="G9" s="64">
        <v>250000</v>
      </c>
      <c r="H9" s="65"/>
      <c r="I9" s="66">
        <f>+I8</f>
        <v>317000</v>
      </c>
      <c r="J9" s="67"/>
      <c r="K9" s="68"/>
      <c r="L9" s="66">
        <f>+L8</f>
        <v>207060</v>
      </c>
      <c r="M9" s="69"/>
      <c r="N9" s="68"/>
      <c r="O9" s="70">
        <f>+O8</f>
        <v>238400</v>
      </c>
      <c r="P9" s="71"/>
    </row>
    <row r="10" spans="2:18" s="34" customFormat="1" ht="27" customHeight="1" x14ac:dyDescent="0.25">
      <c r="B10" s="20">
        <v>6</v>
      </c>
      <c r="C10" s="21" t="s">
        <v>28</v>
      </c>
      <c r="D10" s="22" t="s">
        <v>13</v>
      </c>
      <c r="E10" s="23">
        <v>2</v>
      </c>
      <c r="F10" s="24">
        <v>32890</v>
      </c>
      <c r="G10" s="25">
        <f>+E10*F10</f>
        <v>65780</v>
      </c>
      <c r="H10" s="26">
        <v>57854</v>
      </c>
      <c r="I10" s="27">
        <f>+H10*E10</f>
        <v>115708</v>
      </c>
      <c r="J10" s="28" t="s">
        <v>29</v>
      </c>
      <c r="K10" s="27">
        <v>47600</v>
      </c>
      <c r="L10" s="27">
        <f>+K10*E10</f>
        <v>95200</v>
      </c>
      <c r="M10" s="83">
        <v>900516107</v>
      </c>
      <c r="N10" s="84">
        <v>20800</v>
      </c>
      <c r="O10" s="27">
        <f>+N10*E10</f>
        <v>41600</v>
      </c>
      <c r="P10" s="85">
        <v>174589640108</v>
      </c>
    </row>
    <row r="11" spans="2:18" s="34" customFormat="1" ht="30.75" customHeight="1" x14ac:dyDescent="0.25">
      <c r="B11" s="20">
        <v>7</v>
      </c>
      <c r="C11" s="86" t="s">
        <v>30</v>
      </c>
      <c r="D11" s="36" t="s">
        <v>13</v>
      </c>
      <c r="E11" s="37">
        <v>2</v>
      </c>
      <c r="F11" s="38">
        <v>29590</v>
      </c>
      <c r="G11" s="39">
        <f>+E11*F11</f>
        <v>59180</v>
      </c>
      <c r="H11" s="40">
        <v>22840</v>
      </c>
      <c r="I11" s="41">
        <f>+H11*E11</f>
        <v>45680</v>
      </c>
      <c r="J11" s="87" t="s">
        <v>31</v>
      </c>
      <c r="K11" s="88">
        <v>8330</v>
      </c>
      <c r="L11" s="41">
        <f>+K11*E11</f>
        <v>16660</v>
      </c>
      <c r="M11" s="89" t="s">
        <v>32</v>
      </c>
      <c r="N11" s="90">
        <v>15900</v>
      </c>
      <c r="O11" s="41">
        <f>+N11*E11</f>
        <v>31800</v>
      </c>
      <c r="P11" s="91">
        <v>174589640066</v>
      </c>
    </row>
    <row r="12" spans="2:18" s="34" customFormat="1" ht="30" x14ac:dyDescent="0.25">
      <c r="B12" s="20">
        <v>8</v>
      </c>
      <c r="C12" s="92" t="s">
        <v>33</v>
      </c>
      <c r="D12" s="36" t="s">
        <v>13</v>
      </c>
      <c r="E12" s="37">
        <v>2</v>
      </c>
      <c r="F12" s="38">
        <v>9570</v>
      </c>
      <c r="G12" s="39">
        <f>+E12*F12</f>
        <v>19140</v>
      </c>
      <c r="H12" s="93">
        <v>64355</v>
      </c>
      <c r="I12" s="41">
        <f>+H12*E12</f>
        <v>128710</v>
      </c>
      <c r="J12" s="42" t="s">
        <v>34</v>
      </c>
      <c r="K12" s="90">
        <v>75089</v>
      </c>
      <c r="L12" s="41">
        <f>+K12*E12</f>
        <v>150178</v>
      </c>
      <c r="M12" s="89" t="s">
        <v>35</v>
      </c>
      <c r="N12" s="90">
        <v>61400</v>
      </c>
      <c r="O12" s="90">
        <f>+N12*E12</f>
        <v>122800</v>
      </c>
      <c r="P12" s="91">
        <v>174589640248</v>
      </c>
    </row>
    <row r="13" spans="2:18" s="34" customFormat="1" x14ac:dyDescent="0.25">
      <c r="B13" s="20">
        <v>9</v>
      </c>
      <c r="C13" s="92" t="s">
        <v>36</v>
      </c>
      <c r="D13" s="36" t="s">
        <v>13</v>
      </c>
      <c r="E13" s="37">
        <v>2</v>
      </c>
      <c r="F13" s="38">
        <v>18590</v>
      </c>
      <c r="G13" s="39">
        <f>+E13*F13</f>
        <v>37180</v>
      </c>
      <c r="H13" s="93">
        <v>35631</v>
      </c>
      <c r="I13" s="41">
        <f>+H13*E13</f>
        <v>71262</v>
      </c>
      <c r="J13" s="42" t="s">
        <v>37</v>
      </c>
      <c r="K13" s="41">
        <v>78540</v>
      </c>
      <c r="L13" s="41">
        <f>+K13*E13</f>
        <v>157080</v>
      </c>
      <c r="M13" s="94" t="s">
        <v>38</v>
      </c>
      <c r="N13" s="90">
        <v>60700</v>
      </c>
      <c r="O13" s="41">
        <f>+N13*E13</f>
        <v>121400</v>
      </c>
      <c r="P13" s="91">
        <v>174589640234</v>
      </c>
    </row>
    <row r="14" spans="2:18" s="34" customFormat="1" ht="40.15" customHeight="1" x14ac:dyDescent="0.25">
      <c r="B14" s="20">
        <v>10</v>
      </c>
      <c r="C14" s="35" t="s">
        <v>39</v>
      </c>
      <c r="D14" s="36" t="s">
        <v>40</v>
      </c>
      <c r="E14" s="37">
        <v>44</v>
      </c>
      <c r="F14" s="38">
        <v>35000</v>
      </c>
      <c r="G14" s="39">
        <f>+E14*F14</f>
        <v>1540000</v>
      </c>
      <c r="H14" s="40">
        <v>46185</v>
      </c>
      <c r="I14" s="41">
        <f>+H14*E14</f>
        <v>2032140</v>
      </c>
      <c r="J14" s="42" t="s">
        <v>41</v>
      </c>
      <c r="K14" s="41">
        <v>133280</v>
      </c>
      <c r="L14" s="41">
        <f>+K14*E14</f>
        <v>5864320</v>
      </c>
      <c r="M14" s="94">
        <v>900519017</v>
      </c>
      <c r="N14" s="95">
        <v>46000</v>
      </c>
      <c r="O14" s="41">
        <f>+N14*E14</f>
        <v>2024000</v>
      </c>
      <c r="P14" s="91">
        <v>174589640297</v>
      </c>
    </row>
    <row r="15" spans="2:18" s="34" customFormat="1" ht="28.15" customHeight="1" x14ac:dyDescent="0.25">
      <c r="B15" s="20">
        <v>11</v>
      </c>
      <c r="C15" s="35" t="s">
        <v>42</v>
      </c>
      <c r="D15" s="36" t="s">
        <v>40</v>
      </c>
      <c r="E15" s="37">
        <v>2</v>
      </c>
      <c r="F15" s="38">
        <v>219890</v>
      </c>
      <c r="G15" s="39">
        <f>+E15*F15</f>
        <v>439780</v>
      </c>
      <c r="H15" s="40">
        <v>300000</v>
      </c>
      <c r="I15" s="41">
        <f>+H15*E15</f>
        <v>600000</v>
      </c>
      <c r="J15" s="42" t="s">
        <v>43</v>
      </c>
      <c r="K15" s="41">
        <v>160650</v>
      </c>
      <c r="L15" s="41">
        <f>+K15*E15</f>
        <v>321300</v>
      </c>
      <c r="M15" s="41" t="s">
        <v>44</v>
      </c>
      <c r="N15" s="95">
        <v>75600</v>
      </c>
      <c r="O15" s="41">
        <f>+N15*E15</f>
        <v>151200</v>
      </c>
      <c r="P15" s="96">
        <v>174589640045</v>
      </c>
    </row>
    <row r="16" spans="2:18" s="34" customFormat="1" ht="25.15" customHeight="1" x14ac:dyDescent="0.25">
      <c r="B16" s="20">
        <v>12</v>
      </c>
      <c r="C16" s="35" t="s">
        <v>45</v>
      </c>
      <c r="D16" s="36" t="s">
        <v>13</v>
      </c>
      <c r="E16" s="37">
        <v>2</v>
      </c>
      <c r="F16" s="38">
        <v>208890</v>
      </c>
      <c r="G16" s="39">
        <f>+E16*F16</f>
        <v>417780</v>
      </c>
      <c r="H16" s="40">
        <v>60615</v>
      </c>
      <c r="I16" s="41">
        <f>+H16*E16</f>
        <v>121230</v>
      </c>
      <c r="J16" s="42" t="s">
        <v>46</v>
      </c>
      <c r="K16" s="41">
        <v>39270</v>
      </c>
      <c r="L16" s="41">
        <f>+K16*E16</f>
        <v>78540</v>
      </c>
      <c r="M16" s="97" t="s">
        <v>47</v>
      </c>
      <c r="N16" s="95">
        <v>25900</v>
      </c>
      <c r="O16" s="41">
        <f>+N16*E16</f>
        <v>51800</v>
      </c>
      <c r="P16" s="46">
        <v>174589640094</v>
      </c>
    </row>
    <row r="17" spans="2:18" s="34" customFormat="1" x14ac:dyDescent="0.25">
      <c r="B17" s="20">
        <v>13</v>
      </c>
      <c r="C17" s="35" t="s">
        <v>48</v>
      </c>
      <c r="D17" s="36" t="s">
        <v>13</v>
      </c>
      <c r="E17" s="37">
        <v>1</v>
      </c>
      <c r="F17" s="38">
        <v>384890</v>
      </c>
      <c r="G17" s="39">
        <f>+E17*F17</f>
        <v>384890</v>
      </c>
      <c r="H17" s="40">
        <v>337000</v>
      </c>
      <c r="I17" s="41">
        <f>+H17*E17</f>
        <v>337000</v>
      </c>
      <c r="J17" s="42" t="s">
        <v>49</v>
      </c>
      <c r="K17" s="41">
        <v>208250</v>
      </c>
      <c r="L17" s="41">
        <f>+K17*E17</f>
        <v>208250</v>
      </c>
      <c r="M17" s="98" t="s">
        <v>50</v>
      </c>
      <c r="N17" s="95">
        <v>207400</v>
      </c>
      <c r="O17" s="41">
        <f>+N17*E17</f>
        <v>207400</v>
      </c>
      <c r="P17" s="91">
        <v>174589640143</v>
      </c>
    </row>
    <row r="18" spans="2:18" s="34" customFormat="1" ht="60" x14ac:dyDescent="0.25">
      <c r="B18" s="20">
        <v>14</v>
      </c>
      <c r="C18" s="35" t="s">
        <v>51</v>
      </c>
      <c r="D18" s="36" t="s">
        <v>13</v>
      </c>
      <c r="E18" s="37">
        <v>1</v>
      </c>
      <c r="F18" s="38">
        <v>359700</v>
      </c>
      <c r="G18" s="39">
        <f>+E18*F18</f>
        <v>359700</v>
      </c>
      <c r="H18" s="40">
        <v>448000</v>
      </c>
      <c r="I18" s="41">
        <f>+H18*E18</f>
        <v>448000</v>
      </c>
      <c r="J18" s="42" t="s">
        <v>52</v>
      </c>
      <c r="K18" s="41">
        <v>311185</v>
      </c>
      <c r="L18" s="41">
        <f>+K18*E18</f>
        <v>311185</v>
      </c>
      <c r="M18" s="98" t="s">
        <v>53</v>
      </c>
      <c r="N18" s="95">
        <v>226200</v>
      </c>
      <c r="O18" s="41">
        <f>+N18*E18</f>
        <v>226200</v>
      </c>
      <c r="P18" s="96">
        <v>174589640241</v>
      </c>
    </row>
    <row r="19" spans="2:18" s="34" customFormat="1" ht="90.75" customHeight="1" thickBot="1" x14ac:dyDescent="0.3">
      <c r="B19" s="20">
        <v>15</v>
      </c>
      <c r="C19" s="99" t="s">
        <v>54</v>
      </c>
      <c r="D19" s="100" t="s">
        <v>40</v>
      </c>
      <c r="E19" s="52">
        <v>4</v>
      </c>
      <c r="F19" s="53">
        <v>65890</v>
      </c>
      <c r="G19" s="54">
        <f>+E19*F19</f>
        <v>263560</v>
      </c>
      <c r="H19" s="101">
        <v>107600</v>
      </c>
      <c r="I19" s="102">
        <f>+H19*E19</f>
        <v>430400</v>
      </c>
      <c r="J19" s="103" t="s">
        <v>55</v>
      </c>
      <c r="K19" s="104">
        <v>416500</v>
      </c>
      <c r="L19" s="56">
        <f>+K19*E19</f>
        <v>1666000</v>
      </c>
      <c r="M19" s="105" t="s">
        <v>56</v>
      </c>
      <c r="N19" s="58">
        <v>107600</v>
      </c>
      <c r="O19" s="56">
        <f>+N19*E19</f>
        <v>430400</v>
      </c>
      <c r="P19" s="59">
        <v>174589640290</v>
      </c>
    </row>
    <row r="20" spans="2:18" ht="15.75" thickBot="1" x14ac:dyDescent="0.3">
      <c r="B20" s="106"/>
      <c r="E20" s="108"/>
      <c r="F20" s="108"/>
      <c r="H20" s="109"/>
      <c r="I20" s="110">
        <f>+SUM(I10:I19)</f>
        <v>4330130</v>
      </c>
      <c r="J20" s="111"/>
      <c r="K20" s="112"/>
      <c r="L20" s="113">
        <f>+SUM(L10:L19)</f>
        <v>8868713</v>
      </c>
      <c r="M20" s="114"/>
      <c r="N20" s="115"/>
      <c r="O20" s="113">
        <f>+SUM(O10:O19)</f>
        <v>3408600</v>
      </c>
      <c r="P20" s="116"/>
      <c r="Q20" s="117"/>
      <c r="R20" s="118"/>
    </row>
    <row r="21" spans="2:18" ht="15.75" thickBot="1" x14ac:dyDescent="0.3">
      <c r="B21" s="106">
        <v>16</v>
      </c>
      <c r="C21" s="119" t="s">
        <v>57</v>
      </c>
      <c r="D21" s="120" t="s">
        <v>13</v>
      </c>
      <c r="E21" s="121">
        <v>1</v>
      </c>
      <c r="F21" s="121"/>
      <c r="G21" s="122">
        <v>65780</v>
      </c>
      <c r="H21" s="123">
        <v>32890</v>
      </c>
      <c r="I21" s="124">
        <f>+E21*H21</f>
        <v>32890</v>
      </c>
      <c r="J21" s="125" t="s">
        <v>58</v>
      </c>
      <c r="K21" s="126">
        <v>23800</v>
      </c>
      <c r="L21" s="127">
        <f>+K21*E21</f>
        <v>23800</v>
      </c>
      <c r="M21" s="125" t="s">
        <v>59</v>
      </c>
      <c r="N21" s="128">
        <v>34500</v>
      </c>
      <c r="O21" s="129">
        <f>+N21*E21</f>
        <v>34500</v>
      </c>
      <c r="P21" s="130">
        <v>174589640052</v>
      </c>
      <c r="Q21" s="131"/>
      <c r="R21" s="132"/>
    </row>
    <row r="22" spans="2:18" ht="15.75" thickBot="1" x14ac:dyDescent="0.3">
      <c r="C22" s="133"/>
      <c r="D22" s="134"/>
      <c r="E22" s="135"/>
      <c r="F22" s="135"/>
      <c r="G22" s="134"/>
      <c r="H22" s="134"/>
      <c r="I22" s="136">
        <f>+I21</f>
        <v>32890</v>
      </c>
      <c r="J22" s="137"/>
      <c r="K22" s="138"/>
      <c r="L22" s="113">
        <f>+L21</f>
        <v>23800</v>
      </c>
      <c r="M22" s="139"/>
      <c r="N22" s="140"/>
      <c r="O22" s="113">
        <f>+O21</f>
        <v>34500</v>
      </c>
      <c r="P22" s="116"/>
      <c r="Q22" s="117"/>
      <c r="R22" s="141"/>
    </row>
    <row r="23" spans="2:18" x14ac:dyDescent="0.25">
      <c r="Q23" s="117"/>
      <c r="R23" s="118"/>
    </row>
    <row r="24" spans="2:18" x14ac:dyDescent="0.25">
      <c r="H24" s="145" t="s">
        <v>60</v>
      </c>
      <c r="I24" s="146">
        <f>+I7+I9+I20+I22</f>
        <v>5000382</v>
      </c>
      <c r="K24" s="145" t="s">
        <v>60</v>
      </c>
      <c r="L24" s="144">
        <f>+L7+L9+L20+L22</f>
        <v>10209843</v>
      </c>
      <c r="N24" s="145" t="s">
        <v>60</v>
      </c>
      <c r="O24" s="144">
        <f>+O7+O9+O20+O22</f>
        <v>3803700</v>
      </c>
      <c r="Q24" s="117"/>
      <c r="R24" s="118"/>
    </row>
    <row r="25" spans="2:18" ht="30" x14ac:dyDescent="0.25">
      <c r="H25" s="145" t="s">
        <v>61</v>
      </c>
      <c r="I25" s="147">
        <v>3853720</v>
      </c>
      <c r="J25" s="148" t="s">
        <v>62</v>
      </c>
      <c r="K25" s="145" t="s">
        <v>61</v>
      </c>
      <c r="L25" s="144">
        <f>+I25</f>
        <v>3853720</v>
      </c>
      <c r="M25" s="148" t="s">
        <v>63</v>
      </c>
      <c r="N25" s="145" t="s">
        <v>61</v>
      </c>
      <c r="O25" s="144">
        <f>+L25</f>
        <v>3853720</v>
      </c>
      <c r="P25" s="148" t="s">
        <v>64</v>
      </c>
    </row>
    <row r="26" spans="2:18" x14ac:dyDescent="0.25">
      <c r="H26" s="145"/>
      <c r="I26" s="147"/>
      <c r="K26" s="145"/>
      <c r="N26" s="145"/>
    </row>
    <row r="27" spans="2:18" x14ac:dyDescent="0.25">
      <c r="G27" s="150" t="s">
        <v>65</v>
      </c>
      <c r="H27" s="151">
        <f>+(I24+L24+O24)/3</f>
        <v>6337975</v>
      </c>
      <c r="I27" s="151"/>
      <c r="J27" s="151"/>
      <c r="K27" s="151"/>
      <c r="L27" s="151"/>
      <c r="M27" s="151"/>
      <c r="N27" s="151"/>
      <c r="O27" s="151"/>
    </row>
    <row r="28" spans="2:18" x14ac:dyDescent="0.25">
      <c r="H28" s="142"/>
    </row>
    <row r="30" spans="2:18" x14ac:dyDescent="0.25">
      <c r="C30" s="148"/>
      <c r="D30" s="144"/>
      <c r="E30" s="142"/>
      <c r="F30" s="142"/>
      <c r="G30" s="144"/>
      <c r="H30" s="142"/>
      <c r="I30" s="149"/>
      <c r="J30" s="144"/>
      <c r="K30"/>
      <c r="L30"/>
      <c r="M30"/>
      <c r="N30"/>
      <c r="O30"/>
      <c r="P30"/>
      <c r="Q30"/>
      <c r="R30"/>
    </row>
    <row r="31" spans="2:18" x14ac:dyDescent="0.25">
      <c r="C31" s="148"/>
      <c r="D31" s="152" t="s">
        <v>66</v>
      </c>
      <c r="E31" s="152"/>
      <c r="F31" s="152"/>
      <c r="G31" s="152"/>
      <c r="H31" s="142"/>
      <c r="I31" s="149"/>
      <c r="J31" s="144"/>
      <c r="K31"/>
      <c r="L31"/>
      <c r="M31"/>
      <c r="N31"/>
      <c r="O31"/>
      <c r="P31"/>
      <c r="Q31"/>
      <c r="R31"/>
    </row>
    <row r="32" spans="2:18" x14ac:dyDescent="0.25">
      <c r="C32" s="153" t="s">
        <v>6</v>
      </c>
      <c r="D32" s="153"/>
      <c r="E32" s="153"/>
      <c r="F32" s="154" t="s">
        <v>67</v>
      </c>
      <c r="G32" s="154"/>
      <c r="H32" s="154"/>
      <c r="I32" s="149"/>
      <c r="J32" s="144"/>
      <c r="K32"/>
      <c r="L32"/>
      <c r="M32"/>
      <c r="N32"/>
      <c r="O32"/>
      <c r="P32"/>
      <c r="Q32"/>
      <c r="R32"/>
    </row>
    <row r="33" spans="2:18" x14ac:dyDescent="0.25">
      <c r="C33" s="155" t="s">
        <v>68</v>
      </c>
      <c r="D33" s="155" t="s">
        <v>9</v>
      </c>
      <c r="E33" s="155" t="s">
        <v>69</v>
      </c>
      <c r="F33" s="155" t="s">
        <v>68</v>
      </c>
      <c r="G33" s="155" t="s">
        <v>9</v>
      </c>
      <c r="H33" s="155" t="s">
        <v>69</v>
      </c>
      <c r="I33" s="149"/>
      <c r="J33" s="144"/>
      <c r="K33"/>
      <c r="L33"/>
      <c r="M33"/>
      <c r="N33"/>
      <c r="O33"/>
      <c r="P33"/>
      <c r="Q33"/>
      <c r="R33"/>
    </row>
    <row r="34" spans="2:18" ht="30" x14ac:dyDescent="0.25">
      <c r="C34" s="97" t="str">
        <f>+C8</f>
        <v xml:space="preserve">TERMO BOMBA DE 3 LITROS </v>
      </c>
      <c r="D34" s="156">
        <f>+K8</f>
        <v>207060</v>
      </c>
      <c r="E34" s="157">
        <f>+D34*E8</f>
        <v>207060</v>
      </c>
      <c r="F34" s="158" t="str">
        <f>+C12</f>
        <v xml:space="preserve">ESPÁTULA DE COCINA EN ACERO </v>
      </c>
      <c r="G34" s="159">
        <f>+H12</f>
        <v>64355</v>
      </c>
      <c r="H34" s="160">
        <f>+G34*E12</f>
        <v>128710</v>
      </c>
      <c r="I34" s="149"/>
      <c r="J34" s="144"/>
      <c r="K34"/>
      <c r="L34"/>
      <c r="M34"/>
      <c r="N34"/>
      <c r="O34"/>
      <c r="P34"/>
      <c r="Q34"/>
      <c r="R34"/>
    </row>
    <row r="35" spans="2:18" ht="30.75" customHeight="1" x14ac:dyDescent="0.25">
      <c r="C35" s="158" t="str">
        <f>+C11</f>
        <v xml:space="preserve">PINZA DE COCINA PARA SERVIR </v>
      </c>
      <c r="D35" s="156">
        <f>+K11</f>
        <v>8330</v>
      </c>
      <c r="E35" s="157">
        <f>+D35*E11</f>
        <v>16660</v>
      </c>
      <c r="F35" s="158" t="str">
        <f>+C13</f>
        <v xml:space="preserve">CUCHARON EN ACERO </v>
      </c>
      <c r="G35" s="159">
        <f>+H13</f>
        <v>35631</v>
      </c>
      <c r="H35" s="160">
        <f>+G35*E13</f>
        <v>71262</v>
      </c>
      <c r="I35" s="149"/>
      <c r="J35" s="144"/>
      <c r="K35"/>
      <c r="L35"/>
      <c r="M35"/>
      <c r="N35"/>
      <c r="O35"/>
      <c r="P35"/>
      <c r="Q35"/>
      <c r="R35"/>
    </row>
    <row r="36" spans="2:18" s="142" customFormat="1" ht="30" customHeight="1" x14ac:dyDescent="0.25">
      <c r="B36"/>
      <c r="C36" s="158" t="str">
        <f>+C21</f>
        <v>JARRA PLASTICA  DE 3 LITROS</v>
      </c>
      <c r="D36" s="156">
        <f>+K21</f>
        <v>23800</v>
      </c>
      <c r="E36" s="157">
        <f>+D36*E21</f>
        <v>23800</v>
      </c>
      <c r="F36" s="160"/>
      <c r="G36" s="159"/>
      <c r="H36" s="160"/>
      <c r="I36" s="149"/>
      <c r="J36" s="144"/>
      <c r="K36"/>
      <c r="L36"/>
      <c r="M36"/>
    </row>
    <row r="37" spans="2:18" s="142" customFormat="1" x14ac:dyDescent="0.25">
      <c r="B37"/>
      <c r="C37" s="161" t="s">
        <v>69</v>
      </c>
      <c r="D37" s="156"/>
      <c r="E37" s="162">
        <f>+SUM(E34:E36)</f>
        <v>247520</v>
      </c>
      <c r="F37" s="160"/>
      <c r="G37" s="159"/>
      <c r="H37" s="163">
        <f>+SUM(H34:H35)</f>
        <v>199972</v>
      </c>
      <c r="I37" s="149"/>
      <c r="J37" s="144"/>
      <c r="K37"/>
      <c r="L37"/>
      <c r="M37"/>
    </row>
    <row r="38" spans="2:18" s="142" customFormat="1" x14ac:dyDescent="0.25">
      <c r="B38"/>
      <c r="C38" s="148"/>
      <c r="D38" s="144"/>
      <c r="G38" s="144"/>
      <c r="I38" s="149"/>
      <c r="J38" s="144"/>
      <c r="K38"/>
      <c r="L38"/>
      <c r="M38"/>
    </row>
    <row r="39" spans="2:18" s="142" customFormat="1" x14ac:dyDescent="0.25">
      <c r="B39"/>
      <c r="C39" s="148"/>
      <c r="D39" s="144"/>
      <c r="G39" s="144"/>
      <c r="I39" s="149"/>
      <c r="J39" s="144"/>
      <c r="K39"/>
      <c r="L39"/>
      <c r="M39"/>
    </row>
    <row r="40" spans="2:18" s="142" customFormat="1" x14ac:dyDescent="0.25">
      <c r="B40"/>
      <c r="C40" s="148"/>
      <c r="D40" s="144"/>
      <c r="G40" s="144"/>
      <c r="I40" s="149"/>
      <c r="J40" s="144"/>
      <c r="K40"/>
      <c r="L40"/>
      <c r="M40"/>
    </row>
    <row r="41" spans="2:18" s="142" customFormat="1" x14ac:dyDescent="0.25">
      <c r="B41"/>
      <c r="C41" s="148"/>
      <c r="D41" s="144"/>
      <c r="G41" s="144"/>
      <c r="I41" s="149"/>
      <c r="J41" s="144"/>
      <c r="K41"/>
      <c r="L41"/>
      <c r="M41"/>
    </row>
    <row r="42" spans="2:18" s="142" customFormat="1" x14ac:dyDescent="0.25">
      <c r="B42"/>
      <c r="C42" s="148"/>
      <c r="D42" s="144"/>
      <c r="G42" s="144"/>
      <c r="I42" s="149"/>
      <c r="J42" s="144"/>
      <c r="K42"/>
      <c r="L42"/>
      <c r="M42"/>
    </row>
    <row r="43" spans="2:18" s="142" customFormat="1" ht="27.75" customHeight="1" x14ac:dyDescent="0.25">
      <c r="B43"/>
      <c r="C43" s="148"/>
      <c r="D43" s="144"/>
      <c r="G43" s="144"/>
      <c r="I43" s="149"/>
      <c r="J43" s="144"/>
      <c r="K43"/>
      <c r="L43"/>
      <c r="M43"/>
    </row>
    <row r="44" spans="2:18" s="142" customFormat="1" ht="30.75" customHeight="1" x14ac:dyDescent="0.25">
      <c r="B44"/>
      <c r="C44" s="148"/>
      <c r="D44" s="144"/>
      <c r="G44" s="144"/>
      <c r="I44" s="149"/>
      <c r="J44" s="144"/>
      <c r="K44"/>
      <c r="L44"/>
      <c r="M44"/>
    </row>
    <row r="45" spans="2:18" s="142" customFormat="1" ht="33" customHeight="1" x14ac:dyDescent="0.25">
      <c r="B45"/>
      <c r="C45" s="148"/>
      <c r="D45" s="144"/>
      <c r="G45" s="144"/>
      <c r="I45" s="149"/>
      <c r="J45" s="144"/>
      <c r="K45"/>
      <c r="L45"/>
      <c r="M45"/>
    </row>
    <row r="46" spans="2:18" s="142" customFormat="1" ht="30" customHeight="1" x14ac:dyDescent="0.25">
      <c r="B46"/>
      <c r="C46" s="148"/>
      <c r="D46" s="144"/>
      <c r="G46" s="144"/>
      <c r="I46" s="149"/>
      <c r="J46" s="144"/>
      <c r="K46"/>
      <c r="L46"/>
      <c r="M46"/>
    </row>
    <row r="47" spans="2:18" s="142" customFormat="1" ht="27" customHeight="1" x14ac:dyDescent="0.25">
      <c r="B47"/>
      <c r="C47" s="148"/>
      <c r="D47" s="144"/>
      <c r="G47" s="144"/>
      <c r="I47" s="149"/>
      <c r="J47" s="144"/>
      <c r="K47"/>
      <c r="L47"/>
      <c r="M47"/>
    </row>
    <row r="48" spans="2:18" s="142" customFormat="1" ht="33" customHeight="1" x14ac:dyDescent="0.25">
      <c r="B48"/>
      <c r="C48" s="148"/>
      <c r="D48" s="144"/>
      <c r="G48" s="144"/>
      <c r="I48" s="149"/>
      <c r="J48" s="144"/>
      <c r="K48"/>
      <c r="L48"/>
      <c r="M48"/>
    </row>
    <row r="49" spans="2:21" s="142" customFormat="1" ht="30.75" customHeight="1" x14ac:dyDescent="0.25">
      <c r="B49"/>
      <c r="C49" s="148"/>
      <c r="D49" s="144"/>
      <c r="G49" s="144"/>
      <c r="I49" s="149"/>
      <c r="J49" s="144"/>
      <c r="K49"/>
      <c r="L49"/>
      <c r="M49"/>
    </row>
    <row r="50" spans="2:21" s="142" customFormat="1" x14ac:dyDescent="0.25">
      <c r="B50"/>
      <c r="C50" s="148"/>
      <c r="D50" s="144"/>
      <c r="G50" s="144"/>
      <c r="I50" s="149"/>
      <c r="J50" s="144"/>
      <c r="K50"/>
      <c r="L50"/>
      <c r="M50"/>
    </row>
    <row r="51" spans="2:21" s="142" customFormat="1" x14ac:dyDescent="0.25">
      <c r="B51"/>
      <c r="C51" s="148"/>
      <c r="D51" s="144"/>
      <c r="G51" s="144"/>
      <c r="I51" s="149"/>
      <c r="J51" s="144"/>
      <c r="K51"/>
      <c r="L51"/>
      <c r="M51"/>
    </row>
    <row r="52" spans="2:21" s="143" customFormat="1" x14ac:dyDescent="0.25">
      <c r="B52"/>
      <c r="C52" s="148"/>
      <c r="D52" s="144"/>
      <c r="E52" s="142"/>
      <c r="F52" s="142"/>
      <c r="G52" s="144"/>
      <c r="H52" s="142"/>
      <c r="I52" s="149"/>
      <c r="J52" s="144"/>
      <c r="K52"/>
      <c r="L52"/>
      <c r="M52"/>
    </row>
    <row r="53" spans="2:21" s="143" customFormat="1" x14ac:dyDescent="0.25">
      <c r="B53"/>
      <c r="C53" s="148"/>
      <c r="D53" s="144"/>
      <c r="E53" s="142"/>
      <c r="F53" s="142"/>
      <c r="G53" s="144"/>
      <c r="H53" s="142"/>
      <c r="I53" s="149"/>
      <c r="J53" s="144"/>
      <c r="K53"/>
      <c r="L53"/>
      <c r="M53"/>
    </row>
    <row r="54" spans="2:21" s="143" customFormat="1" x14ac:dyDescent="0.25">
      <c r="B54"/>
      <c r="C54" s="148"/>
      <c r="D54" s="144"/>
      <c r="E54" s="142"/>
      <c r="F54" s="142"/>
      <c r="G54" s="144"/>
      <c r="H54" s="142"/>
      <c r="I54" s="149"/>
      <c r="J54" s="144"/>
      <c r="K54"/>
      <c r="L54"/>
      <c r="M54"/>
    </row>
    <row r="55" spans="2:21" s="143" customFormat="1" x14ac:dyDescent="0.25">
      <c r="B55"/>
      <c r="C55" s="148"/>
      <c r="D55" s="144"/>
      <c r="E55" s="142"/>
      <c r="F55" s="142"/>
      <c r="G55" s="144"/>
      <c r="H55" s="142"/>
      <c r="I55" s="149"/>
      <c r="J55" s="144"/>
      <c r="K55"/>
      <c r="L55"/>
      <c r="M55"/>
    </row>
    <row r="56" spans="2:21" s="143" customFormat="1" x14ac:dyDescent="0.25">
      <c r="B56"/>
      <c r="C56" s="148"/>
      <c r="D56" s="144"/>
      <c r="E56" s="142"/>
      <c r="F56" s="142"/>
      <c r="G56" s="144"/>
      <c r="H56" s="142"/>
      <c r="I56" s="149"/>
      <c r="J56" s="144"/>
      <c r="K56"/>
      <c r="L56"/>
      <c r="M56"/>
    </row>
    <row r="57" spans="2:21" s="143" customFormat="1" x14ac:dyDescent="0.25">
      <c r="B57"/>
      <c r="C57" s="164"/>
      <c r="D57" s="165"/>
      <c r="E57"/>
      <c r="F57"/>
      <c r="G57" s="108"/>
      <c r="H57" s="108"/>
      <c r="I57"/>
      <c r="J57" s="142"/>
      <c r="L57" s="144"/>
      <c r="M57" s="142"/>
      <c r="N57" s="142"/>
      <c r="O57" s="144"/>
      <c r="P57" s="142"/>
      <c r="Q57" s="149"/>
      <c r="R57" s="144"/>
      <c r="S57"/>
      <c r="T57"/>
      <c r="U57"/>
    </row>
  </sheetData>
  <mergeCells count="12">
    <mergeCell ref="K1:M1"/>
    <mergeCell ref="N1:P1"/>
    <mergeCell ref="H27:O27"/>
    <mergeCell ref="D31:G31"/>
    <mergeCell ref="C32:E32"/>
    <mergeCell ref="F32:H32"/>
    <mergeCell ref="C1:C2"/>
    <mergeCell ref="D1:D2"/>
    <mergeCell ref="E1:E2"/>
    <mergeCell ref="F1:F2"/>
    <mergeCell ref="G1:G2"/>
    <mergeCell ref="H1:J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060B648A7A049B4099CF7B5610AAA" ma:contentTypeVersion="14" ma:contentTypeDescription="Create a new document." ma:contentTypeScope="" ma:versionID="5c1f7a5cb291f3de5c96847914062006">
  <xsd:schema xmlns:xsd="http://www.w3.org/2001/XMLSchema" xmlns:xs="http://www.w3.org/2001/XMLSchema" xmlns:p="http://schemas.microsoft.com/office/2006/metadata/properties" xmlns:ns3="39d5b897-dc36-4f93-93aa-a43f46cad386" xmlns:ns4="d46804fa-a50d-487d-9371-9b7a73d415f5" targetNamespace="http://schemas.microsoft.com/office/2006/metadata/properties" ma:root="true" ma:fieldsID="1a58d3d8cb3bff527e408049a6a6ea0a" ns3:_="" ns4:_="">
    <xsd:import namespace="39d5b897-dc36-4f93-93aa-a43f46cad386"/>
    <xsd:import namespace="d46804fa-a50d-487d-9371-9b7a73d41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b897-dc36-4f93-93aa-a43f46ca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04fa-a50d-487d-9371-9b7a73d41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d5b897-dc36-4f93-93aa-a43f46cad386" xsi:nil="true"/>
  </documentManagement>
</p:properties>
</file>

<file path=customXml/itemProps1.xml><?xml version="1.0" encoding="utf-8"?>
<ds:datastoreItem xmlns:ds="http://schemas.openxmlformats.org/officeDocument/2006/customXml" ds:itemID="{9405C5FF-6735-41CA-8720-F9E3230AC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b897-dc36-4f93-93aa-a43f46cad386"/>
    <ds:schemaRef ds:uri="d46804fa-a50d-487d-9371-9b7a73d41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61377-6140-44FB-AB3F-E8A92FB48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D68A5-5838-4C7F-BBCB-F293F0E9221B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46804fa-a50d-487d-9371-9b7a73d415f5"/>
    <ds:schemaRef ds:uri="39d5b897-dc36-4f93-93aa-a43f46cad3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 DE MERCADO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PD4. YOLY MARIET MURCIA ORTIZ</dc:creator>
  <cp:lastModifiedBy>PD4. YOLY MARIET MURCIA ORTIZ</cp:lastModifiedBy>
  <dcterms:created xsi:type="dcterms:W3CDTF">2023-02-03T12:38:17Z</dcterms:created>
  <dcterms:modified xsi:type="dcterms:W3CDTF">2023-02-03T12:39:10Z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0x010100089060B648A7A049B4099CF7B5610AAA</vt:lpwstr>
  </property>
</Properties>
</file>