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NIDAD VICTIMAS\CONTRATACION\2023 ELEANA\FACTURACION\CLARO\PAQUETE FINAL\cargue TVEC\"/>
    </mc:Choice>
  </mc:AlternateContent>
  <xr:revisionPtr revIDLastSave="0" documentId="8_{D7F288A0-14AA-407D-8988-E21DB1F21779}" xr6:coauthVersionLast="47" xr6:coauthVersionMax="47" xr10:uidLastSave="{00000000-0000-0000-0000-000000000000}"/>
  <bookViews>
    <workbookView showSheetTabs="0" xWindow="-120" yWindow="-120" windowWidth="20730" windowHeight="11040" tabRatio="770" xr2:uid="{0E4184D7-3CD4-4B23-84CD-81E0B9130280}"/>
  </bookViews>
  <sheets>
    <sheet name="PRESENTACION" sheetId="14" r:id="rId1"/>
    <sheet name="A-DATOS" sheetId="13" r:id="rId2"/>
    <sheet name="B-DATOS" sheetId="21" r:id="rId3"/>
    <sheet name="C-DATOS" sheetId="22" r:id="rId4"/>
    <sheet name="D-DATOS" sheetId="23" r:id="rId5"/>
    <sheet name="TD_DATA" sheetId="25" state="hidden" r:id="rId6"/>
    <sheet name="DATOS" sheetId="7" r:id="rId7"/>
    <sheet name="GRAFICAS" sheetId="6" r:id="rId8"/>
    <sheet name="Matriz Escalamientos" sheetId="16" r:id="rId9"/>
    <sheet name="CREDITOS" sheetId="20" state="hidden" r:id="rId10"/>
  </sheets>
  <definedNames>
    <definedName name="_xlnm._FilterDatabase" localSheetId="6" hidden="1">DATOS!$B$1:$U$49</definedName>
    <definedName name="ENLACES">GRAFICAS!$A:$A</definedName>
    <definedName name="GRAFICOS">INDEX(GRAFICAS!$B:$B,MATCH('C-DATOS'!$E$15,GRAFICAS!$A:$A,0))</definedName>
    <definedName name="SegmentaciónDeDatos_Enlace">#N/A</definedName>
    <definedName name="SegmentaciónDeDatos_Seleccione_…">#N/A</definedName>
  </definedNames>
  <calcPr calcId="191029"/>
  <pivotCaches>
    <pivotCache cacheId="0" r:id="rId11"/>
    <pivotCache cacheId="1" r:id="rId12"/>
  </pivotCaches>
  <extLst>
    <ext xmlns:x14="http://schemas.microsoft.com/office/spreadsheetml/2009/9/main" uri="{BBE1A952-AA13-448e-AADC-164F8A28A991}">
      <x14:slicerCaches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2" l="1"/>
  <c r="E21" i="22" s="1"/>
  <c r="E20" i="22" l="1"/>
  <c r="E24" i="22"/>
  <c r="E17" i="22" l="1"/>
  <c r="E23" i="22" l="1"/>
  <c r="E19" i="22"/>
  <c r="E22" i="22"/>
  <c r="E18" i="22"/>
</calcChain>
</file>

<file path=xl/sharedStrings.xml><?xml version="1.0" encoding="utf-8"?>
<sst xmlns="http://schemas.openxmlformats.org/spreadsheetml/2006/main" count="1089" uniqueCount="385">
  <si>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</si>
  <si>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</si>
  <si>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</si>
  <si>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</si>
  <si>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</si>
  <si>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</si>
  <si>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</si>
  <si>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</si>
  <si>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</si>
  <si>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</si>
  <si>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</si>
  <si>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</si>
  <si>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</si>
  <si>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</si>
  <si>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</si>
  <si>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</si>
  <si>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</si>
  <si>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</si>
  <si>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</si>
  <si>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</si>
  <si>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</si>
  <si>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</si>
  <si>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</si>
  <si>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</si>
  <si>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</si>
  <si>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</si>
  <si>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</si>
  <si>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</si>
  <si>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</si>
  <si>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</si>
  <si>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</si>
  <si>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</si>
  <si>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</si>
  <si>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</si>
  <si>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</si>
  <si>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</si>
  <si>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</si>
  <si>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</si>
  <si>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</si>
  <si>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</si>
  <si>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</si>
  <si>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</si>
  <si>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</si>
  <si>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</si>
  <si>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</si>
  <si>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</si>
  <si>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</si>
  <si>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</si>
  <si>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</si>
  <si>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Enlace</t>
  </si>
  <si>
    <t>Tipo de Servicio</t>
  </si>
  <si>
    <t>Alias</t>
  </si>
  <si>
    <t>Ultima Milla</t>
  </si>
  <si>
    <t>Ciudad</t>
  </si>
  <si>
    <t>MRC</t>
  </si>
  <si>
    <t>PUERTO LOGICO</t>
  </si>
  <si>
    <t>NODO</t>
  </si>
  <si>
    <t>% MAX ENTRADA</t>
  </si>
  <si>
    <t>% PROMEDIO ENTRADA</t>
  </si>
  <si>
    <t>% MAX SALIDA</t>
  </si>
  <si>
    <t>% PROMEDIO SALIDA</t>
  </si>
  <si>
    <t>SELECCIÓN</t>
  </si>
  <si>
    <t>NO DETERMINADO</t>
  </si>
  <si>
    <t>-</t>
  </si>
  <si>
    <t>Con informacion</t>
  </si>
  <si>
    <t>Seleccione …</t>
  </si>
  <si>
    <t>x</t>
  </si>
  <si>
    <t>Nodo</t>
  </si>
  <si>
    <t>Interfaz</t>
  </si>
  <si>
    <t>Numero</t>
  </si>
  <si>
    <t>IP Interface</t>
  </si>
  <si>
    <t>BW</t>
  </si>
  <si>
    <t>CSM</t>
  </si>
  <si>
    <t>Alba Lucia Giraldo Gomez</t>
  </si>
  <si>
    <t>Freddy Andres Bello Torres</t>
  </si>
  <si>
    <t>Coordinador</t>
  </si>
  <si>
    <t>Consultor Comercial</t>
  </si>
  <si>
    <t>Estructura Original 2013</t>
  </si>
  <si>
    <t>Juan David Rodriguez Cadena</t>
  </si>
  <si>
    <t>Rediseño 2017</t>
  </si>
  <si>
    <t>Nestor Enrique Gomez Ruiz</t>
  </si>
  <si>
    <t>Rediseño 2019</t>
  </si>
  <si>
    <t>Íconos</t>
  </si>
  <si>
    <t>Botones e íconos ajustados</t>
  </si>
  <si>
    <t>Equipo de Aseguramiento y Calidad. 2021</t>
  </si>
  <si>
    <t>Macro 2019</t>
  </si>
  <si>
    <t>Macro 2021</t>
  </si>
  <si>
    <t>Cliente</t>
  </si>
  <si>
    <t>Analista EAC</t>
  </si>
  <si>
    <t>Fecha</t>
  </si>
  <si>
    <t>Tipo De Servicio</t>
  </si>
  <si>
    <t>Tipo De Acceso</t>
  </si>
  <si>
    <t>Total general</t>
  </si>
  <si>
    <t>PROM. ENTRADA</t>
  </si>
  <si>
    <t>% PROM. ENTRADA</t>
  </si>
  <si>
    <t>PROM. SALIDA</t>
  </si>
  <si>
    <t>% PROM. SALIDA</t>
  </si>
  <si>
    <t>DIRECCIÓN DESTINO</t>
  </si>
  <si>
    <t>Max IN</t>
  </si>
  <si>
    <t>Max OUT</t>
  </si>
  <si>
    <t>Prom. IN</t>
  </si>
  <si>
    <t>Prom. OUT</t>
  </si>
  <si>
    <t>% Max IN</t>
  </si>
  <si>
    <t>% Max OUT</t>
  </si>
  <si>
    <t>% Prom. IN</t>
  </si>
  <si>
    <t>% Prom. OUT</t>
  </si>
  <si>
    <t>TIPO DE SERVICIO</t>
  </si>
  <si>
    <t>CIUDAD</t>
  </si>
  <si>
    <t>DIRECCION DESTINO</t>
  </si>
  <si>
    <t>INFORMACION DEL ENLACE</t>
  </si>
  <si>
    <t>ALIAS</t>
  </si>
  <si>
    <t>ENLACE</t>
  </si>
  <si>
    <t>Oscar Castiblanco</t>
  </si>
  <si>
    <t>Macro 2016</t>
  </si>
  <si>
    <t>Rediseño 2021</t>
  </si>
  <si>
    <t>phatplus</t>
  </si>
  <si>
    <t>https://www.flaticon.es/autores/phatplus</t>
  </si>
  <si>
    <t>Gerente Comercial Fijo</t>
  </si>
  <si>
    <t>MAX ENTRADA (Mbps)</t>
  </si>
  <si>
    <t>MAX SALIDA (Mbps)</t>
  </si>
  <si>
    <t>Ancho de Banda Red (Mbps)</t>
  </si>
  <si>
    <t>PROMEDIO ENTRADA (Mbps)</t>
  </si>
  <si>
    <t>PROMEDIO SALIDA (Mbps)</t>
  </si>
  <si>
    <t>BW (Mbps)</t>
  </si>
  <si>
    <t>Max IN (Mbps)</t>
  </si>
  <si>
    <t>Max OUT (Mbps)</t>
  </si>
  <si>
    <t>UPL0037</t>
  </si>
  <si>
    <t>UPL0043</t>
  </si>
  <si>
    <t>UPL0029</t>
  </si>
  <si>
    <t>UPL0034</t>
  </si>
  <si>
    <t>UPL0035</t>
  </si>
  <si>
    <t>UPL0039</t>
  </si>
  <si>
    <t>UPL0042</t>
  </si>
  <si>
    <t>UPL0047</t>
  </si>
  <si>
    <t>UPL0056</t>
  </si>
  <si>
    <t>UPL0057</t>
  </si>
  <si>
    <t>UPL0032</t>
  </si>
  <si>
    <t xml:space="preserve">Bogotá, D.C.                  </t>
  </si>
  <si>
    <t>MPLS INTRANET LOCAL</t>
  </si>
  <si>
    <t>INTERNET DEDICADO COMCEL</t>
  </si>
  <si>
    <t>Cali - Calle 16 Norte 9N 44-50</t>
  </si>
  <si>
    <t>Medellin - Calle 49 # 50-21 Pi</t>
  </si>
  <si>
    <t>Valledupar - Calle 16 B No 12-</t>
  </si>
  <si>
    <t xml:space="preserve">Villavicencio - Calle 19 # 39 </t>
  </si>
  <si>
    <t>Valledupar - Calle 20 11-105 B</t>
  </si>
  <si>
    <t>Villavicencio- 4.122649, -73.5</t>
  </si>
  <si>
    <t>TSM</t>
  </si>
  <si>
    <t>UNIDAD PARA LA ATENCIÓN Y REPARACIÓN INTEGRAL A LAS VICTIMAS BOGOTA Carrera 85d # 46a -96 San Cayeta</t>
  </si>
  <si>
    <t>UNIDAD PARA LA ATENCIÓN Y REPARACIÓN INTEGRAL A LAS VICTIMAS BOGOTA DATACENTER TRIARA MPLS INTRA LOC</t>
  </si>
  <si>
    <t>UNIDAD PARA LA ATENCIÓN Y REPARACIÓN INTEGRAL A LAS VICTIMAS BOGOTA Carrera 85d # 46a -65 MPLS INTRA</t>
  </si>
  <si>
    <t>UNIDAD PARA LA ATENCIÓN Y REPARACIÓN INTEGRAL A LAS VICTIMAS VILLAVICENCIO 4.122649, -73.577510  VIA</t>
  </si>
  <si>
    <t>UNIDAD PARA LA ATENCIÓN Y REPARACIÓN INTEGRAL A LAS VICTIMAS BOGOTA CARRERA 69 # 25 B-44  // MPLS IN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</si>
  <si>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</si>
  <si>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</si>
  <si>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VALLEDUPAR 16 B No 12-96 Edificio San</t>
  </si>
  <si>
    <t>UNIDAD PARA LA ATENCIÓN Y REPARACIÓN INTEGRAL A LAS VICTIMAS/ VILLAVICENCIO/Calle 19 # 39 -24 Barrio</t>
  </si>
  <si>
    <t>San José Del Guaviare</t>
  </si>
  <si>
    <t>Bogota - Carrera 85D # 46A -96</t>
  </si>
  <si>
    <t>Bogota-Carrera 69 # 25 B-44</t>
  </si>
  <si>
    <t xml:space="preserve">Bogota// Carrera 85D  46D -96 </t>
  </si>
  <si>
    <t>Carrera 85D # 46A -96 San Caye</t>
  </si>
  <si>
    <t>Sandra Milena Mayorga Rocha</t>
  </si>
  <si>
    <t>a9kpasto</t>
  </si>
  <si>
    <t>a9kortezal2</t>
  </si>
  <si>
    <t>a9kcalicentro</t>
  </si>
  <si>
    <t>ncsvillavicencio</t>
  </si>
  <si>
    <t>a9kbosque</t>
  </si>
  <si>
    <t>ncssincelejo</t>
  </si>
  <si>
    <t>a9ktoberin</t>
  </si>
  <si>
    <t>a1ksantamarta</t>
  </si>
  <si>
    <t>ncscucuta</t>
  </si>
  <si>
    <t>ncsmonteria</t>
  </si>
  <si>
    <t>a9kboston</t>
  </si>
  <si>
    <t>a9karanda</t>
  </si>
  <si>
    <t>a9kflora</t>
  </si>
  <si>
    <t>a9kdorado</t>
  </si>
  <si>
    <t>a9kdosquebradas</t>
  </si>
  <si>
    <t xml:space="preserve">a9kneivacentro </t>
  </si>
  <si>
    <t>a9kchicoantiguo2</t>
  </si>
  <si>
    <t>a9kdorado2</t>
  </si>
  <si>
    <t>a9kchiconorte2</t>
  </si>
  <si>
    <t>a9kpopayan</t>
  </si>
  <si>
    <t>a9ktunja</t>
  </si>
  <si>
    <t>a9kvalledupar</t>
  </si>
  <si>
    <t>TenGigE0/0/0/1.1207</t>
  </si>
  <si>
    <t>a9kmegacenter</t>
  </si>
  <si>
    <t>TenGigE0/0/0/2.467</t>
  </si>
  <si>
    <t>10.168.125.65</t>
  </si>
  <si>
    <t>TenGigE0/0/0/2.178921</t>
  </si>
  <si>
    <t>10.168.125.33</t>
  </si>
  <si>
    <t>TenGigE0/0/0/1.1234</t>
  </si>
  <si>
    <t>10.160.236.113</t>
  </si>
  <si>
    <t>TenGigE0/0/0/1.829</t>
  </si>
  <si>
    <t>TenGigE0/0/0/2.553925</t>
  </si>
  <si>
    <t>10.160.235.225</t>
  </si>
  <si>
    <t>10.160.234.105</t>
  </si>
  <si>
    <t>no ip address</t>
  </si>
  <si>
    <t>GigabitEthernet0/0/0/7.2028</t>
  </si>
  <si>
    <t>10.160.234.113</t>
  </si>
  <si>
    <t>GigabitEthernet1/0/1.1325</t>
  </si>
  <si>
    <t>10.160.232.165</t>
  </si>
  <si>
    <t>10.160.235.25</t>
  </si>
  <si>
    <t>GigabitEthernet0/0/1/7.2111</t>
  </si>
  <si>
    <t>10.168.125.101</t>
  </si>
  <si>
    <t>10.160.233.69</t>
  </si>
  <si>
    <t>10.160.232.105</t>
  </si>
  <si>
    <t>TenGigE0/1/0/12.2125</t>
  </si>
  <si>
    <t>10.168.125.25</t>
  </si>
  <si>
    <t>GigabitEthernet0/0/1/2.14502508</t>
  </si>
  <si>
    <t>10.168.188.205</t>
  </si>
  <si>
    <t>TenGigE0/3/0/0.68</t>
  </si>
  <si>
    <t>10.160.232.101</t>
  </si>
  <si>
    <t>TenGigE0/0/0/0/3.865</t>
  </si>
  <si>
    <t>10.160.233.253</t>
  </si>
  <si>
    <t>GigabitEthernet0/13/0/2.1053</t>
  </si>
  <si>
    <t>10.160.236.53</t>
  </si>
  <si>
    <t>TenGigE0/0/2/0.110</t>
  </si>
  <si>
    <t>10.160.233.109</t>
  </si>
  <si>
    <t>TenGigE0/0/0/2.1249</t>
  </si>
  <si>
    <t>GigabitEthernet0/2/0/2.1455</t>
  </si>
  <si>
    <t>10.160.235.45</t>
  </si>
  <si>
    <t>GigabitEthernet0/13/0/4.1109</t>
  </si>
  <si>
    <t>10.164.223.241</t>
  </si>
  <si>
    <t>GigabitEthernet0/0/1/2.1450189</t>
  </si>
  <si>
    <t>10.160.233.246</t>
  </si>
  <si>
    <t>Bundle-Ether11.1350</t>
  </si>
  <si>
    <t>10.160.233.133</t>
  </si>
  <si>
    <t>10.160.233.165</t>
  </si>
  <si>
    <t>GigabitEthernet0/0/1/2.1450839</t>
  </si>
  <si>
    <t>10.162.145.74</t>
  </si>
  <si>
    <t>10.160.239.69</t>
  </si>
  <si>
    <t>TenGigE0/0/0/1.1009</t>
  </si>
  <si>
    <t>10.160.232.97</t>
  </si>
  <si>
    <t>10.160.237.37</t>
  </si>
  <si>
    <t>GigabitEthernet0/2/0/4.709</t>
  </si>
  <si>
    <t>10.163.69.201</t>
  </si>
  <si>
    <t>GigabitEthernet0/13/0/4.810</t>
  </si>
  <si>
    <t>10.168.124.89</t>
  </si>
  <si>
    <t>10.160.236.65</t>
  </si>
  <si>
    <t>10.160.234.65</t>
  </si>
  <si>
    <t>TenGigE0/1/0/2.553818</t>
  </si>
  <si>
    <t>10.168.224.205</t>
  </si>
  <si>
    <t>10.160.232.177</t>
  </si>
  <si>
    <t>10.160.227.97</t>
  </si>
  <si>
    <t>TenGigE0/0/0/1.645</t>
  </si>
  <si>
    <t>GigabitEthernet0/0/0/4.1303</t>
  </si>
  <si>
    <t>TenGigE0/0/0/2.2521</t>
  </si>
  <si>
    <t>10.160.227.9</t>
  </si>
  <si>
    <t>GigabitEthernet0/0/0/19.559</t>
  </si>
  <si>
    <t>10.163.69.197</t>
  </si>
  <si>
    <t>TenGigE1/0/2/3.1138</t>
  </si>
  <si>
    <t>10.160.233.225</t>
  </si>
  <si>
    <t>a9kricaurte</t>
  </si>
  <si>
    <t>a9kpereiraccm</t>
  </si>
  <si>
    <t>GigabitEthernet0/0/1/1.1140</t>
  </si>
  <si>
    <t>TenGigE0/0/0/1.2125</t>
  </si>
  <si>
    <t>GigabitEthernet0/0/0/19.1140</t>
  </si>
  <si>
    <t>10.160.233.229</t>
  </si>
  <si>
    <t>GigabitEthernet0/0/1/1.1041</t>
  </si>
  <si>
    <t>10.163.136.73</t>
  </si>
  <si>
    <t>10.168.125.125</t>
  </si>
  <si>
    <t>10.160.239.245</t>
  </si>
  <si>
    <t>TenGigE0/1/0/2.1634</t>
  </si>
  <si>
    <t>10.160.239.241</t>
  </si>
  <si>
    <t>10.168.205.69</t>
  </si>
  <si>
    <t>10.160.233.241</t>
  </si>
  <si>
    <t>GigabitEthernet0/0/0/3.1207</t>
  </si>
  <si>
    <t>GigabitEthernet0/0/1/1.1004</t>
  </si>
  <si>
    <t>GigabitEthernet0/0/1/3.4271005</t>
  </si>
  <si>
    <t>10.163.151.97</t>
  </si>
  <si>
    <t>UNIDAD PARA LA ATENCIÓN Y REPARACIÓN INTEGRAL A LAS VICTIMAS</t>
  </si>
  <si>
    <t>Bundle-Ether91.727</t>
  </si>
  <si>
    <t>GigabitEthernet0/0/1/1.1204</t>
  </si>
  <si>
    <t>10.160.11.57</t>
  </si>
  <si>
    <t>UPL0004</t>
  </si>
  <si>
    <t>UPL0005</t>
  </si>
  <si>
    <t>UPL0013</t>
  </si>
  <si>
    <t>UPL0016</t>
  </si>
  <si>
    <t>UPL0018</t>
  </si>
  <si>
    <t>UPL0024</t>
  </si>
  <si>
    <t>UPL0025</t>
  </si>
  <si>
    <t>UPL0031</t>
  </si>
  <si>
    <t>UPL0033</t>
  </si>
  <si>
    <t>UPL0036</t>
  </si>
  <si>
    <t>UPL0002</t>
  </si>
  <si>
    <t>UPL0020</t>
  </si>
  <si>
    <t>UPL0022</t>
  </si>
  <si>
    <t>UPL0038</t>
  </si>
  <si>
    <t>UPL0041</t>
  </si>
  <si>
    <t>UPL0050</t>
  </si>
  <si>
    <t>UPL0048</t>
  </si>
  <si>
    <t>UPL0049</t>
  </si>
  <si>
    <t>UPL0003</t>
  </si>
  <si>
    <t>UPL0006</t>
  </si>
  <si>
    <t>UPL0007</t>
  </si>
  <si>
    <t>UPL0009</t>
  </si>
  <si>
    <t>UPL0011</t>
  </si>
  <si>
    <t>UPL0017</t>
  </si>
  <si>
    <t>UPL0021</t>
  </si>
  <si>
    <t>UPL0023</t>
  </si>
  <si>
    <t>UPL0027</t>
  </si>
  <si>
    <t>UPL0028</t>
  </si>
  <si>
    <t>UPL0030</t>
  </si>
  <si>
    <t>UPL0040</t>
  </si>
  <si>
    <t>UPL0055</t>
  </si>
  <si>
    <t>UPL0010</t>
  </si>
  <si>
    <t>UPL0012</t>
  </si>
  <si>
    <t>UPL0014</t>
  </si>
  <si>
    <t>UPL0019</t>
  </si>
  <si>
    <t>UPL0026</t>
  </si>
  <si>
    <t>UPL0044</t>
  </si>
  <si>
    <t>UNIDAD PARA LA ATENCIÓN Y REPARACIÓN INTEGRAL A LAS VICTIMAS PUERTO CARREÑO Carrera 5  No 19-69 Loca</t>
  </si>
  <si>
    <t>UNIDAD PARA LA ATENCIÓN Y REPARACIÓN INTEGRAL A LAS VICTIMAS QUIBDO Cr7 N.26-50  Tercer Piso  Barrio</t>
  </si>
  <si>
    <t>UNIDAD PARA LA ATENCIÓN Y REPARACIÓN INTEGRAL A LAS VICTIMAS BUCARAMANGA Edificio de la Calle 37 #13</t>
  </si>
  <si>
    <t>UNIDAD PARA LA ATENCIÓN Y REPARACIÓN INTEGRAL A LAS VICTIMAS FLORENCIA calle 15 No 14-45 MPLS INTRA</t>
  </si>
  <si>
    <t>UNIDAD PARA LA ATENCIÓN Y REPARACIÓN INTEGRAL A LAS VICTIMAS MANIZALES CALLE 51 # 22A - 24 LOCAL 4 Y</t>
  </si>
  <si>
    <t>UNIDAD PARA LA ATENCIÓN Y REPARACIÓN INTEGRAL A LAS VICTIMAS RIOHACHA Calle 13 No 16 -70 MPLS INTRA</t>
  </si>
  <si>
    <t>UNIDAD PARA LA ATENCIÓN Y REPARACIÓN INTEGRAL A LAS VICTIMAS SAN JOSE DEL GUAVIARE Transversal 21 #</t>
  </si>
  <si>
    <t>UNIDAD PARA LA ATENCIÓN Y REPARACIÓN INTEGRAL A LAS VICTIMAS BOGOTA Carrera 85d # 46a -96 MPLS INTRA</t>
  </si>
  <si>
    <t>UNIDAD PARA LA ATENCIÓN Y REPARACIÓN INTEGRAL A LAS VICTIMAS BOGOTA CARRERA 69 # 25 B-44 MPLS INTRA</t>
  </si>
  <si>
    <t>UNIDAD PARA LA ATENCIÓN Y REPARACIÓN INTEGRAL A LAS VICTIMAS APARTADO Carrera 100 # 77-272 km1 via C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</si>
  <si>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</si>
  <si>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</si>
  <si>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</si>
  <si>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</si>
  <si>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VILLAVICENCIO 4.122649, -73.577510 INTE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</si>
  <si>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</si>
  <si>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</si>
  <si>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ARAUCA Calle 15 # 26-21 Barrio Guaratar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</si>
  <si>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</si>
  <si>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</si>
  <si>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</si>
  <si>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</si>
  <si>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IBAGUE Carrera 3 # 12-54 - Of. 705,76,7</t>
  </si>
  <si>
    <t>UNIDAD PARA LA ATENCIÓN Y REPARACIÓN INTEGRAL A LAS VICTIMAS NEIVA Calle 11 # 3-41 Barrio Centro MPL</t>
  </si>
  <si>
    <t>UNIDAD PARA LA ATENCIÓN Y REPARACIÓN INTEGRAL A LAS VICTIMAS PEREIRA Calle 19 # 8-34 Piso 10 Of. 100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</si>
  <si>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</si>
  <si>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</si>
  <si>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</si>
  <si>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MEDELLIN 49 # 50-21 Pisos 14 y 15 Edifi</t>
  </si>
  <si>
    <t>UNIDAD PARA LA ATENCIÓN Y REPARACIÓN INTEGRAL A LAS VICTIMAS URABA Calle 100 Carrera 94  MPLS INTRA</t>
  </si>
  <si>
    <t>UNIDAD PARA LA ATENCIÓN Y REPARACIÓN INTEGRAL A LAS VICTIMAS BARRANCABERMEJA Transversal 49 A # 10-0</t>
  </si>
  <si>
    <t>UNIDAD PARA LA ATENCIÓN Y REPARACIÓN INTEGRAL A LAS VICTIMAS CARTAGENA Calle 25 con Carrera 19 del B</t>
  </si>
  <si>
    <t>UNIDAD PARA LA ATENCIÓN Y REPARACIÓN INTEGRAL A LAS VICTIMAS MOCOA Calle 7 # 6 13 Edificio Marillac</t>
  </si>
  <si>
    <t>UNIDAD PARA LA ATENCIÓN Y REPARACIÓN INTEGRAL A LAS VICTIMAS SANTA MARTA Calle 24 # 3-99 Edificio Ba</t>
  </si>
  <si>
    <t>UNIDAD PARA LA ATENCIÓN Y REPARACIÓN INTEGRAL A LAS VICTIMAS VILLAVICENCIO Calle 19 # 39 -24 MPLS IN</t>
  </si>
  <si>
    <t>Puerto Carreño - Carrera 5  No</t>
  </si>
  <si>
    <t>Quibdó - Cr7 N.26-50  Tercer P</t>
  </si>
  <si>
    <t xml:space="preserve">Bucaramanga -  Edificio De La </t>
  </si>
  <si>
    <t xml:space="preserve">Florencia - Calle 15 No 14-45 </t>
  </si>
  <si>
    <t>Manizales - Calle 51 # 22A - 2</t>
  </si>
  <si>
    <t xml:space="preserve">Riohacha - Calle 13 No 16 -70 </t>
  </si>
  <si>
    <t>Apartado - Carrera 100 # 77-27</t>
  </si>
  <si>
    <t>Monteria - Calle 25 # 5 - 31</t>
  </si>
  <si>
    <t>: Calle 18 Numero 41-54 Edificio Work 18.42 Piso 3</t>
  </si>
  <si>
    <t>Carrea 8 No 12-03 Barrio Cañahuate.</t>
  </si>
  <si>
    <t>Popayan - Cra 8 No 13N 11</t>
  </si>
  <si>
    <t>Quibdó- Centro De Atención Cra</t>
  </si>
  <si>
    <t>Nariño - Centro Regional San A</t>
  </si>
  <si>
    <t>Armenia - Calle 3 Norte # 13-5</t>
  </si>
  <si>
    <t>Barranquilla - Carrera 58 # 64</t>
  </si>
  <si>
    <t>Carrera 34 No.36-15, Barrio Cádiz</t>
  </si>
  <si>
    <t>Neiva- -Calle 11 # 3-41 Barrio</t>
  </si>
  <si>
    <t>Pereira -  Calle 19 # 8-34 Pis</t>
  </si>
  <si>
    <t>Sincelejo - Cra 17 # 22 – 45 C</t>
  </si>
  <si>
    <t>Tv 9 B No. 28 A- 29 Mz 2/7 Casa 3,</t>
  </si>
  <si>
    <t>Yopal - Calle 18 No 20 -09</t>
  </si>
  <si>
    <t>Urabá - Centro Regional Aparta</t>
  </si>
  <si>
    <t>Barrancabermeja- 7.06014166666</t>
  </si>
  <si>
    <t>Bogotá - Carrera 7 # 29 34 Pis</t>
  </si>
  <si>
    <t>Cartagena-Calle 25 Con Carrera</t>
  </si>
  <si>
    <t>Cra 9 N 21-108  Hotel Mocoa Samay</t>
  </si>
  <si>
    <t xml:space="preserve">Santa Marta - Calle 24 # 3-99 </t>
  </si>
  <si>
    <t>TenGigE0/0/2/0.1090</t>
  </si>
  <si>
    <t>GigabitEthernet0/0/1/1.346</t>
  </si>
  <si>
    <t>TenGigE0/3/1/1.124</t>
  </si>
  <si>
    <t>GigabitEthernet0/2/0/2.2325</t>
  </si>
  <si>
    <t>TenGigE0/0/0/2/2.113</t>
  </si>
  <si>
    <t>10.151.81.1</t>
  </si>
  <si>
    <t>TenGigE0/0/0/2.551046</t>
  </si>
  <si>
    <t>Shirley Gimena Bermudez Camelo</t>
  </si>
  <si>
    <t>Carrera 28 # 19-61</t>
  </si>
  <si>
    <t>a9kmaster1002</t>
  </si>
  <si>
    <t>GigabitEthernet0/0/1/1.3741</t>
  </si>
  <si>
    <t>Angie Natalia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</si>
</sst>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  <numFmt numFmtId="165" formatCode="_(&quot;$&quot;\ * #,##0.00_);_(&quot;$&quot;\ * \(#,##0.00\);_(&quot;$&quot;\ * &quot;-&quot;??_);_(@_)"/>
    <numFmt numFmtId="166" formatCode="_-&quot;$&quot;\ * #,##0_-;\-&quot;$&quot;\ * #,##0_-;_-&quot;$&quot;\ * &quot;-&quot;??_-;_-@_-"/>
    <numFmt numFmtId="167" formatCode="#,##0.00_ ;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6" borderId="23" xfId="0" applyFont="1" applyFill="1" applyBorder="1" applyAlignment="1">
      <alignment horizontal="right"/>
    </xf>
    <xf numFmtId="0" fontId="13" fillId="6" borderId="26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vertical="center"/>
    </xf>
    <xf numFmtId="0" fontId="12" fillId="3" borderId="26" xfId="0" applyFont="1" applyFill="1" applyBorder="1" applyAlignment="1">
      <alignment horizontal="center" vertical="center"/>
    </xf>
    <xf numFmtId="166" fontId="12" fillId="3" borderId="26" xfId="3" applyNumberFormat="1" applyFont="1" applyFill="1" applyBorder="1" applyAlignment="1">
      <alignment vertical="center"/>
    </xf>
    <xf numFmtId="0" fontId="0" fillId="0" borderId="0" xfId="0" pivotButton="1"/>
    <xf numFmtId="10" fontId="0" fillId="0" borderId="0" xfId="0" applyNumberFormat="1"/>
    <xf numFmtId="0" fontId="14" fillId="7" borderId="0" xfId="0" applyFont="1" applyFill="1"/>
    <xf numFmtId="2" fontId="0" fillId="0" borderId="0" xfId="0" applyNumberFormat="1"/>
    <xf numFmtId="0" fontId="14" fillId="7" borderId="0" xfId="0" applyFont="1" applyFill="1" applyAlignment="1">
      <alignment horizontal="center" vertical="center"/>
    </xf>
    <xf numFmtId="10" fontId="0" fillId="0" borderId="0" xfId="0" applyNumberFormat="1" applyAlignment="1">
      <alignment vertical="center"/>
    </xf>
    <xf numFmtId="0" fontId="14" fillId="7" borderId="0" xfId="0" applyFont="1" applyFill="1" applyAlignment="1">
      <alignment vertical="center"/>
    </xf>
    <xf numFmtId="10" fontId="14" fillId="7" borderId="0" xfId="0" applyNumberFormat="1" applyFont="1" applyFill="1" applyAlignment="1">
      <alignment vertical="center"/>
    </xf>
    <xf numFmtId="0" fontId="2" fillId="7" borderId="28" xfId="0" applyFont="1" applyFill="1" applyBorder="1" applyAlignment="1">
      <alignment vertical="center"/>
    </xf>
    <xf numFmtId="0" fontId="2" fillId="7" borderId="28" xfId="0" applyFont="1" applyFill="1" applyBorder="1" applyAlignment="1">
      <alignment horizontal="left" vertical="center"/>
    </xf>
    <xf numFmtId="0" fontId="14" fillId="0" borderId="0" xfId="0" applyFont="1"/>
    <xf numFmtId="0" fontId="2" fillId="6" borderId="27" xfId="0" applyFont="1" applyFill="1" applyBorder="1" applyAlignment="1">
      <alignment horizontal="right" vertical="center"/>
    </xf>
    <xf numFmtId="0" fontId="0" fillId="0" borderId="27" xfId="0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1" fontId="0" fillId="0" borderId="27" xfId="0" applyNumberFormat="1" applyBorder="1" applyAlignment="1">
      <alignment horizontal="left" vertical="center"/>
    </xf>
    <xf numFmtId="2" fontId="0" fillId="0" borderId="27" xfId="0" applyNumberFormat="1" applyBorder="1" applyAlignment="1">
      <alignment horizontal="left" vertical="center"/>
    </xf>
    <xf numFmtId="166" fontId="0" fillId="0" borderId="27" xfId="3" applyNumberFormat="1" applyFont="1" applyBorder="1" applyAlignment="1">
      <alignment horizontal="left" vertical="center"/>
    </xf>
    <xf numFmtId="0" fontId="15" fillId="3" borderId="2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11" fillId="0" borderId="23" xfId="0" applyFont="1" applyBorder="1" applyAlignment="1">
      <alignment horizontal="left" vertical="center"/>
    </xf>
    <xf numFmtId="164" fontId="11" fillId="0" borderId="23" xfId="0" applyNumberFormat="1" applyFont="1" applyBorder="1" applyAlignment="1">
      <alignment vertical="center"/>
    </xf>
    <xf numFmtId="10" fontId="11" fillId="0" borderId="23" xfId="1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0" fontId="0" fillId="0" borderId="2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14" fillId="7" borderId="0" xfId="0" applyNumberFormat="1" applyFont="1" applyFill="1" applyAlignment="1">
      <alignment vertical="center"/>
    </xf>
    <xf numFmtId="167" fontId="0" fillId="0" borderId="0" xfId="0" applyNumberFormat="1"/>
    <xf numFmtId="0" fontId="11" fillId="0" borderId="23" xfId="0" applyFont="1" applyBorder="1" applyAlignment="1">
      <alignment vertical="center"/>
    </xf>
    <xf numFmtId="0" fontId="3" fillId="4" borderId="23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center"/>
    </xf>
    <xf numFmtId="14" fontId="3" fillId="4" borderId="23" xfId="0" applyNumberFormat="1" applyFont="1" applyFill="1" applyBorder="1" applyAlignment="1">
      <alignment horizontal="center"/>
    </xf>
    <xf numFmtId="0" fontId="0" fillId="0" borderId="30" xfId="0" applyBorder="1"/>
    <xf numFmtId="0" fontId="2" fillId="6" borderId="30" xfId="0" applyFont="1" applyFill="1" applyBorder="1" applyAlignment="1">
      <alignment horizontal="right" vertical="center"/>
    </xf>
    <xf numFmtId="0" fontId="0" fillId="0" borderId="0" xfId="0" applyNumberFormat="1"/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">
    <cellStyle name="Moneda" xfId="3" builtinId="4"/>
    <cellStyle name="Moneda 2" xfId="2" xr:uid="{A4CAFC49-9C35-4678-91FA-A9B012459BA2}"/>
    <cellStyle name="Normal" xfId="0" builtinId="0"/>
    <cellStyle name="Porcentaje" xfId="1" builtinId="5"/>
  </cellStyles>
  <dxfs count="53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</font>
    </dxf>
    <dxf>
      <alignment horizontal="right"/>
    </dxf>
    <dxf>
      <alignment vertical="center"/>
    </dxf>
    <dxf>
      <font>
        <color theme="0"/>
      </font>
    </dxf>
    <dxf>
      <fill>
        <patternFill patternType="solid">
          <bgColor theme="1"/>
        </patternFill>
      </fill>
    </dxf>
    <dxf>
      <font>
        <b/>
      </font>
    </dxf>
    <dxf>
      <font>
        <color theme="0"/>
      </font>
    </dxf>
    <dxf>
      <fill>
        <patternFill patternType="solid">
          <bgColor theme="1"/>
        </patternFill>
      </fill>
    </dxf>
    <dxf>
      <numFmt numFmtId="2" formatCode="0.00"/>
    </dxf>
    <dxf>
      <font>
        <color theme="0"/>
      </font>
    </dxf>
    <dxf>
      <fill>
        <patternFill patternType="solid">
          <bgColor rgb="FFC00000"/>
        </patternFill>
      </fill>
    </dxf>
    <dxf>
      <alignment vertical="center"/>
    </dxf>
    <dxf>
      <alignment vertical="center"/>
    </dxf>
    <dxf>
      <alignment vertic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numFmt numFmtId="2" formatCode="0.00"/>
    </dxf>
    <dxf>
      <alignment wrapText="0"/>
    </dxf>
    <dxf>
      <alignment wrapText="0"/>
    </dxf>
    <dxf>
      <alignment wrapText="0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theme="0"/>
      </font>
    </dxf>
    <dxf>
      <fill>
        <patternFill patternType="solid">
          <bgColor rgb="FFC00000"/>
        </patternFill>
      </fill>
    </dxf>
    <dxf>
      <alignment vertic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</dxfs>
  <tableStyles count="0" defaultTableStyle="TableStyleMedium2" defaultPivotStyle="PivotStyleLight16"/>
  <colors>
    <mruColors>
      <color rgb="FFC0504D"/>
      <color rgb="FF9BBB59"/>
      <color rgb="FFE76F6F"/>
      <color rgb="FFFD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[3.ENERO OC 99361 INFORME DISPONIBILIDAD_CLARO.xlsx]B-DATOS!TD_IN</c:name>
    <c:fmtId val="1"/>
  </c:pivotSource>
  <c:chart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504D"/>
          </a:solidFill>
          <a:ln>
            <a:solidFill>
              <a:srgbClr val="C0504D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5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'B-DATOS'!$D$13</c:f>
              <c:strCache>
                <c:ptCount val="1"/>
                <c:pt idx="0">
                  <c:v>BW (Mbps)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'B-DATOS'!$B$14:$C$24</c:f>
              <c:multiLvlStrCache>
                <c:ptCount val="10"/>
                <c:lvl>
                  <c:pt idx="0">
                    <c:v>UNIDAD PARA LA ATENCIÓN Y REPARACIÓN INTEGRAL A LAS VICTIMAS BOGOTA Carrera 85d # 46a -96 San Cayeta</c:v>
                  </c:pt>
                  <c:pt idx="1">
                    <c:v>UNIDAD PARA LA ATENCIÓN Y REPARACIÓN INTEGRAL A LAS VICTIMAS BOGOTA Carrera 85d # 46a -96 San Cayeta</c:v>
                  </c:pt>
                  <c:pt idx="2">
                    <c:v>UNIDAD PARA LA ATENCIÓN Y REPARACIÓN INTEGRAL A LAS VICTIMAS BARRANQUILLA Carrera 58 # 64 - 102  MPL</c:v>
                  </c:pt>
                  <c:pt idx="3">
                    <c:v>UNIDAD PARA LA ATENCIÓN Y REPARACIÓN INTEGRAL A LAS VICTIMAS BARRANQUILLA Carrera 58 # 64 - 102  MPL</c:v>
                  </c:pt>
                  <c:pt idx="4">
                    <c:v>UNIDAD PARA LA ATENCIÓN Y REPARACIÓN INTEGRAL A LAS VICTIMAS BUCARAMANGA Edificio de la Calle 37 #13</c:v>
                  </c:pt>
                  <c:pt idx="5">
                    <c:v>UNIDAD PARA LA ATENCIÓN Y REPARACIÓN INTEGRAL A LAS VICTIMAS NEIVA Calle 11 # 3-41 Barrio Centro MPL</c:v>
                  </c:pt>
                  <c:pt idx="6">
                    <c:v>UNIDAD PARA LA ATENCIÓN Y REPARACIÓN INTEGRAL A LAS VICTIMAS QUIBDO Cr7 N.26-50  Tercer Piso  Barrio</c:v>
                  </c:pt>
                  <c:pt idx="7">
                    <c:v>UNIDAD PARA LA ATENCIÓN Y REPARACIÓN INTEGRAL A LAS VICTIMAS SANTA MARTA Calle 24 # 3-99 Edificio Ba</c:v>
                  </c:pt>
                  <c:pt idx="8">
                    <c:v>UNIDAD PARA LA ATENCIÓN Y REPARACIÓN INTEGRAL A LAS VICTIMAS BOGOTA Carrera 85d # 46a -96 San Cayeta</c:v>
                  </c:pt>
                  <c:pt idx="9">
                    <c:v>UNIDAD PARA LA ATENCIÓN Y REPARACIÓN INTEGRAL A LAS VICTIMAS CALI Calle 16 Norte 9N 44-50 MPLS INTRA</c:v>
                  </c:pt>
                </c:lvl>
                <c:lvl>
                  <c:pt idx="0">
                    <c:v>UPL0031</c:v>
                  </c:pt>
                  <c:pt idx="1">
                    <c:v>UPL0032</c:v>
                  </c:pt>
                  <c:pt idx="2">
                    <c:v>UPL0011</c:v>
                  </c:pt>
                  <c:pt idx="3">
                    <c:v>UPL0012</c:v>
                  </c:pt>
                  <c:pt idx="4">
                    <c:v>UPL0013</c:v>
                  </c:pt>
                  <c:pt idx="5">
                    <c:v>UPL0021</c:v>
                  </c:pt>
                  <c:pt idx="6">
                    <c:v>UPL0005</c:v>
                  </c:pt>
                  <c:pt idx="7">
                    <c:v>UPL0026</c:v>
                  </c:pt>
                  <c:pt idx="8">
                    <c:v>UPL0034</c:v>
                  </c:pt>
                  <c:pt idx="9">
                    <c:v>UPL0037</c:v>
                  </c:pt>
                </c:lvl>
              </c:multiLvlStrCache>
            </c:multiLvlStrRef>
          </c:cat>
          <c:val>
            <c:numRef>
              <c:f>'B-DATOS'!$D$14:$D$24</c:f>
              <c:numCache>
                <c:formatCode>General</c:formatCode>
                <c:ptCount val="10"/>
                <c:pt idx="0">
                  <c:v>1430</c:v>
                </c:pt>
                <c:pt idx="1">
                  <c:v>1430</c:v>
                </c:pt>
                <c:pt idx="2">
                  <c:v>62.5</c:v>
                </c:pt>
                <c:pt idx="3">
                  <c:v>62.5</c:v>
                </c:pt>
                <c:pt idx="4">
                  <c:v>62.5</c:v>
                </c:pt>
                <c:pt idx="5">
                  <c:v>62.5</c:v>
                </c:pt>
                <c:pt idx="6">
                  <c:v>31.25</c:v>
                </c:pt>
                <c:pt idx="7">
                  <c:v>62.5</c:v>
                </c:pt>
                <c:pt idx="8">
                  <c:v>976.56</c:v>
                </c:pt>
                <c:pt idx="9">
                  <c:v>39.06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7F-489E-8CFB-AC7273ACD1FC}"/>
            </c:ext>
          </c:extLst>
        </c:ser>
        <c:ser>
          <c:idx val="1"/>
          <c:order val="1"/>
          <c:tx>
            <c:strRef>
              <c:f>'B-DATOS'!$E$13</c:f>
              <c:strCache>
                <c:ptCount val="1"/>
                <c:pt idx="0">
                  <c:v>PROM. ENTRADA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'B-DATOS'!$B$14:$C$24</c:f>
              <c:multiLvlStrCache>
                <c:ptCount val="10"/>
                <c:lvl>
                  <c:pt idx="0">
                    <c:v>UNIDAD PARA LA ATENCIÓN Y REPARACIÓN INTEGRAL A LAS VICTIMAS BOGOTA Carrera 85d # 46a -96 San Cayeta</c:v>
                  </c:pt>
                  <c:pt idx="1">
                    <c:v>UNIDAD PARA LA ATENCIÓN Y REPARACIÓN INTEGRAL A LAS VICTIMAS BOGOTA Carrera 85d # 46a -96 San Cayeta</c:v>
                  </c:pt>
                  <c:pt idx="2">
                    <c:v>UNIDAD PARA LA ATENCIÓN Y REPARACIÓN INTEGRAL A LAS VICTIMAS BARRANQUILLA Carrera 58 # 64 - 102  MPL</c:v>
                  </c:pt>
                  <c:pt idx="3">
                    <c:v>UNIDAD PARA LA ATENCIÓN Y REPARACIÓN INTEGRAL A LAS VICTIMAS BARRANQUILLA Carrera 58 # 64 - 102  MPL</c:v>
                  </c:pt>
                  <c:pt idx="4">
                    <c:v>UNIDAD PARA LA ATENCIÓN Y REPARACIÓN INTEGRAL A LAS VICTIMAS BUCARAMANGA Edificio de la Calle 37 #13</c:v>
                  </c:pt>
                  <c:pt idx="5">
                    <c:v>UNIDAD PARA LA ATENCIÓN Y REPARACIÓN INTEGRAL A LAS VICTIMAS NEIVA Calle 11 # 3-41 Barrio Centro MPL</c:v>
                  </c:pt>
                  <c:pt idx="6">
                    <c:v>UNIDAD PARA LA ATENCIÓN Y REPARACIÓN INTEGRAL A LAS VICTIMAS QUIBDO Cr7 N.26-50  Tercer Piso  Barrio</c:v>
                  </c:pt>
                  <c:pt idx="7">
                    <c:v>UNIDAD PARA LA ATENCIÓN Y REPARACIÓN INTEGRAL A LAS VICTIMAS SANTA MARTA Calle 24 # 3-99 Edificio Ba</c:v>
                  </c:pt>
                  <c:pt idx="8">
                    <c:v>UNIDAD PARA LA ATENCIÓN Y REPARACIÓN INTEGRAL A LAS VICTIMAS BOGOTA Carrera 85d # 46a -96 San Cayeta</c:v>
                  </c:pt>
                  <c:pt idx="9">
                    <c:v>UNIDAD PARA LA ATENCIÓN Y REPARACIÓN INTEGRAL A LAS VICTIMAS CALI Calle 16 Norte 9N 44-50 MPLS INTRA</c:v>
                  </c:pt>
                </c:lvl>
                <c:lvl>
                  <c:pt idx="0">
                    <c:v>UPL0031</c:v>
                  </c:pt>
                  <c:pt idx="1">
                    <c:v>UPL0032</c:v>
                  </c:pt>
                  <c:pt idx="2">
                    <c:v>UPL0011</c:v>
                  </c:pt>
                  <c:pt idx="3">
                    <c:v>UPL0012</c:v>
                  </c:pt>
                  <c:pt idx="4">
                    <c:v>UPL0013</c:v>
                  </c:pt>
                  <c:pt idx="5">
                    <c:v>UPL0021</c:v>
                  </c:pt>
                  <c:pt idx="6">
                    <c:v>UPL0005</c:v>
                  </c:pt>
                  <c:pt idx="7">
                    <c:v>UPL0026</c:v>
                  </c:pt>
                  <c:pt idx="8">
                    <c:v>UPL0034</c:v>
                  </c:pt>
                  <c:pt idx="9">
                    <c:v>UPL0037</c:v>
                  </c:pt>
                </c:lvl>
              </c:multiLvlStrCache>
            </c:multiLvlStrRef>
          </c:cat>
          <c:val>
            <c:numRef>
              <c:f>'B-DATOS'!$E$14:$E$24</c:f>
              <c:numCache>
                <c:formatCode>0.00</c:formatCode>
                <c:ptCount val="10"/>
                <c:pt idx="0">
                  <c:v>44.46</c:v>
                </c:pt>
                <c:pt idx="1">
                  <c:v>44.46</c:v>
                </c:pt>
                <c:pt idx="2">
                  <c:v>1.1100000000000001</c:v>
                </c:pt>
                <c:pt idx="3">
                  <c:v>1.22</c:v>
                </c:pt>
                <c:pt idx="4">
                  <c:v>1.0900000000000001</c:v>
                </c:pt>
                <c:pt idx="5">
                  <c:v>1.55</c:v>
                </c:pt>
                <c:pt idx="6">
                  <c:v>0.53622999999999998</c:v>
                </c:pt>
                <c:pt idx="7">
                  <c:v>1.17</c:v>
                </c:pt>
                <c:pt idx="8">
                  <c:v>38.11</c:v>
                </c:pt>
                <c:pt idx="9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F-489E-8CFB-AC7273ACD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8632895"/>
        <c:axId val="1638633311"/>
      </c:barChart>
      <c:lineChart>
        <c:grouping val="standard"/>
        <c:varyColors val="0"/>
        <c:ser>
          <c:idx val="2"/>
          <c:order val="2"/>
          <c:tx>
            <c:strRef>
              <c:f>'B-DATOS'!$F$13</c:f>
              <c:strCache>
                <c:ptCount val="1"/>
                <c:pt idx="0">
                  <c:v>% PROM. ENTRADA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'B-DATOS'!$B$14:$C$24</c:f>
              <c:multiLvlStrCache>
                <c:ptCount val="10"/>
                <c:lvl>
                  <c:pt idx="0">
                    <c:v>UNIDAD PARA LA ATENCIÓN Y REPARACIÓN INTEGRAL A LAS VICTIMAS BOGOTA Carrera 85d # 46a -96 San Cayeta</c:v>
                  </c:pt>
                  <c:pt idx="1">
                    <c:v>UNIDAD PARA LA ATENCIÓN Y REPARACIÓN INTEGRAL A LAS VICTIMAS BOGOTA Carrera 85d # 46a -96 San Cayeta</c:v>
                  </c:pt>
                  <c:pt idx="2">
                    <c:v>UNIDAD PARA LA ATENCIÓN Y REPARACIÓN INTEGRAL A LAS VICTIMAS BARRANQUILLA Carrera 58 # 64 - 102  MPL</c:v>
                  </c:pt>
                  <c:pt idx="3">
                    <c:v>UNIDAD PARA LA ATENCIÓN Y REPARACIÓN INTEGRAL A LAS VICTIMAS BARRANQUILLA Carrera 58 # 64 - 102  MPL</c:v>
                  </c:pt>
                  <c:pt idx="4">
                    <c:v>UNIDAD PARA LA ATENCIÓN Y REPARACIÓN INTEGRAL A LAS VICTIMAS BUCARAMANGA Edificio de la Calle 37 #13</c:v>
                  </c:pt>
                  <c:pt idx="5">
                    <c:v>UNIDAD PARA LA ATENCIÓN Y REPARACIÓN INTEGRAL A LAS VICTIMAS NEIVA Calle 11 # 3-41 Barrio Centro MPL</c:v>
                  </c:pt>
                  <c:pt idx="6">
                    <c:v>UNIDAD PARA LA ATENCIÓN Y REPARACIÓN INTEGRAL A LAS VICTIMAS QUIBDO Cr7 N.26-50  Tercer Piso  Barrio</c:v>
                  </c:pt>
                  <c:pt idx="7">
                    <c:v>UNIDAD PARA LA ATENCIÓN Y REPARACIÓN INTEGRAL A LAS VICTIMAS SANTA MARTA Calle 24 # 3-99 Edificio Ba</c:v>
                  </c:pt>
                  <c:pt idx="8">
                    <c:v>UNIDAD PARA LA ATENCIÓN Y REPARACIÓN INTEGRAL A LAS VICTIMAS BOGOTA Carrera 85d # 46a -96 San Cayeta</c:v>
                  </c:pt>
                  <c:pt idx="9">
                    <c:v>UNIDAD PARA LA ATENCIÓN Y REPARACIÓN INTEGRAL A LAS VICTIMAS CALI Calle 16 Norte 9N 44-50 MPLS INTRA</c:v>
                  </c:pt>
                </c:lvl>
                <c:lvl>
                  <c:pt idx="0">
                    <c:v>UPL0031</c:v>
                  </c:pt>
                  <c:pt idx="1">
                    <c:v>UPL0032</c:v>
                  </c:pt>
                  <c:pt idx="2">
                    <c:v>UPL0011</c:v>
                  </c:pt>
                  <c:pt idx="3">
                    <c:v>UPL0012</c:v>
                  </c:pt>
                  <c:pt idx="4">
                    <c:v>UPL0013</c:v>
                  </c:pt>
                  <c:pt idx="5">
                    <c:v>UPL0021</c:v>
                  </c:pt>
                  <c:pt idx="6">
                    <c:v>UPL0005</c:v>
                  </c:pt>
                  <c:pt idx="7">
                    <c:v>UPL0026</c:v>
                  </c:pt>
                  <c:pt idx="8">
                    <c:v>UPL0034</c:v>
                  </c:pt>
                  <c:pt idx="9">
                    <c:v>UPL0037</c:v>
                  </c:pt>
                </c:lvl>
              </c:multiLvlStrCache>
            </c:multiLvlStrRef>
          </c:cat>
          <c:val>
            <c:numRef>
              <c:f>'B-DATOS'!$F$14:$F$24</c:f>
              <c:numCache>
                <c:formatCode>0.00%</c:formatCode>
                <c:ptCount val="10"/>
                <c:pt idx="0">
                  <c:v>3.1099999999999999E-2</c:v>
                </c:pt>
                <c:pt idx="1">
                  <c:v>3.1099999999999999E-2</c:v>
                </c:pt>
                <c:pt idx="2">
                  <c:v>1.8200000000000001E-2</c:v>
                </c:pt>
                <c:pt idx="3">
                  <c:v>1.9900000000000001E-2</c:v>
                </c:pt>
                <c:pt idx="4">
                  <c:v>1.78E-2</c:v>
                </c:pt>
                <c:pt idx="5">
                  <c:v>2.5399999999999999E-2</c:v>
                </c:pt>
                <c:pt idx="6">
                  <c:v>1.72E-2</c:v>
                </c:pt>
                <c:pt idx="7">
                  <c:v>1.9199999999999998E-2</c:v>
                </c:pt>
                <c:pt idx="8">
                  <c:v>0.04</c:v>
                </c:pt>
                <c:pt idx="9">
                  <c:v>3.1200000000000002E-2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1-45AA-8F3B-E47A32EC3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794991"/>
        <c:axId val="756799151"/>
      </c:lineChart>
      <c:catAx>
        <c:axId val="1638632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8633311"/>
        <c:crosses val="autoZero"/>
        <c:auto val="1"/>
        <c:lblAlgn val="ctr"/>
        <c:lblOffset val="100"/>
        <c:noMultiLvlLbl val="0"/>
      </c:catAx>
      <c:valAx>
        <c:axId val="163863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8632895"/>
        <c:crosses val="autoZero"/>
        <c:crossBetween val="between"/>
      </c:valAx>
      <c:valAx>
        <c:axId val="75679915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6794991"/>
        <c:crosses val="max"/>
        <c:crossBetween val="between"/>
      </c:valAx>
      <c:catAx>
        <c:axId val="7567949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67991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[3.ENERO OC 99361 INFORME DISPONIBILIDAD_CLARO.xlsx]B-DATOS!TD_OUT</c:name>
    <c:fmtId val="0"/>
  </c:pivotSource>
  <c:chart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504D"/>
          </a:solidFill>
          <a:ln>
            <a:solidFill>
              <a:srgbClr val="C0504D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5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'B-DATOS'!$L$13</c:f>
              <c:strCache>
                <c:ptCount val="1"/>
                <c:pt idx="0">
                  <c:v>BW (Mbps)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'B-DATOS'!$J$14:$K$24</c:f>
              <c:multiLvlStrCache>
                <c:ptCount val="10"/>
                <c:lvl>
                  <c:pt idx="0">
                    <c:v>UNIDAD PARA LA ATENCIÓN Y REPARACIÓN INTEGRAL A LAS VICTIMAS APARTADO Carrera 100 # 77-272 km1 via C</c:v>
                  </c:pt>
                  <c:pt idx="1">
                    <c:v>UNIDAD PARA LA ATENCIÓN Y REPARACIÓN INTEGRAL A LAS VICTIMAS VILLAVICENCIO 4.122649, -73.577510  VIA</c:v>
                  </c:pt>
                  <c:pt idx="2">
                    <c:v>UNIDAD PARA LA ATENCIÓN Y REPARACIÓN INTEGRAL A LAS VICTIMAS BARRANQUILLA Carrera 58 # 64 - 102  MPL</c:v>
                  </c:pt>
                  <c:pt idx="3">
                    <c:v>UNIDAD PARA LA ATENCIÓN Y REPARACIÓN INTEGRAL A LAS VICTIMAS BUCARAMANGA Edificio de la Calle 37 #13</c:v>
                  </c:pt>
                  <c:pt idx="4">
                    <c:v>UNIDAD PARA LA ATENCIÓN Y REPARACIÓN INTEGRAL A LAS VICTIMAS/ VILLAVICENCIO/Calle 19 # 39 -24 Barrio</c:v>
                  </c:pt>
                  <c:pt idx="5">
                    <c:v>UNIDAD PARA LA ATENCIÓN Y REPARACIÓN INTEGRAL A LAS VICTIMAS BOGOTA DATACENTER TRIARA MPLS INTRA LOC</c:v>
                  </c:pt>
                  <c:pt idx="6">
                    <c:v>UNIDAD PARA LA ATENCIÓN Y REPARACIÓN INTEGRAL A LAS VICTIMAS QUIBDO Cr7 N.26-50  Tercer Piso  Barrio</c:v>
                  </c:pt>
                  <c:pt idx="7">
                    <c:v>UNIDAD PARA LA ATENCIÓN Y REPARACIÓN INTEGRAL A LAS VICTIMAS MEDELLIN Calle 49 # 50-21 Pisos 14 y 15</c:v>
                  </c:pt>
                  <c:pt idx="8">
                    <c:v>UNIDAD PARA LA ATENCIÓN Y REPARACIÓN INTEGRAL A LAS VICTIMAS BOGOTA Carrera 85d # 46a -96 San Cayeta</c:v>
                  </c:pt>
                  <c:pt idx="9">
                    <c:v>UNIDAD PARA LA ATENCIÓN Y REPARACIÓN INTEGRAL A LAS VICTIMAS CALI Calle 16 Norte 9N 44-50 MPLS INTRA</c:v>
                  </c:pt>
                </c:lvl>
                <c:lvl>
                  <c:pt idx="0">
                    <c:v>UPL0002</c:v>
                  </c:pt>
                  <c:pt idx="1">
                    <c:v>UPL0029</c:v>
                  </c:pt>
                  <c:pt idx="2">
                    <c:v>UPL0012</c:v>
                  </c:pt>
                  <c:pt idx="3">
                    <c:v>UPL0013</c:v>
                  </c:pt>
                  <c:pt idx="4">
                    <c:v>UPL0043</c:v>
                  </c:pt>
                  <c:pt idx="5">
                    <c:v>UPL0047</c:v>
                  </c:pt>
                  <c:pt idx="6">
                    <c:v>UPL0005</c:v>
                  </c:pt>
                  <c:pt idx="7">
                    <c:v>UPL0039</c:v>
                  </c:pt>
                  <c:pt idx="8">
                    <c:v>UPL0034</c:v>
                  </c:pt>
                  <c:pt idx="9">
                    <c:v>UPL0037</c:v>
                  </c:pt>
                </c:lvl>
              </c:multiLvlStrCache>
            </c:multiLvlStrRef>
          </c:cat>
          <c:val>
            <c:numRef>
              <c:f>'B-DATOS'!$L$14:$L$24</c:f>
              <c:numCache>
                <c:formatCode>General</c:formatCode>
                <c:ptCount val="10"/>
                <c:pt idx="0">
                  <c:v>62.5</c:v>
                </c:pt>
                <c:pt idx="1">
                  <c:v>62.5</c:v>
                </c:pt>
                <c:pt idx="2">
                  <c:v>62.5</c:v>
                </c:pt>
                <c:pt idx="3">
                  <c:v>62.5</c:v>
                </c:pt>
                <c:pt idx="4">
                  <c:v>39.06</c:v>
                </c:pt>
                <c:pt idx="5">
                  <c:v>48.83</c:v>
                </c:pt>
                <c:pt idx="6">
                  <c:v>31.25</c:v>
                </c:pt>
                <c:pt idx="7">
                  <c:v>125</c:v>
                </c:pt>
                <c:pt idx="8">
                  <c:v>976.56</c:v>
                </c:pt>
                <c:pt idx="9">
                  <c:v>39.06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4-4778-BBC7-160B782C0F3B}"/>
            </c:ext>
          </c:extLst>
        </c:ser>
        <c:ser>
          <c:idx val="1"/>
          <c:order val="1"/>
          <c:tx>
            <c:strRef>
              <c:f>'B-DATOS'!$M$13</c:f>
              <c:strCache>
                <c:ptCount val="1"/>
                <c:pt idx="0">
                  <c:v>PROM. SALIDA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'B-DATOS'!$J$14:$K$24</c:f>
              <c:multiLvlStrCache>
                <c:ptCount val="10"/>
                <c:lvl>
                  <c:pt idx="0">
                    <c:v>UNIDAD PARA LA ATENCIÓN Y REPARACIÓN INTEGRAL A LAS VICTIMAS APARTADO Carrera 100 # 77-272 km1 via C</c:v>
                  </c:pt>
                  <c:pt idx="1">
                    <c:v>UNIDAD PARA LA ATENCIÓN Y REPARACIÓN INTEGRAL A LAS VICTIMAS VILLAVICENCIO 4.122649, -73.577510  VIA</c:v>
                  </c:pt>
                  <c:pt idx="2">
                    <c:v>UNIDAD PARA LA ATENCIÓN Y REPARACIÓN INTEGRAL A LAS VICTIMAS BARRANQUILLA Carrera 58 # 64 - 102  MPL</c:v>
                  </c:pt>
                  <c:pt idx="3">
                    <c:v>UNIDAD PARA LA ATENCIÓN Y REPARACIÓN INTEGRAL A LAS VICTIMAS BUCARAMANGA Edificio de la Calle 37 #13</c:v>
                  </c:pt>
                  <c:pt idx="4">
                    <c:v>UNIDAD PARA LA ATENCIÓN Y REPARACIÓN INTEGRAL A LAS VICTIMAS/ VILLAVICENCIO/Calle 19 # 39 -24 Barrio</c:v>
                  </c:pt>
                  <c:pt idx="5">
                    <c:v>UNIDAD PARA LA ATENCIÓN Y REPARACIÓN INTEGRAL A LAS VICTIMAS BOGOTA DATACENTER TRIARA MPLS INTRA LOC</c:v>
                  </c:pt>
                  <c:pt idx="6">
                    <c:v>UNIDAD PARA LA ATENCIÓN Y REPARACIÓN INTEGRAL A LAS VICTIMAS QUIBDO Cr7 N.26-50  Tercer Piso  Barrio</c:v>
                  </c:pt>
                  <c:pt idx="7">
                    <c:v>UNIDAD PARA LA ATENCIÓN Y REPARACIÓN INTEGRAL A LAS VICTIMAS MEDELLIN Calle 49 # 50-21 Pisos 14 y 15</c:v>
                  </c:pt>
                  <c:pt idx="8">
                    <c:v>UNIDAD PARA LA ATENCIÓN Y REPARACIÓN INTEGRAL A LAS VICTIMAS BOGOTA Carrera 85d # 46a -96 San Cayeta</c:v>
                  </c:pt>
                  <c:pt idx="9">
                    <c:v>UNIDAD PARA LA ATENCIÓN Y REPARACIÓN INTEGRAL A LAS VICTIMAS CALI Calle 16 Norte 9N 44-50 MPLS INTRA</c:v>
                  </c:pt>
                </c:lvl>
                <c:lvl>
                  <c:pt idx="0">
                    <c:v>UPL0002</c:v>
                  </c:pt>
                  <c:pt idx="1">
                    <c:v>UPL0029</c:v>
                  </c:pt>
                  <c:pt idx="2">
                    <c:v>UPL0012</c:v>
                  </c:pt>
                  <c:pt idx="3">
                    <c:v>UPL0013</c:v>
                  </c:pt>
                  <c:pt idx="4">
                    <c:v>UPL0043</c:v>
                  </c:pt>
                  <c:pt idx="5">
                    <c:v>UPL0047</c:v>
                  </c:pt>
                  <c:pt idx="6">
                    <c:v>UPL0005</c:v>
                  </c:pt>
                  <c:pt idx="7">
                    <c:v>UPL0039</c:v>
                  </c:pt>
                  <c:pt idx="8">
                    <c:v>UPL0034</c:v>
                  </c:pt>
                  <c:pt idx="9">
                    <c:v>UPL0037</c:v>
                  </c:pt>
                </c:lvl>
              </c:multiLvlStrCache>
            </c:multiLvlStrRef>
          </c:cat>
          <c:val>
            <c:numRef>
              <c:f>'B-DATOS'!$M$14:$M$24</c:f>
              <c:numCache>
                <c:formatCode>0.00</c:formatCode>
                <c:ptCount val="10"/>
                <c:pt idx="0">
                  <c:v>3.02</c:v>
                </c:pt>
                <c:pt idx="1">
                  <c:v>3.12</c:v>
                </c:pt>
                <c:pt idx="2">
                  <c:v>3.37</c:v>
                </c:pt>
                <c:pt idx="3">
                  <c:v>3.56</c:v>
                </c:pt>
                <c:pt idx="4">
                  <c:v>2.2400000000000002</c:v>
                </c:pt>
                <c:pt idx="5">
                  <c:v>2.78</c:v>
                </c:pt>
                <c:pt idx="6">
                  <c:v>2.0699999999999998</c:v>
                </c:pt>
                <c:pt idx="7">
                  <c:v>6.62</c:v>
                </c:pt>
                <c:pt idx="8">
                  <c:v>59.02</c:v>
                </c:pt>
                <c:pt idx="9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C4-4778-BBC7-160B782C0F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2643023"/>
        <c:axId val="1782643855"/>
      </c:barChart>
      <c:lineChart>
        <c:grouping val="standard"/>
        <c:varyColors val="0"/>
        <c:ser>
          <c:idx val="2"/>
          <c:order val="2"/>
          <c:tx>
            <c:strRef>
              <c:f>'B-DATOS'!$N$13</c:f>
              <c:strCache>
                <c:ptCount val="1"/>
                <c:pt idx="0">
                  <c:v>% PROM. SALIDA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'B-DATOS'!$J$14:$K$24</c:f>
              <c:multiLvlStrCache>
                <c:ptCount val="10"/>
                <c:lvl>
                  <c:pt idx="0">
                    <c:v>UNIDAD PARA LA ATENCIÓN Y REPARACIÓN INTEGRAL A LAS VICTIMAS APARTADO Carrera 100 # 77-272 km1 via C</c:v>
                  </c:pt>
                  <c:pt idx="1">
                    <c:v>UNIDAD PARA LA ATENCIÓN Y REPARACIÓN INTEGRAL A LAS VICTIMAS VILLAVICENCIO 4.122649, -73.577510  VIA</c:v>
                  </c:pt>
                  <c:pt idx="2">
                    <c:v>UNIDAD PARA LA ATENCIÓN Y REPARACIÓN INTEGRAL A LAS VICTIMAS BARRANQUILLA Carrera 58 # 64 - 102  MPL</c:v>
                  </c:pt>
                  <c:pt idx="3">
                    <c:v>UNIDAD PARA LA ATENCIÓN Y REPARACIÓN INTEGRAL A LAS VICTIMAS BUCARAMANGA Edificio de la Calle 37 #13</c:v>
                  </c:pt>
                  <c:pt idx="4">
                    <c:v>UNIDAD PARA LA ATENCIÓN Y REPARACIÓN INTEGRAL A LAS VICTIMAS/ VILLAVICENCIO/Calle 19 # 39 -24 Barrio</c:v>
                  </c:pt>
                  <c:pt idx="5">
                    <c:v>UNIDAD PARA LA ATENCIÓN Y REPARACIÓN INTEGRAL A LAS VICTIMAS BOGOTA DATACENTER TRIARA MPLS INTRA LOC</c:v>
                  </c:pt>
                  <c:pt idx="6">
                    <c:v>UNIDAD PARA LA ATENCIÓN Y REPARACIÓN INTEGRAL A LAS VICTIMAS QUIBDO Cr7 N.26-50  Tercer Piso  Barrio</c:v>
                  </c:pt>
                  <c:pt idx="7">
                    <c:v>UNIDAD PARA LA ATENCIÓN Y REPARACIÓN INTEGRAL A LAS VICTIMAS MEDELLIN Calle 49 # 50-21 Pisos 14 y 15</c:v>
                  </c:pt>
                  <c:pt idx="8">
                    <c:v>UNIDAD PARA LA ATENCIÓN Y REPARACIÓN INTEGRAL A LAS VICTIMAS BOGOTA Carrera 85d # 46a -96 San Cayeta</c:v>
                  </c:pt>
                  <c:pt idx="9">
                    <c:v>UNIDAD PARA LA ATENCIÓN Y REPARACIÓN INTEGRAL A LAS VICTIMAS CALI Calle 16 Norte 9N 44-50 MPLS INTRA</c:v>
                  </c:pt>
                </c:lvl>
                <c:lvl>
                  <c:pt idx="0">
                    <c:v>UPL0002</c:v>
                  </c:pt>
                  <c:pt idx="1">
                    <c:v>UPL0029</c:v>
                  </c:pt>
                  <c:pt idx="2">
                    <c:v>UPL0012</c:v>
                  </c:pt>
                  <c:pt idx="3">
                    <c:v>UPL0013</c:v>
                  </c:pt>
                  <c:pt idx="4">
                    <c:v>UPL0043</c:v>
                  </c:pt>
                  <c:pt idx="5">
                    <c:v>UPL0047</c:v>
                  </c:pt>
                  <c:pt idx="6">
                    <c:v>UPL0005</c:v>
                  </c:pt>
                  <c:pt idx="7">
                    <c:v>UPL0039</c:v>
                  </c:pt>
                  <c:pt idx="8">
                    <c:v>UPL0034</c:v>
                  </c:pt>
                  <c:pt idx="9">
                    <c:v>UPL0037</c:v>
                  </c:pt>
                </c:lvl>
              </c:multiLvlStrCache>
            </c:multiLvlStrRef>
          </c:cat>
          <c:val>
            <c:numRef>
              <c:f>'B-DATOS'!$N$14:$N$24</c:f>
              <c:numCache>
                <c:formatCode>0.00%</c:formatCode>
                <c:ptCount val="10"/>
                <c:pt idx="0">
                  <c:v>4.9500000000000002E-2</c:v>
                </c:pt>
                <c:pt idx="1">
                  <c:v>5.1200000000000002E-2</c:v>
                </c:pt>
                <c:pt idx="2">
                  <c:v>5.5300000000000002E-2</c:v>
                </c:pt>
                <c:pt idx="3">
                  <c:v>5.8299999999999998E-2</c:v>
                </c:pt>
                <c:pt idx="4">
                  <c:v>5.8700000000000002E-2</c:v>
                </c:pt>
                <c:pt idx="5">
                  <c:v>5.8200000000000002E-2</c:v>
                </c:pt>
                <c:pt idx="6">
                  <c:v>6.7900000000000002E-2</c:v>
                </c:pt>
                <c:pt idx="7">
                  <c:v>5.4199999999999998E-2</c:v>
                </c:pt>
                <c:pt idx="8">
                  <c:v>6.1900000000000004E-2</c:v>
                </c:pt>
                <c:pt idx="9">
                  <c:v>0.1153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7-4E3F-8D50-67D00A292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931231"/>
        <c:axId val="802932479"/>
      </c:lineChart>
      <c:catAx>
        <c:axId val="1782643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2643855"/>
        <c:crosses val="autoZero"/>
        <c:auto val="1"/>
        <c:lblAlgn val="ctr"/>
        <c:lblOffset val="100"/>
        <c:noMultiLvlLbl val="0"/>
      </c:catAx>
      <c:valAx>
        <c:axId val="178264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2643023"/>
        <c:crosses val="autoZero"/>
        <c:crossBetween val="between"/>
      </c:valAx>
      <c:valAx>
        <c:axId val="802932479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2931231"/>
        <c:crosses val="max"/>
        <c:crossBetween val="between"/>
      </c:valAx>
      <c:catAx>
        <c:axId val="8029312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29324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[3.ENERO OC 99361 INFORME DISPONIBILIDAD_CLARO.xlsx]TD_DATA!Analisis_3</c:name>
    <c:fmtId val="2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solidFill>
                  <a:schemeClr val="tx1"/>
                </a:solidFill>
                <a:effectLst/>
              </a:rPr>
              <a:t>Promedio IN / OUT (Mbps)</a:t>
            </a:r>
            <a:endParaRPr lang="es-CO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C0504D"/>
          </a:solidFill>
          <a:ln>
            <a:solidFill>
              <a:srgbClr val="C0504D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9BBB59"/>
          </a:solidFill>
          <a:ln>
            <a:solidFill>
              <a:srgbClr val="9BBB59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TD_DATA!$B$3</c:f>
              <c:strCache>
                <c:ptCount val="1"/>
                <c:pt idx="0">
                  <c:v>BW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TD_DATA!$A$4:$A$5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TD_DATA!$B$4:$B$5</c:f>
              <c:numCache>
                <c:formatCode>0.00</c:formatCode>
                <c:ptCount val="1"/>
                <c:pt idx="0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AB-421F-9F12-3A27B63283EA}"/>
            </c:ext>
          </c:extLst>
        </c:ser>
        <c:ser>
          <c:idx val="1"/>
          <c:order val="1"/>
          <c:tx>
            <c:strRef>
              <c:f>TD_DATA!$C$3</c:f>
              <c:strCache>
                <c:ptCount val="1"/>
                <c:pt idx="0">
                  <c:v>Prom. 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TD_DATA!$A$4:$A$5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TD_DATA!$C$4:$C$5</c:f>
              <c:numCache>
                <c:formatCode>0.00</c:formatCode>
                <c:ptCount val="1"/>
                <c:pt idx="0">
                  <c:v>0.89807999999999999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AB-421F-9F12-3A27B63283EA}"/>
            </c:ext>
          </c:extLst>
        </c:ser>
        <c:ser>
          <c:idx val="2"/>
          <c:order val="2"/>
          <c:tx>
            <c:strRef>
              <c:f>TD_DATA!$D$3</c:f>
              <c:strCache>
                <c:ptCount val="1"/>
                <c:pt idx="0">
                  <c:v>Prom. OUT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TD_DATA!$A$4:$A$5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TD_DATA!$D$4:$D$5</c:f>
              <c:numCache>
                <c:formatCode>#,##0.00_ ;\-#,##0.00\ </c:formatCode>
                <c:ptCount val="1"/>
                <c:pt idx="0">
                  <c:v>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AB-421F-9F12-3A27B6328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9541455"/>
        <c:axId val="1809545199"/>
      </c:barChart>
      <c:catAx>
        <c:axId val="180954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45199"/>
        <c:crosses val="autoZero"/>
        <c:auto val="1"/>
        <c:lblAlgn val="ctr"/>
        <c:lblOffset val="100"/>
        <c:noMultiLvlLbl val="0"/>
      </c:catAx>
      <c:valAx>
        <c:axId val="1809545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41455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[3.ENERO OC 99361 INFORME DISPONIBILIDAD_CLARO.xlsx]TD_DATA!Analisis_2</c:name>
    <c:fmtId val="2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solidFill>
                  <a:schemeClr val="tx1"/>
                </a:solidFill>
                <a:effectLst/>
              </a:rPr>
              <a:t>Picos Máximos (Mbps)</a:t>
            </a:r>
            <a:endParaRPr lang="es-CO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C0504D"/>
          </a:solidFill>
          <a:ln>
            <a:solidFill>
              <a:srgbClr val="C0504D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9BBB59"/>
          </a:solidFill>
          <a:ln>
            <a:solidFill>
              <a:srgbClr val="9BBB59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TD_DATA!$G$3</c:f>
              <c:strCache>
                <c:ptCount val="1"/>
                <c:pt idx="0">
                  <c:v>BW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TD_DATA!$F$4:$F$5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TD_DATA!$G$4:$G$5</c:f>
              <c:numCache>
                <c:formatCode>General</c:formatCode>
                <c:ptCount val="1"/>
                <c:pt idx="0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D3-45D9-9DF5-3EAECB2E0C6C}"/>
            </c:ext>
          </c:extLst>
        </c:ser>
        <c:ser>
          <c:idx val="1"/>
          <c:order val="1"/>
          <c:tx>
            <c:strRef>
              <c:f>TD_DATA!$H$3</c:f>
              <c:strCache>
                <c:ptCount val="1"/>
                <c:pt idx="0">
                  <c:v>Max 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TD_DATA!$F$4:$F$5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TD_DATA!$H$4:$H$5</c:f>
              <c:numCache>
                <c:formatCode>General</c:formatCode>
                <c:ptCount val="1"/>
                <c:pt idx="0">
                  <c:v>62.43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D3-45D9-9DF5-3EAECB2E0C6C}"/>
            </c:ext>
          </c:extLst>
        </c:ser>
        <c:ser>
          <c:idx val="2"/>
          <c:order val="2"/>
          <c:tx>
            <c:strRef>
              <c:f>TD_DATA!$I$3</c:f>
              <c:strCache>
                <c:ptCount val="1"/>
                <c:pt idx="0">
                  <c:v>Max OUT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TD_DATA!$F$4:$F$5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TD_DATA!$I$4:$I$5</c:f>
              <c:numCache>
                <c:formatCode>General</c:formatCode>
                <c:ptCount val="1"/>
                <c:pt idx="0">
                  <c:v>42.02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D3-45D9-9DF5-3EAECB2E0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9548527"/>
        <c:axId val="1809539375"/>
      </c:barChart>
      <c:catAx>
        <c:axId val="180954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39375"/>
        <c:crosses val="autoZero"/>
        <c:auto val="1"/>
        <c:lblAlgn val="ctr"/>
        <c:lblOffset val="100"/>
        <c:noMultiLvlLbl val="0"/>
      </c:catAx>
      <c:valAx>
        <c:axId val="180953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48527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[3.ENERO OC 99361 INFORME DISPONIBILIDAD_CLARO.xlsx]TD_DATA!Analisis_5</c:name>
    <c:fmtId val="1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solidFill>
                  <a:schemeClr val="tx1"/>
                </a:solidFill>
                <a:effectLst/>
              </a:rPr>
              <a:t>Promedio IN / OUT (%)</a:t>
            </a:r>
            <a:endParaRPr lang="es-CO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504D"/>
          </a:solidFill>
          <a:ln>
            <a:solidFill>
              <a:srgbClr val="C0504D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TD_DATA!$L$3</c:f>
              <c:strCache>
                <c:ptCount val="1"/>
                <c:pt idx="0">
                  <c:v>% Prom. 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TD_DATA!$K$4:$K$5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TD_DATA!$L$4:$L$5</c:f>
              <c:numCache>
                <c:formatCode>0.00%</c:formatCode>
                <c:ptCount val="1"/>
                <c:pt idx="0">
                  <c:v>1.44E-2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3-4788-8632-30FFFA824A12}"/>
            </c:ext>
          </c:extLst>
        </c:ser>
        <c:ser>
          <c:idx val="1"/>
          <c:order val="1"/>
          <c:tx>
            <c:strRef>
              <c:f>TD_DATA!$M$3</c:f>
              <c:strCache>
                <c:ptCount val="1"/>
                <c:pt idx="0">
                  <c:v>% Prom. OUT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rgbClr val="C0504D"/>
              </a:solidFill>
            </a:ln>
            <a:effectLst/>
          </c:spPr>
          <c:invertIfNegative val="0"/>
          <c:cat>
            <c:strRef>
              <c:f>TD_DATA!$K$4:$K$5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TD_DATA!$M$4:$M$5</c:f>
              <c:numCache>
                <c:formatCode>0.00%</c:formatCode>
                <c:ptCount val="1"/>
                <c:pt idx="0">
                  <c:v>4.9500000000000002E-2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3-4788-8632-30FFFA824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9539791"/>
        <c:axId val="1809531055"/>
      </c:barChart>
      <c:catAx>
        <c:axId val="180953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31055"/>
        <c:crosses val="autoZero"/>
        <c:auto val="1"/>
        <c:lblAlgn val="ctr"/>
        <c:lblOffset val="100"/>
        <c:noMultiLvlLbl val="0"/>
      </c:catAx>
      <c:valAx>
        <c:axId val="1809531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39791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[3.ENERO OC 99361 INFORME DISPONIBILIDAD_CLARO.xlsx]TD_DATA!Analisis_4</c:name>
    <c:fmtId val="2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solidFill>
                  <a:schemeClr val="tx1"/>
                </a:solidFill>
                <a:effectLst/>
              </a:rPr>
              <a:t>Picos Máximos (%)</a:t>
            </a:r>
            <a:endParaRPr lang="es-CO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504D"/>
          </a:solidFill>
          <a:ln>
            <a:solidFill>
              <a:srgbClr val="C0504D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TD_DATA!$P$3</c:f>
              <c:strCache>
                <c:ptCount val="1"/>
                <c:pt idx="0">
                  <c:v>% Max 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TD_DATA!$O$4:$O$5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TD_DATA!$P$4:$P$5</c:f>
              <c:numCache>
                <c:formatCode>0.00%</c:formatCode>
                <c:ptCount val="1"/>
                <c:pt idx="0">
                  <c:v>1.0227999999999999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E-47A6-B783-EB78C8E7AFCB}"/>
            </c:ext>
          </c:extLst>
        </c:ser>
        <c:ser>
          <c:idx val="1"/>
          <c:order val="1"/>
          <c:tx>
            <c:strRef>
              <c:f>TD_DATA!$Q$3</c:f>
              <c:strCache>
                <c:ptCount val="1"/>
                <c:pt idx="0">
                  <c:v>% Max OUT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rgbClr val="C0504D"/>
              </a:solidFill>
            </a:ln>
            <a:effectLst/>
          </c:spPr>
          <c:invertIfNegative val="0"/>
          <c:cat>
            <c:strRef>
              <c:f>TD_DATA!$O$4:$O$5</c:f>
              <c:strCache>
                <c:ptCount val="1"/>
                <c:pt idx="0">
                  <c:v>UPL0002</c:v>
                </c:pt>
              </c:strCache>
            </c:strRef>
          </c:cat>
          <c:val>
            <c:numRef>
              <c:f>TD_DATA!$Q$4:$Q$5</c:f>
              <c:numCache>
                <c:formatCode>0.00%</c:formatCode>
                <c:ptCount val="1"/>
                <c:pt idx="0">
                  <c:v>0.68849999999999989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E-47A6-B783-EB78C8E7A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9536463"/>
        <c:axId val="1809543951"/>
      </c:barChart>
      <c:catAx>
        <c:axId val="180953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43951"/>
        <c:crosses val="autoZero"/>
        <c:auto val="1"/>
        <c:lblAlgn val="ctr"/>
        <c:lblOffset val="100"/>
        <c:noMultiLvlLbl val="0"/>
      </c:catAx>
      <c:valAx>
        <c:axId val="1809543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9536463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-DATOS'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'A-DATOS'!A1"/><Relationship Id="rId1" Type="http://schemas.openxmlformats.org/officeDocument/2006/relationships/image" Target="../media/image1.png"/><Relationship Id="rId6" Type="http://schemas.openxmlformats.org/officeDocument/2006/relationships/hyperlink" Target="#'C-DATOS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DATOS!A1"/><Relationship Id="rId4" Type="http://schemas.openxmlformats.org/officeDocument/2006/relationships/hyperlink" Target="#'B-DATOS'!A1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C-DATOS'!A1"/><Relationship Id="rId7" Type="http://schemas.openxmlformats.org/officeDocument/2006/relationships/image" Target="../media/image7.png"/><Relationship Id="rId2" Type="http://schemas.openxmlformats.org/officeDocument/2006/relationships/hyperlink" Target="#'A-DATOS'!A1"/><Relationship Id="rId1" Type="http://schemas.openxmlformats.org/officeDocument/2006/relationships/hyperlink" Target="#'B-DATOS'!A1"/><Relationship Id="rId6" Type="http://schemas.openxmlformats.org/officeDocument/2006/relationships/hyperlink" Target="#PRESENTACION!A1"/><Relationship Id="rId5" Type="http://schemas.openxmlformats.org/officeDocument/2006/relationships/image" Target="../media/image2.png"/><Relationship Id="rId4" Type="http://schemas.openxmlformats.org/officeDocument/2006/relationships/hyperlink" Target="#'D-DAT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PRESENTACION!A1"/><Relationship Id="rId3" Type="http://schemas.openxmlformats.org/officeDocument/2006/relationships/hyperlink" Target="#'C-DATOS'!A1"/><Relationship Id="rId7" Type="http://schemas.openxmlformats.org/officeDocument/2006/relationships/image" Target="../media/image3.png"/><Relationship Id="rId2" Type="http://schemas.openxmlformats.org/officeDocument/2006/relationships/hyperlink" Target="#'A-DATOS'!A1"/><Relationship Id="rId1" Type="http://schemas.openxmlformats.org/officeDocument/2006/relationships/hyperlink" Target="#'B-DATOS'!A1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D-DATO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PRESENTACION!A1"/><Relationship Id="rId3" Type="http://schemas.openxmlformats.org/officeDocument/2006/relationships/hyperlink" Target="#'C-DATOS'!A1"/><Relationship Id="rId7" Type="http://schemas.openxmlformats.org/officeDocument/2006/relationships/image" Target="../media/image4.png"/><Relationship Id="rId2" Type="http://schemas.openxmlformats.org/officeDocument/2006/relationships/hyperlink" Target="#'A-DATOS'!A1"/><Relationship Id="rId1" Type="http://schemas.openxmlformats.org/officeDocument/2006/relationships/hyperlink" Target="#'B-DATOS'!A1"/><Relationship Id="rId6" Type="http://schemas.openxmlformats.org/officeDocument/2006/relationships/image" Target="../media/image9.png"/><Relationship Id="rId5" Type="http://schemas.openxmlformats.org/officeDocument/2006/relationships/image" Target="../media/image8.emf"/><Relationship Id="rId4" Type="http://schemas.openxmlformats.org/officeDocument/2006/relationships/hyperlink" Target="#'D-DATOS'!A1"/><Relationship Id="rId9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hyperlink" Target="#'C-DATOS'!A1"/><Relationship Id="rId7" Type="http://schemas.openxmlformats.org/officeDocument/2006/relationships/chart" Target="../charts/chart5.xml"/><Relationship Id="rId2" Type="http://schemas.openxmlformats.org/officeDocument/2006/relationships/hyperlink" Target="#'A-DATOS'!A1"/><Relationship Id="rId1" Type="http://schemas.openxmlformats.org/officeDocument/2006/relationships/hyperlink" Target="#'B-DATOS'!A1"/><Relationship Id="rId6" Type="http://schemas.openxmlformats.org/officeDocument/2006/relationships/chart" Target="../charts/chart4.xml"/><Relationship Id="rId11" Type="http://schemas.openxmlformats.org/officeDocument/2006/relationships/image" Target="../media/image7.png"/><Relationship Id="rId5" Type="http://schemas.openxmlformats.org/officeDocument/2006/relationships/chart" Target="../charts/chart3.xml"/><Relationship Id="rId10" Type="http://schemas.openxmlformats.org/officeDocument/2006/relationships/hyperlink" Target="#PRESENTACION!A1"/><Relationship Id="rId4" Type="http://schemas.openxmlformats.org/officeDocument/2006/relationships/hyperlink" Target="#'D-DATOS'!A1"/><Relationship Id="rId9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PRESENTACION!A1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png"/><Relationship Id="rId18" Type="http://schemas.openxmlformats.org/officeDocument/2006/relationships/image" Target="../media/image27.png"/><Relationship Id="rId26" Type="http://schemas.openxmlformats.org/officeDocument/2006/relationships/image" Target="../media/image35.png"/><Relationship Id="rId39" Type="http://schemas.openxmlformats.org/officeDocument/2006/relationships/image" Target="../media/image48.png"/><Relationship Id="rId21" Type="http://schemas.openxmlformats.org/officeDocument/2006/relationships/image" Target="../media/image30.png"/><Relationship Id="rId34" Type="http://schemas.openxmlformats.org/officeDocument/2006/relationships/image" Target="../media/image43.png"/><Relationship Id="rId42" Type="http://schemas.openxmlformats.org/officeDocument/2006/relationships/image" Target="../media/image51.png"/><Relationship Id="rId47" Type="http://schemas.openxmlformats.org/officeDocument/2006/relationships/image" Target="../media/image56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29" Type="http://schemas.openxmlformats.org/officeDocument/2006/relationships/image" Target="../media/image38.png"/><Relationship Id="rId1" Type="http://schemas.openxmlformats.org/officeDocument/2006/relationships/image" Target="../media/image1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33.png"/><Relationship Id="rId32" Type="http://schemas.openxmlformats.org/officeDocument/2006/relationships/image" Target="../media/image41.png"/><Relationship Id="rId37" Type="http://schemas.openxmlformats.org/officeDocument/2006/relationships/image" Target="../media/image46.png"/><Relationship Id="rId40" Type="http://schemas.openxmlformats.org/officeDocument/2006/relationships/image" Target="../media/image49.png"/><Relationship Id="rId45" Type="http://schemas.openxmlformats.org/officeDocument/2006/relationships/image" Target="../media/image54.png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23" Type="http://schemas.openxmlformats.org/officeDocument/2006/relationships/image" Target="../media/image32.png"/><Relationship Id="rId28" Type="http://schemas.openxmlformats.org/officeDocument/2006/relationships/image" Target="../media/image37.png"/><Relationship Id="rId36" Type="http://schemas.openxmlformats.org/officeDocument/2006/relationships/image" Target="../media/image45.png"/><Relationship Id="rId10" Type="http://schemas.openxmlformats.org/officeDocument/2006/relationships/image" Target="../media/image19.png"/><Relationship Id="rId19" Type="http://schemas.openxmlformats.org/officeDocument/2006/relationships/image" Target="../media/image28.png"/><Relationship Id="rId31" Type="http://schemas.openxmlformats.org/officeDocument/2006/relationships/image" Target="../media/image40.png"/><Relationship Id="rId44" Type="http://schemas.openxmlformats.org/officeDocument/2006/relationships/image" Target="../media/image53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31.png"/><Relationship Id="rId27" Type="http://schemas.openxmlformats.org/officeDocument/2006/relationships/image" Target="../media/image36.png"/><Relationship Id="rId30" Type="http://schemas.openxmlformats.org/officeDocument/2006/relationships/image" Target="../media/image39.png"/><Relationship Id="rId35" Type="http://schemas.openxmlformats.org/officeDocument/2006/relationships/image" Target="../media/image44.png"/><Relationship Id="rId43" Type="http://schemas.openxmlformats.org/officeDocument/2006/relationships/image" Target="../media/image52.png"/><Relationship Id="rId48" Type="http://schemas.openxmlformats.org/officeDocument/2006/relationships/image" Target="../media/image57.png"/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4.png"/><Relationship Id="rId33" Type="http://schemas.openxmlformats.org/officeDocument/2006/relationships/image" Target="../media/image42.png"/><Relationship Id="rId38" Type="http://schemas.openxmlformats.org/officeDocument/2006/relationships/image" Target="../media/image47.png"/><Relationship Id="rId46" Type="http://schemas.openxmlformats.org/officeDocument/2006/relationships/image" Target="../media/image55.png"/><Relationship Id="rId20" Type="http://schemas.openxmlformats.org/officeDocument/2006/relationships/image" Target="../media/image29.png"/><Relationship Id="rId41" Type="http://schemas.openxmlformats.org/officeDocument/2006/relationships/image" Target="../media/image5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7.png"/><Relationship Id="rId1" Type="http://schemas.openxmlformats.org/officeDocument/2006/relationships/hyperlink" Target="#PRESENTACION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314324</xdr:colOff>
      <xdr:row>1</xdr:row>
      <xdr:rowOff>1</xdr:rowOff>
    </xdr:from>
    <xdr:to>
      <xdr:col>11</xdr:col>
      <xdr:colOff>0</xdr:colOff>
      <xdr:row>6</xdr:row>
      <xdr:rowOff>127501</xdr:rowOff>
    </xdr:to>
    <xdr:sp macro="" textlink="">
      <xdr:nvSpPr>
        <xdr:cNvPr id="3" name="TITULO_01">
          <a:extLst>
            <a:ext uri="{FF2B5EF4-FFF2-40B4-BE49-F238E27FC236}">
              <a16:creationId xmlns:a16="http://schemas.microsoft.com/office/drawing/2014/main" id="{CC998DFB-B40E-479B-A002-3DDD0C0C6D4C}"/>
            </a:ext>
          </a:extLst>
        </xdr:cNvPr>
        <xdr:cNvSpPr>
          <a:spLocks noChangeAspect="1"/>
        </xdr:cNvSpPr>
      </xdr:nvSpPr>
      <xdr:spPr>
        <a:xfrm>
          <a:off x="314324" y="190501"/>
          <a:ext cx="10086976" cy="1080000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3400" b="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CAPACIDAD Y CONSUMO DE SERVICIOS</a:t>
          </a:r>
        </a:p>
        <a:p>
          <a:pPr algn="ctr"/>
          <a:r>
            <a:rPr lang="es-CO" sz="2200" b="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Enero 2023</a:t>
          </a:r>
          <a:endParaRPr lang="es-CO" sz="2200" baseline="0">
            <a:solidFill>
              <a:schemeClr val="lt1">
                <a:lumMod val="10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1</xdr:col>
      <xdr:colOff>609600</xdr:colOff>
      <xdr:row>8</xdr:row>
      <xdr:rowOff>152400</xdr:rowOff>
    </xdr:from>
    <xdr:to>
      <xdr:col>3</xdr:col>
      <xdr:colOff>531669</xdr:colOff>
      <xdr:row>16</xdr:row>
      <xdr:rowOff>68400</xdr:rowOff>
    </xdr:to>
    <xdr:pic>
      <xdr:nvPicPr>
        <xdr:cNvPr id="4" name="CLARO_02">
          <a:extLst>
            <a:ext uri="{FF2B5EF4-FFF2-40B4-BE49-F238E27FC236}">
              <a16:creationId xmlns:a16="http://schemas.microsoft.com/office/drawing/2014/main" id="{B3757675-771F-4601-8316-94F261589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676400"/>
          <a:ext cx="1446069" cy="1440000"/>
        </a:xfrm>
        <a:prstGeom prst="rect">
          <a:avLst/>
        </a:prstGeom>
      </xdr:spPr>
    </xdr:pic>
    <xdr:clientData/>
  </xdr:twoCellAnchor>
  <xdr:twoCellAnchor editAs="absolute">
    <xdr:from>
      <xdr:col>7</xdr:col>
      <xdr:colOff>0</xdr:colOff>
      <xdr:row>8</xdr:row>
      <xdr:rowOff>0</xdr:rowOff>
    </xdr:from>
    <xdr:to>
      <xdr:col>8</xdr:col>
      <xdr:colOff>315818</xdr:colOff>
      <xdr:row>13</xdr:row>
      <xdr:rowOff>127500</xdr:rowOff>
    </xdr:to>
    <xdr:pic>
      <xdr:nvPicPr>
        <xdr:cNvPr id="10" name="Imagen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0843C-6438-4693-B13C-CD34388C9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524000"/>
          <a:ext cx="1077818" cy="108000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8</xdr:row>
      <xdr:rowOff>0</xdr:rowOff>
    </xdr:from>
    <xdr:to>
      <xdr:col>10</xdr:col>
      <xdr:colOff>315818</xdr:colOff>
      <xdr:row>13</xdr:row>
      <xdr:rowOff>127500</xdr:rowOff>
    </xdr:to>
    <xdr:pic>
      <xdr:nvPicPr>
        <xdr:cNvPr id="12" name="Imagen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AFC460-84C0-4583-B1B8-656FE1DFB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524000"/>
          <a:ext cx="1077818" cy="1080000"/>
        </a:xfrm>
        <a:prstGeom prst="rect">
          <a:avLst/>
        </a:prstGeom>
      </xdr:spPr>
    </xdr:pic>
    <xdr:clientData/>
  </xdr:twoCellAnchor>
  <xdr:twoCellAnchor editAs="absolute">
    <xdr:from>
      <xdr:col>7</xdr:col>
      <xdr:colOff>0</xdr:colOff>
      <xdr:row>14</xdr:row>
      <xdr:rowOff>0</xdr:rowOff>
    </xdr:from>
    <xdr:to>
      <xdr:col>8</xdr:col>
      <xdr:colOff>315818</xdr:colOff>
      <xdr:row>19</xdr:row>
      <xdr:rowOff>127500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C14A22-CFA7-4F60-BB9A-D7153F3D2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53300" y="2667000"/>
          <a:ext cx="1077818" cy="108000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14</xdr:row>
      <xdr:rowOff>0</xdr:rowOff>
    </xdr:from>
    <xdr:to>
      <xdr:col>10</xdr:col>
      <xdr:colOff>315818</xdr:colOff>
      <xdr:row>19</xdr:row>
      <xdr:rowOff>127500</xdr:rowOff>
    </xdr:to>
    <xdr:pic>
      <xdr:nvPicPr>
        <xdr:cNvPr id="14" name="Imagen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09087B3-7FA8-48AB-BB98-482602039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77300" y="26670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</xdr:row>
      <xdr:rowOff>180975</xdr:rowOff>
    </xdr:from>
    <xdr:to>
      <xdr:col>12</xdr:col>
      <xdr:colOff>315818</xdr:colOff>
      <xdr:row>16</xdr:row>
      <xdr:rowOff>117975</xdr:rowOff>
    </xdr:to>
    <xdr:pic>
      <xdr:nvPicPr>
        <xdr:cNvPr id="2" name="Imagen 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B0C5D21-CE66-4E95-BDAA-FDFA8389E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01300" y="2085975"/>
          <a:ext cx="1077818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5</xdr:col>
      <xdr:colOff>773206</xdr:colOff>
      <xdr:row>4</xdr:row>
      <xdr:rowOff>104775</xdr:rowOff>
    </xdr:to>
    <xdr:sp macro="" textlink="">
      <xdr:nvSpPr>
        <xdr:cNvPr id="3" name="TITULO_01">
          <a:extLst>
            <a:ext uri="{FF2B5EF4-FFF2-40B4-BE49-F238E27FC236}">
              <a16:creationId xmlns:a16="http://schemas.microsoft.com/office/drawing/2014/main" id="{0E4E1AFA-43BC-4CD1-BE42-A41A816EFB06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1804142</xdr:colOff>
      <xdr:row>6</xdr:row>
      <xdr:rowOff>22412</xdr:rowOff>
    </xdr:from>
    <xdr:to>
      <xdr:col>3</xdr:col>
      <xdr:colOff>1959701</xdr:colOff>
      <xdr:row>8</xdr:row>
      <xdr:rowOff>1412</xdr:rowOff>
    </xdr:to>
    <xdr:sp macro="" textlink="">
      <xdr:nvSpPr>
        <xdr:cNvPr id="26" name="Rectángulo: esquinas superiores redondeadas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3F004-FE32-4E09-96A6-B8597218C85A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Top 10</a:t>
          </a:r>
          <a:r>
            <a:rPr lang="es-CO" sz="1300" b="1" baseline="0">
              <a:solidFill>
                <a:sysClr val="windowText" lastClr="000000"/>
              </a:solidFill>
            </a:rPr>
            <a:t> Consumos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1735588</xdr:colOff>
      <xdr:row>8</xdr:row>
      <xdr:rowOff>1412</xdr:rowOff>
    </xdr:to>
    <xdr:sp macro="" textlink="">
      <xdr:nvSpPr>
        <xdr:cNvPr id="27" name="Rectángulo: esquinas superiores redondeadas 2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4E3C81-316B-4B90-8136-2FDB299EC472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2028257</xdr:colOff>
      <xdr:row>6</xdr:row>
      <xdr:rowOff>22412</xdr:rowOff>
    </xdr:from>
    <xdr:to>
      <xdr:col>4</xdr:col>
      <xdr:colOff>446904</xdr:colOff>
      <xdr:row>8</xdr:row>
      <xdr:rowOff>1412</xdr:rowOff>
    </xdr:to>
    <xdr:sp macro="" textlink="">
      <xdr:nvSpPr>
        <xdr:cNvPr id="28" name="Rectángulo: esquinas superiores redondeadas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E639C0-E245-4D2F-98F8-FB0E028C211F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Gráficos Capacidad</a:t>
          </a:r>
        </a:p>
      </xdr:txBody>
    </xdr:sp>
    <xdr:clientData/>
  </xdr:twoCellAnchor>
  <xdr:twoCellAnchor editAs="absolute">
    <xdr:from>
      <xdr:col>4</xdr:col>
      <xdr:colOff>515460</xdr:colOff>
      <xdr:row>6</xdr:row>
      <xdr:rowOff>22412</xdr:rowOff>
    </xdr:from>
    <xdr:to>
      <xdr:col>6</xdr:col>
      <xdr:colOff>233990</xdr:colOff>
      <xdr:row>8</xdr:row>
      <xdr:rowOff>1412</xdr:rowOff>
    </xdr:to>
    <xdr:sp macro="" textlink="">
      <xdr:nvSpPr>
        <xdr:cNvPr id="29" name="Rectángulo: esquinas superiores redondeadas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C93540-065F-4183-9D32-8F245BEDF268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Analisis Capacidad y Consumo</a:t>
          </a:r>
        </a:p>
      </xdr:txBody>
    </xdr:sp>
    <xdr:clientData/>
  </xdr:twoCellAnchor>
  <xdr:twoCellAnchor editAs="absolute">
    <xdr:from>
      <xdr:col>1</xdr:col>
      <xdr:colOff>11206</xdr:colOff>
      <xdr:row>8</xdr:row>
      <xdr:rowOff>156883</xdr:rowOff>
    </xdr:from>
    <xdr:to>
      <xdr:col>4</xdr:col>
      <xdr:colOff>1131794</xdr:colOff>
      <xdr:row>14</xdr:row>
      <xdr:rowOff>67235</xdr:rowOff>
    </xdr:to>
    <xdr:sp macro="" textlink="">
      <xdr:nvSpPr>
        <xdr:cNvPr id="31" name="Rectángulo: esquinas redondeadas 30">
          <a:extLst>
            <a:ext uri="{FF2B5EF4-FFF2-40B4-BE49-F238E27FC236}">
              <a16:creationId xmlns:a16="http://schemas.microsoft.com/office/drawing/2014/main" id="{1BBCFF8E-5EB0-4D60-A107-1E7E4DD9722D}"/>
            </a:ext>
          </a:extLst>
        </xdr:cNvPr>
        <xdr:cNvSpPr>
          <a:spLocks noChangeAspect="1"/>
        </xdr:cNvSpPr>
      </xdr:nvSpPr>
      <xdr:spPr>
        <a:xfrm>
          <a:off x="773206" y="1680883"/>
          <a:ext cx="8370794" cy="1053352"/>
        </a:xfrm>
        <a:prstGeom prst="roundRect">
          <a:avLst>
            <a:gd name="adj" fmla="val 13219"/>
          </a:avLst>
        </a:prstGeom>
        <a:noFill/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A continuación se muestra el detalle de sus servicios de Datos e Internet, con la siguiente información:</a:t>
          </a:r>
        </a:p>
        <a:p>
          <a:pPr algn="l"/>
          <a:r>
            <a:rPr lang="es-CO" sz="1100" baseline="0">
              <a:solidFill>
                <a:sysClr val="windowText" lastClr="000000"/>
              </a:solidFill>
            </a:rPr>
            <a:t>      </a:t>
          </a:r>
          <a:r>
            <a:rPr lang="es-CO" sz="1100" b="1">
              <a:solidFill>
                <a:sysClr val="windowText" lastClr="000000"/>
              </a:solidFill>
            </a:rPr>
            <a:t>- </a:t>
          </a:r>
          <a:r>
            <a:rPr lang="es-CO" sz="1100">
              <a:solidFill>
                <a:sysClr val="windowText" lastClr="000000"/>
              </a:solidFill>
            </a:rPr>
            <a:t>Código de Enlace</a:t>
          </a:r>
        </a:p>
        <a:p>
          <a:pPr algn="l"/>
          <a:r>
            <a:rPr lang="es-CO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es-CO" sz="1100" b="1">
              <a:solidFill>
                <a:sysClr val="windowText" lastClr="000000"/>
              </a:solidFill>
            </a:rPr>
            <a:t>- </a:t>
          </a:r>
          <a:r>
            <a:rPr lang="es-CO" sz="1100">
              <a:solidFill>
                <a:sysClr val="windowText" lastClr="000000"/>
              </a:solidFill>
            </a:rPr>
            <a:t>Alias del servicio</a:t>
          </a:r>
        </a:p>
        <a:p>
          <a:pPr algn="l"/>
          <a:r>
            <a:rPr lang="es-CO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es-CO" sz="1100" b="1">
              <a:solidFill>
                <a:sysClr val="windowText" lastClr="000000"/>
              </a:solidFill>
            </a:rPr>
            <a:t>- </a:t>
          </a:r>
          <a:r>
            <a:rPr lang="es-CO" sz="1100">
              <a:solidFill>
                <a:sysClr val="windowText" lastClr="000000"/>
              </a:solidFill>
            </a:rPr>
            <a:t>Ciudad</a:t>
          </a:r>
        </a:p>
        <a:p>
          <a:pPr algn="l"/>
          <a:r>
            <a:rPr lang="es-CO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es-CO" sz="1100" b="1">
              <a:solidFill>
                <a:sysClr val="windowText" lastClr="000000"/>
              </a:solidFill>
            </a:rPr>
            <a:t>- </a:t>
          </a:r>
          <a:r>
            <a:rPr lang="es-CO" sz="1100">
              <a:solidFill>
                <a:sysClr val="windowText" lastClr="000000"/>
              </a:solidFill>
            </a:rPr>
            <a:t>Recurrente mensual</a:t>
          </a:r>
        </a:p>
      </xdr:txBody>
    </xdr:sp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225829</xdr:colOff>
      <xdr:row>5</xdr:row>
      <xdr:rowOff>138000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2AE3C-B579-4315-934E-9CF188E4F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4060" y="190500"/>
          <a:ext cx="898181" cy="900000"/>
        </a:xfrm>
        <a:prstGeom prst="rect">
          <a:avLst/>
        </a:prstGeom>
      </xdr:spPr>
    </xdr:pic>
    <xdr:clientData/>
  </xdr:twoCellAnchor>
  <xdr:twoCellAnchor editAs="absolute">
    <xdr:from>
      <xdr:col>7</xdr:col>
      <xdr:colOff>0</xdr:colOff>
      <xdr:row>1</xdr:row>
      <xdr:rowOff>0</xdr:rowOff>
    </xdr:from>
    <xdr:to>
      <xdr:col>7</xdr:col>
      <xdr:colOff>900000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E208DF-C6E1-48F0-A100-2D56E474D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403412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ADECB5AF-200E-4ACC-8922-12F0F020F70C}"/>
            </a:ext>
          </a:extLst>
        </xdr:cNvPr>
        <xdr:cNvSpPr>
          <a:spLocks noChangeAspect="1"/>
        </xdr:cNvSpPr>
      </xdr:nvSpPr>
      <xdr:spPr>
        <a:xfrm>
          <a:off x="762000" y="381000"/>
          <a:ext cx="968860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Top 10 Consumos</a:t>
          </a:r>
          <a:endParaRPr lang="es-CO" sz="2200"/>
        </a:p>
      </xdr:txBody>
    </xdr:sp>
    <xdr:clientData/>
  </xdr:twoCellAnchor>
  <xdr:twoCellAnchor editAs="absolute">
    <xdr:from>
      <xdr:col>3</xdr:col>
      <xdr:colOff>571495</xdr:colOff>
      <xdr:row>6</xdr:row>
      <xdr:rowOff>22412</xdr:rowOff>
    </xdr:from>
    <xdr:to>
      <xdr:col>6</xdr:col>
      <xdr:colOff>88319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E4313-5D95-42CE-B5DC-EF45C245FE53}"/>
            </a:ext>
          </a:extLst>
        </xdr:cNvPr>
        <xdr:cNvSpPr>
          <a:spLocks noChangeAspect="1"/>
        </xdr:cNvSpPr>
      </xdr:nvSpPr>
      <xdr:spPr>
        <a:xfrm>
          <a:off x="3347192" y="1165412"/>
          <a:ext cx="251831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Top 10</a:t>
          </a:r>
          <a:r>
            <a:rPr lang="es-CO" sz="1300" b="1" baseline="0">
              <a:solidFill>
                <a:schemeClr val="bg1"/>
              </a:solidFill>
            </a:rPr>
            <a:t> Consumos</a:t>
          </a:r>
          <a:endParaRPr lang="es-CO" sz="13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502941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4FFC6-A6D2-483E-9228-96F21D1CBEA2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6</xdr:col>
      <xdr:colOff>156875</xdr:colOff>
      <xdr:row>6</xdr:row>
      <xdr:rowOff>22412</xdr:rowOff>
    </xdr:from>
    <xdr:to>
      <xdr:col>8</xdr:col>
      <xdr:colOff>413286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C9FB81-640C-4529-9ADF-C282CFD528B7}"/>
            </a:ext>
          </a:extLst>
        </xdr:cNvPr>
        <xdr:cNvSpPr>
          <a:spLocks noChangeAspect="1"/>
        </xdr:cNvSpPr>
      </xdr:nvSpPr>
      <xdr:spPr>
        <a:xfrm>
          <a:off x="5934067" y="1165412"/>
          <a:ext cx="2521681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Gráficos Capacidad</a:t>
          </a:r>
        </a:p>
      </xdr:txBody>
    </xdr:sp>
    <xdr:clientData/>
  </xdr:twoCellAnchor>
  <xdr:twoCellAnchor editAs="absolute">
    <xdr:from>
      <xdr:col>8</xdr:col>
      <xdr:colOff>481842</xdr:colOff>
      <xdr:row>6</xdr:row>
      <xdr:rowOff>22412</xdr:rowOff>
    </xdr:from>
    <xdr:to>
      <xdr:col>10</xdr:col>
      <xdr:colOff>995990</xdr:colOff>
      <xdr:row>8</xdr:row>
      <xdr:rowOff>1412</xdr:rowOff>
    </xdr:to>
    <xdr:sp macro="" textlink="">
      <xdr:nvSpPr>
        <xdr:cNvPr id="7" name="Rectángulo: esquinas superiores redondeada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25E675-ED2B-450A-8764-76D4A708F5F5}"/>
            </a:ext>
          </a:extLst>
        </xdr:cNvPr>
        <xdr:cNvSpPr>
          <a:spLocks noChangeAspect="1"/>
        </xdr:cNvSpPr>
      </xdr:nvSpPr>
      <xdr:spPr>
        <a:xfrm>
          <a:off x="8524304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Analisis Capacidad y Consumo</a:t>
          </a:r>
        </a:p>
      </xdr:txBody>
    </xdr:sp>
    <xdr:clientData/>
  </xdr:twoCellAnchor>
  <xdr:twoCellAnchor editAs="absolute">
    <xdr:from>
      <xdr:col>0</xdr:col>
      <xdr:colOff>593910</xdr:colOff>
      <xdr:row>25</xdr:row>
      <xdr:rowOff>156883</xdr:rowOff>
    </xdr:from>
    <xdr:to>
      <xdr:col>8</xdr:col>
      <xdr:colOff>148086</xdr:colOff>
      <xdr:row>47</xdr:row>
      <xdr:rowOff>56029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A1849D3-9B10-4D43-B7E3-9C7CE166EBC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8</xdr:col>
      <xdr:colOff>997321</xdr:colOff>
      <xdr:row>25</xdr:row>
      <xdr:rowOff>156883</xdr:rowOff>
    </xdr:from>
    <xdr:to>
      <xdr:col>17</xdr:col>
      <xdr:colOff>125674</xdr:colOff>
      <xdr:row>47</xdr:row>
      <xdr:rowOff>56029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67872F4-D3DE-4678-BA85-05E39E0336D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</xdr:col>
      <xdr:colOff>0</xdr:colOff>
      <xdr:row>9</xdr:row>
      <xdr:rowOff>22409</xdr:rowOff>
    </xdr:from>
    <xdr:to>
      <xdr:col>5</xdr:col>
      <xdr:colOff>885265</xdr:colOff>
      <xdr:row>11</xdr:row>
      <xdr:rowOff>33615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83665D73-9D46-4AE8-AD6E-F14B6250657B}"/>
            </a:ext>
          </a:extLst>
        </xdr:cNvPr>
        <xdr:cNvSpPr>
          <a:spLocks noChangeAspect="1"/>
        </xdr:cNvSpPr>
      </xdr:nvSpPr>
      <xdr:spPr>
        <a:xfrm>
          <a:off x="762000" y="1736909"/>
          <a:ext cx="4695265" cy="392206"/>
        </a:xfrm>
        <a:prstGeom prst="roundRect">
          <a:avLst>
            <a:gd name="adj" fmla="val 13219"/>
          </a:avLst>
        </a:prstGeom>
        <a:ln/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TOP</a:t>
          </a:r>
          <a:r>
            <a:rPr lang="es-CO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10 SERVICIOS CON MAYOR PORCENTAJE DE CONSUMO DE ENTRADA</a:t>
          </a:r>
          <a:endParaRPr lang="es-CO" sz="1000">
            <a:solidFill>
              <a:schemeClr val="bg1"/>
            </a:solidFill>
            <a:effectLst/>
          </a:endParaRPr>
        </a:p>
      </xdr:txBody>
    </xdr:sp>
    <xdr:clientData/>
  </xdr:twoCellAnchor>
  <xdr:twoCellAnchor editAs="absolute">
    <xdr:from>
      <xdr:col>9</xdr:col>
      <xdr:colOff>0</xdr:colOff>
      <xdr:row>9</xdr:row>
      <xdr:rowOff>22408</xdr:rowOff>
    </xdr:from>
    <xdr:to>
      <xdr:col>13</xdr:col>
      <xdr:colOff>885265</xdr:colOff>
      <xdr:row>11</xdr:row>
      <xdr:rowOff>33614</xdr:rowOff>
    </xdr:to>
    <xdr:sp macro="" textlink="">
      <xdr:nvSpPr>
        <xdr:cNvPr id="14" name="Rectángulo: esquinas redondeadas 13">
          <a:extLst>
            <a:ext uri="{FF2B5EF4-FFF2-40B4-BE49-F238E27FC236}">
              <a16:creationId xmlns:a16="http://schemas.microsoft.com/office/drawing/2014/main" id="{FA7165EC-67FE-4858-85CF-B6950C10BC5F}"/>
            </a:ext>
          </a:extLst>
        </xdr:cNvPr>
        <xdr:cNvSpPr>
          <a:spLocks noChangeAspect="1"/>
        </xdr:cNvSpPr>
      </xdr:nvSpPr>
      <xdr:spPr>
        <a:xfrm>
          <a:off x="9211235" y="1736908"/>
          <a:ext cx="4695265" cy="392206"/>
        </a:xfrm>
        <a:prstGeom prst="roundRect">
          <a:avLst>
            <a:gd name="adj" fmla="val 13219"/>
          </a:avLst>
        </a:prstGeom>
        <a:ln/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TOP</a:t>
          </a:r>
          <a:r>
            <a:rPr lang="es-CO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10 SERVICIOS CON MAYOR PORCENTAJE DE CONSUMO DE SALIDA</a:t>
          </a:r>
          <a:endParaRPr lang="es-CO" sz="1000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169801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5B71F-CD32-424C-9D7F-D8FFBEDF4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12</xdr:col>
      <xdr:colOff>246532</xdr:colOff>
      <xdr:row>1</xdr:row>
      <xdr:rowOff>0</xdr:rowOff>
    </xdr:from>
    <xdr:to>
      <xdr:col>13</xdr:col>
      <xdr:colOff>70768</xdr:colOff>
      <xdr:row>5</xdr:row>
      <xdr:rowOff>138000</xdr:rowOff>
    </xdr:to>
    <xdr:pic>
      <xdr:nvPicPr>
        <xdr:cNvPr id="13" name="Imag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10F0052-629D-437A-8A54-B199CD1A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92003" y="190500"/>
          <a:ext cx="900000" cy="9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717176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29E9E4E-4987-4372-9900-0EFCD65335C5}"/>
            </a:ext>
          </a:extLst>
        </xdr:cNvPr>
        <xdr:cNvSpPr>
          <a:spLocks noChangeAspect="1"/>
        </xdr:cNvSpPr>
      </xdr:nvSpPr>
      <xdr:spPr>
        <a:xfrm>
          <a:off x="762000" y="381000"/>
          <a:ext cx="9680762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Gráficos Capacidad</a:t>
          </a:r>
          <a:endParaRPr lang="es-CO" sz="2200"/>
        </a:p>
      </xdr:txBody>
    </xdr:sp>
    <xdr:clientData/>
  </xdr:twoCellAnchor>
  <xdr:twoCellAnchor editAs="absolute">
    <xdr:from>
      <xdr:col>3</xdr:col>
      <xdr:colOff>1064554</xdr:colOff>
      <xdr:row>6</xdr:row>
      <xdr:rowOff>22412</xdr:rowOff>
    </xdr:from>
    <xdr:to>
      <xdr:col>4</xdr:col>
      <xdr:colOff>2318289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ED950-40C6-4457-8224-3CA2A3674B8B}"/>
            </a:ext>
          </a:extLst>
        </xdr:cNvPr>
        <xdr:cNvSpPr>
          <a:spLocks noChangeAspect="1"/>
        </xdr:cNvSpPr>
      </xdr:nvSpPr>
      <xdr:spPr>
        <a:xfrm>
          <a:off x="3343270" y="1165412"/>
          <a:ext cx="251719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Top 10</a:t>
          </a:r>
          <a:r>
            <a:rPr lang="es-CO" sz="1300" b="1" baseline="0">
              <a:solidFill>
                <a:sysClr val="windowText" lastClr="000000"/>
              </a:solidFill>
            </a:rPr>
            <a:t> Consumos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996000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061B5-8F74-43E6-BF4B-1194F580AC87}"/>
            </a:ext>
          </a:extLst>
        </xdr:cNvPr>
        <xdr:cNvSpPr>
          <a:spLocks noChangeAspect="1"/>
        </xdr:cNvSpPr>
      </xdr:nvSpPr>
      <xdr:spPr>
        <a:xfrm>
          <a:off x="762000" y="1165412"/>
          <a:ext cx="2512716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11198</xdr:colOff>
      <xdr:row>6</xdr:row>
      <xdr:rowOff>22412</xdr:rowOff>
    </xdr:from>
    <xdr:to>
      <xdr:col>8</xdr:col>
      <xdr:colOff>245198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4E2EED-A5FD-4B4A-BBEA-F21086C28FAA}"/>
            </a:ext>
          </a:extLst>
        </xdr:cNvPr>
        <xdr:cNvSpPr>
          <a:spLocks noChangeAspect="1"/>
        </xdr:cNvSpPr>
      </xdr:nvSpPr>
      <xdr:spPr>
        <a:xfrm>
          <a:off x="5929025" y="1165412"/>
          <a:ext cx="2523361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Gráficos Capacidad</a:t>
          </a:r>
        </a:p>
      </xdr:txBody>
    </xdr:sp>
    <xdr:clientData/>
  </xdr:twoCellAnchor>
  <xdr:twoCellAnchor editAs="absolute">
    <xdr:from>
      <xdr:col>8</xdr:col>
      <xdr:colOff>313754</xdr:colOff>
      <xdr:row>6</xdr:row>
      <xdr:rowOff>22412</xdr:rowOff>
    </xdr:from>
    <xdr:to>
      <xdr:col>11</xdr:col>
      <xdr:colOff>547754</xdr:colOff>
      <xdr:row>8</xdr:row>
      <xdr:rowOff>1412</xdr:rowOff>
    </xdr:to>
    <xdr:sp macro="" textlink="">
      <xdr:nvSpPr>
        <xdr:cNvPr id="7" name="Rectángulo: esquinas superiores redondeada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B1F382-0EEC-428E-BFE3-63CE07054A8F}"/>
            </a:ext>
          </a:extLst>
        </xdr:cNvPr>
        <xdr:cNvSpPr>
          <a:spLocks noChangeAspect="1"/>
        </xdr:cNvSpPr>
      </xdr:nvSpPr>
      <xdr:spPr>
        <a:xfrm>
          <a:off x="8520942" y="1165412"/>
          <a:ext cx="251439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Analisis Capacidad y Consumo</a:t>
          </a:r>
        </a:p>
      </xdr:txBody>
    </xdr:sp>
    <xdr:clientData/>
  </xdr:twoCellAnchor>
  <xdr:twoCellAnchor editAs="absolute">
    <xdr:from>
      <xdr:col>0</xdr:col>
      <xdr:colOff>761999</xdr:colOff>
      <xdr:row>8</xdr:row>
      <xdr:rowOff>190499</xdr:rowOff>
    </xdr:from>
    <xdr:to>
      <xdr:col>5</xdr:col>
      <xdr:colOff>22412</xdr:colOff>
      <xdr:row>11</xdr:row>
      <xdr:rowOff>156882</xdr:rowOff>
    </xdr:to>
    <xdr:sp macro="" textlink="">
      <xdr:nvSpPr>
        <xdr:cNvPr id="14" name="Rectángulo: esquinas redondeadas 13">
          <a:extLst>
            <a:ext uri="{FF2B5EF4-FFF2-40B4-BE49-F238E27FC236}">
              <a16:creationId xmlns:a16="http://schemas.microsoft.com/office/drawing/2014/main" id="{F9D55139-1463-4E2C-92AC-0EA6CF7C9DFE}"/>
            </a:ext>
          </a:extLst>
        </xdr:cNvPr>
        <xdr:cNvSpPr>
          <a:spLocks noChangeAspect="1"/>
        </xdr:cNvSpPr>
      </xdr:nvSpPr>
      <xdr:spPr>
        <a:xfrm>
          <a:off x="761999" y="1714499"/>
          <a:ext cx="5188325" cy="537883"/>
        </a:xfrm>
        <a:prstGeom prst="roundRect">
          <a:avLst>
            <a:gd name="adj" fmla="val 13219"/>
          </a:avLst>
        </a:prstGeom>
        <a:noFill/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continuación se muestran</a:t>
          </a:r>
          <a:r>
            <a:rPr lang="es-C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las gráficas de consumo por códigos de servicio y adicionalmente podrá ver un detalle de cada uno</a:t>
          </a:r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</xdr:colOff>
      <xdr:row>13</xdr:row>
      <xdr:rowOff>1</xdr:rowOff>
    </xdr:from>
    <xdr:to>
      <xdr:col>2</xdr:col>
      <xdr:colOff>605119</xdr:colOff>
      <xdr:row>24</xdr:row>
      <xdr:rowOff>11207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eleccione …">
              <a:extLst>
                <a:ext uri="{FF2B5EF4-FFF2-40B4-BE49-F238E27FC236}">
                  <a16:creationId xmlns:a16="http://schemas.microsoft.com/office/drawing/2014/main" id="{E11D63D3-25CB-45B9-A1F1-2EACF014720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cione …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476501"/>
              <a:ext cx="1367118" cy="21067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23811</xdr:colOff>
          <xdr:row>9</xdr:row>
          <xdr:rowOff>47624</xdr:rowOff>
        </xdr:from>
        <xdr:to>
          <xdr:col>12</xdr:col>
          <xdr:colOff>0</xdr:colOff>
          <xdr:row>28</xdr:row>
          <xdr:rowOff>28124</xdr:rowOff>
        </xdr:to>
        <xdr:pic>
          <xdr:nvPicPr>
            <xdr:cNvPr id="17" name="Imagen 16">
              <a:extLst>
                <a:ext uri="{FF2B5EF4-FFF2-40B4-BE49-F238E27FC236}">
                  <a16:creationId xmlns:a16="http://schemas.microsoft.com/office/drawing/2014/main" id="{576F43AE-E7AF-4E73-BA3A-85A8C9F3E00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AFICOS" spid="_x0000_s4466"/>
                </a:ext>
              </a:extLst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6713723" y="1762124"/>
              <a:ext cx="4548189" cy="3600000"/>
            </a:xfrm>
            <a:prstGeom prst="rect">
              <a:avLst/>
            </a:prstGeom>
            <a:ln w="19050">
              <a:solidFill>
                <a:schemeClr val="tx1"/>
              </a:solidFill>
            </a:ln>
          </xdr:spPr>
        </xdr:pic>
        <xdr:clientData/>
      </xdr:twoCellAnchor>
    </mc:Choice>
    <mc:Fallback/>
  </mc:AlternateContent>
  <xdr:twoCellAnchor editAs="oneCell">
    <xdr:from>
      <xdr:col>12</xdr:col>
      <xdr:colOff>179296</xdr:colOff>
      <xdr:row>9</xdr:row>
      <xdr:rowOff>44824</xdr:rowOff>
    </xdr:from>
    <xdr:to>
      <xdr:col>14</xdr:col>
      <xdr:colOff>697633</xdr:colOff>
      <xdr:row>15</xdr:row>
      <xdr:rowOff>90647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42771D3-D1F3-4F3A-BC0F-465E3C579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41208" y="1759324"/>
          <a:ext cx="2042337" cy="118882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20" name="Imagen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C69B88-89D9-493E-A4EC-467B8AC40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156884</xdr:colOff>
      <xdr:row>1</xdr:row>
      <xdr:rowOff>0</xdr:rowOff>
    </xdr:from>
    <xdr:to>
      <xdr:col>14</xdr:col>
      <xdr:colOff>294884</xdr:colOff>
      <xdr:row>5</xdr:row>
      <xdr:rowOff>138000</xdr:rowOff>
    </xdr:to>
    <xdr:pic>
      <xdr:nvPicPr>
        <xdr:cNvPr id="21" name="Imagen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7DBB3D-E78D-4856-862D-A869944F4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80796" y="190500"/>
          <a:ext cx="900000" cy="9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13</xdr:col>
      <xdr:colOff>549088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FDA12BB-47C8-449D-92D7-7970F358B354}"/>
            </a:ext>
          </a:extLst>
        </xdr:cNvPr>
        <xdr:cNvSpPr>
          <a:spLocks noChangeAspect="1"/>
        </xdr:cNvSpPr>
      </xdr:nvSpPr>
      <xdr:spPr>
        <a:xfrm>
          <a:off x="762000" y="381000"/>
          <a:ext cx="9680762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Análisis de Capacidad y Consumo</a:t>
          </a:r>
          <a:endParaRPr lang="es-CO" sz="2200"/>
        </a:p>
      </xdr:txBody>
    </xdr:sp>
    <xdr:clientData/>
  </xdr:twoCellAnchor>
  <xdr:twoCellAnchor editAs="absolute">
    <xdr:from>
      <xdr:col>4</xdr:col>
      <xdr:colOff>437025</xdr:colOff>
      <xdr:row>6</xdr:row>
      <xdr:rowOff>22412</xdr:rowOff>
    </xdr:from>
    <xdr:to>
      <xdr:col>8</xdr:col>
      <xdr:colOff>88319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67C318-A653-4767-A28C-E2A1D03B133F}"/>
            </a:ext>
          </a:extLst>
        </xdr:cNvPr>
        <xdr:cNvSpPr>
          <a:spLocks noChangeAspect="1"/>
        </xdr:cNvSpPr>
      </xdr:nvSpPr>
      <xdr:spPr>
        <a:xfrm>
          <a:off x="3343270" y="1165412"/>
          <a:ext cx="251719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Top 10</a:t>
          </a:r>
          <a:r>
            <a:rPr lang="es-CO" sz="1300" b="1" baseline="0">
              <a:solidFill>
                <a:sysClr val="windowText" lastClr="000000"/>
              </a:solidFill>
            </a:rPr>
            <a:t> Consumos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4</xdr:col>
      <xdr:colOff>368471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771BB8-63B4-404D-A531-77D006084F6C}"/>
            </a:ext>
          </a:extLst>
        </xdr:cNvPr>
        <xdr:cNvSpPr>
          <a:spLocks noChangeAspect="1"/>
        </xdr:cNvSpPr>
      </xdr:nvSpPr>
      <xdr:spPr>
        <a:xfrm>
          <a:off x="762000" y="1165412"/>
          <a:ext cx="2512716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156875</xdr:colOff>
      <xdr:row>6</xdr:row>
      <xdr:rowOff>22412</xdr:rowOff>
    </xdr:from>
    <xdr:to>
      <xdr:col>11</xdr:col>
      <xdr:colOff>77110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751EBC-9977-4D28-BF5F-CB4D01CA4463}"/>
            </a:ext>
          </a:extLst>
        </xdr:cNvPr>
        <xdr:cNvSpPr>
          <a:spLocks noChangeAspect="1"/>
        </xdr:cNvSpPr>
      </xdr:nvSpPr>
      <xdr:spPr>
        <a:xfrm>
          <a:off x="5929025" y="1165412"/>
          <a:ext cx="2523361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Gráficos Capacidad</a:t>
          </a:r>
        </a:p>
      </xdr:txBody>
    </xdr:sp>
    <xdr:clientData/>
  </xdr:twoCellAnchor>
  <xdr:twoCellAnchor editAs="absolute">
    <xdr:from>
      <xdr:col>11</xdr:col>
      <xdr:colOff>145666</xdr:colOff>
      <xdr:row>6</xdr:row>
      <xdr:rowOff>22412</xdr:rowOff>
    </xdr:from>
    <xdr:to>
      <xdr:col>14</xdr:col>
      <xdr:colOff>379666</xdr:colOff>
      <xdr:row>8</xdr:row>
      <xdr:rowOff>1412</xdr:rowOff>
    </xdr:to>
    <xdr:sp macro="" textlink="">
      <xdr:nvSpPr>
        <xdr:cNvPr id="7" name="Rectángulo: esquinas superiores redondeada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19D492-7C99-46D3-B29D-19C7F7C7782E}"/>
            </a:ext>
          </a:extLst>
        </xdr:cNvPr>
        <xdr:cNvSpPr>
          <a:spLocks noChangeAspect="1"/>
        </xdr:cNvSpPr>
      </xdr:nvSpPr>
      <xdr:spPr>
        <a:xfrm>
          <a:off x="8520942" y="1165412"/>
          <a:ext cx="251439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Analisis Capacidad y Consumo</a:t>
          </a:r>
        </a:p>
      </xdr:txBody>
    </xdr:sp>
    <xdr:clientData/>
  </xdr:twoCellAnchor>
  <xdr:twoCellAnchor editAs="absolute">
    <xdr:from>
      <xdr:col>1</xdr:col>
      <xdr:colOff>0</xdr:colOff>
      <xdr:row>10</xdr:row>
      <xdr:rowOff>0</xdr:rowOff>
    </xdr:from>
    <xdr:to>
      <xdr:col>7</xdr:col>
      <xdr:colOff>268941</xdr:colOff>
      <xdr:row>24</xdr:row>
      <xdr:rowOff>76200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1A8EF34-EB09-463B-8127-689A060002F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</xdr:col>
      <xdr:colOff>0</xdr:colOff>
      <xdr:row>24</xdr:row>
      <xdr:rowOff>78440</xdr:rowOff>
    </xdr:from>
    <xdr:to>
      <xdr:col>7</xdr:col>
      <xdr:colOff>268941</xdr:colOff>
      <xdr:row>38</xdr:row>
      <xdr:rowOff>154640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BE2BD59-264F-4202-ABC9-6CD8103409A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10</xdr:col>
      <xdr:colOff>448235</xdr:colOff>
      <xdr:row>10</xdr:row>
      <xdr:rowOff>0</xdr:rowOff>
    </xdr:from>
    <xdr:to>
      <xdr:col>16</xdr:col>
      <xdr:colOff>448235</xdr:colOff>
      <xdr:row>24</xdr:row>
      <xdr:rowOff>76200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CC95FFC-3C10-44C7-B460-E2670A5FAB1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448235</xdr:colOff>
      <xdr:row>24</xdr:row>
      <xdr:rowOff>78440</xdr:rowOff>
    </xdr:from>
    <xdr:to>
      <xdr:col>16</xdr:col>
      <xdr:colOff>448235</xdr:colOff>
      <xdr:row>38</xdr:row>
      <xdr:rowOff>154640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D2ECA7A-E43E-4967-827E-53485EEA352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21292</xdr:colOff>
      <xdr:row>12</xdr:row>
      <xdr:rowOff>7284</xdr:rowOff>
    </xdr:from>
    <xdr:to>
      <xdr:col>10</xdr:col>
      <xdr:colOff>12327</xdr:colOff>
      <xdr:row>39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Enlace">
              <a:extLst>
                <a:ext uri="{FF2B5EF4-FFF2-40B4-BE49-F238E27FC236}">
                  <a16:creationId xmlns:a16="http://schemas.microsoft.com/office/drawing/2014/main" id="{68B2BA18-8E8C-4D5B-BE79-A901EC283E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lac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03527" y="2293284"/>
              <a:ext cx="1828800" cy="51362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293066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8645D8-3ADF-47F1-B946-0CD9746CA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16</xdr:col>
      <xdr:colOff>0</xdr:colOff>
      <xdr:row>1</xdr:row>
      <xdr:rowOff>0</xdr:rowOff>
    </xdr:from>
    <xdr:to>
      <xdr:col>17</xdr:col>
      <xdr:colOff>138000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3F10AC4-7E01-442C-9A42-072F012C2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0" y="190500"/>
          <a:ext cx="900000" cy="9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56030</xdr:colOff>
      <xdr:row>0</xdr:row>
      <xdr:rowOff>100850</xdr:rowOff>
    </xdr:from>
    <xdr:to>
      <xdr:col>0</xdr:col>
      <xdr:colOff>956030</xdr:colOff>
      <xdr:row>4</xdr:row>
      <xdr:rowOff>48350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5C82E-2263-49B6-863D-DBB82240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30" y="100850"/>
          <a:ext cx="900000" cy="9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484912</xdr:colOff>
      <xdr:row>0</xdr:row>
      <xdr:rowOff>225134</xdr:rowOff>
    </xdr:from>
    <xdr:to>
      <xdr:col>1</xdr:col>
      <xdr:colOff>4100086</xdr:colOff>
      <xdr:row>0</xdr:row>
      <xdr:rowOff>3825134</xdr:rowOff>
    </xdr:to>
    <xdr:pic>
      <xdr:nvPicPr>
        <xdr:cNvPr id="11" name="CLARO_02">
          <a:extLst>
            <a:ext uri="{FF2B5EF4-FFF2-40B4-BE49-F238E27FC236}">
              <a16:creationId xmlns:a16="http://schemas.microsoft.com/office/drawing/2014/main" id="{1738FE76-D223-48B3-AA52-CE361E1B9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3" y="225134"/>
          <a:ext cx="3615174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</xdr:row>
      <xdr:rowOff>381000</xdr:rowOff>
    </xdr:from>
    <xdr:to>
      <xdr:col>1</xdr:col>
      <xdr:colOff>4534513</xdr:colOff>
      <xdr:row>1</xdr:row>
      <xdr:rowOff>3572320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359FBD-CE2B-494A-BA39-51C8994E2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2625" y="4381500"/>
          <a:ext cx="4391638" cy="319132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</xdr:row>
      <xdr:rowOff>381000</xdr:rowOff>
    </xdr:from>
    <xdr:to>
      <xdr:col>1</xdr:col>
      <xdr:colOff>4524987</xdr:colOff>
      <xdr:row>2</xdr:row>
      <xdr:rowOff>3438952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F8CDA8-AB22-4324-8101-6F3A7BAEC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2625" y="8382000"/>
          <a:ext cx="4382112" cy="3057952"/>
        </a:xfrm>
        <a:prstGeom prst="rect">
          <a:avLst/>
        </a:prstGeom>
      </xdr:spPr>
    </xdr:pic>
    <xdr:clientData/>
  </xdr:twoCellAnchor>
  <xdr:twoCellAnchor editAs="oneCell">
    <xdr:from>
      <xdr:col>1</xdr:col>
      <xdr:colOff>309563</xdr:colOff>
      <xdr:row>3</xdr:row>
      <xdr:rowOff>309563</xdr:rowOff>
    </xdr:from>
    <xdr:to>
      <xdr:col>1</xdr:col>
      <xdr:colOff>4596411</xdr:colOff>
      <xdr:row>3</xdr:row>
      <xdr:rowOff>3348462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6818B4-E0FE-471E-AD8E-69FE9ABB7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19313" y="12311063"/>
          <a:ext cx="4286848" cy="3038899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</xdr:colOff>
      <xdr:row>4</xdr:row>
      <xdr:rowOff>333375</xdr:rowOff>
    </xdr:from>
    <xdr:to>
      <xdr:col>1</xdr:col>
      <xdr:colOff>4472588</xdr:colOff>
      <xdr:row>4</xdr:row>
      <xdr:rowOff>3334169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6F3F37-19BB-4A5E-AA63-40CA77E67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76437" y="16335375"/>
          <a:ext cx="4305901" cy="3000794"/>
        </a:xfrm>
        <a:prstGeom prst="rect">
          <a:avLst/>
        </a:prstGeom>
      </xdr:spPr>
    </xdr:pic>
    <xdr:clientData/>
  </xdr:twoCellAnchor>
  <xdr:twoCellAnchor editAs="oneCell">
    <xdr:from>
      <xdr:col>1</xdr:col>
      <xdr:colOff>309563</xdr:colOff>
      <xdr:row>5</xdr:row>
      <xdr:rowOff>452438</xdr:rowOff>
    </xdr:from>
    <xdr:to>
      <xdr:col>1</xdr:col>
      <xdr:colOff>4663096</xdr:colOff>
      <xdr:row>5</xdr:row>
      <xdr:rowOff>3548495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60E62B6-A2AD-4D75-BA3D-4DD97FADF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19313" y="20454938"/>
          <a:ext cx="4353533" cy="3096057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6</xdr:row>
      <xdr:rowOff>428625</xdr:rowOff>
    </xdr:from>
    <xdr:to>
      <xdr:col>1</xdr:col>
      <xdr:colOff>4515460</xdr:colOff>
      <xdr:row>6</xdr:row>
      <xdr:rowOff>3581840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82F919-648A-4FDF-9611-2FAF8416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52625" y="24431625"/>
          <a:ext cx="4372585" cy="3153215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</xdr:colOff>
      <xdr:row>7</xdr:row>
      <xdr:rowOff>381000</xdr:rowOff>
    </xdr:from>
    <xdr:to>
      <xdr:col>1</xdr:col>
      <xdr:colOff>4491641</xdr:colOff>
      <xdr:row>7</xdr:row>
      <xdr:rowOff>3429425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C4FAC42-5CD7-42FE-AE0D-B5DC85F26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76437" y="28384500"/>
          <a:ext cx="4324954" cy="30484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</xdr:row>
      <xdr:rowOff>333375</xdr:rowOff>
    </xdr:from>
    <xdr:to>
      <xdr:col>1</xdr:col>
      <xdr:colOff>4524980</xdr:colOff>
      <xdr:row>8</xdr:row>
      <xdr:rowOff>3353221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66969AE-4149-4722-B20F-6713F16BF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00250" y="32337375"/>
          <a:ext cx="4334480" cy="301984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9</xdr:row>
      <xdr:rowOff>309562</xdr:rowOff>
    </xdr:from>
    <xdr:to>
      <xdr:col>1</xdr:col>
      <xdr:colOff>4515454</xdr:colOff>
      <xdr:row>9</xdr:row>
      <xdr:rowOff>3538988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D662E01-EBE4-4A3B-9CDD-FD37559A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00250" y="36314062"/>
          <a:ext cx="4324954" cy="3229426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10</xdr:row>
      <xdr:rowOff>381000</xdr:rowOff>
    </xdr:from>
    <xdr:to>
      <xdr:col>1</xdr:col>
      <xdr:colOff>4458302</xdr:colOff>
      <xdr:row>10</xdr:row>
      <xdr:rowOff>3400846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030E6E-351B-45F6-B289-C58982BFE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52625" y="40386000"/>
          <a:ext cx="4315427" cy="3019846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261937</xdr:colOff>
      <xdr:row>11</xdr:row>
      <xdr:rowOff>404813</xdr:rowOff>
    </xdr:from>
    <xdr:to>
      <xdr:col>1</xdr:col>
      <xdr:colOff>4577364</xdr:colOff>
      <xdr:row>11</xdr:row>
      <xdr:rowOff>3586607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D54147C-1A32-4F9C-9E65-5CDC3BA1C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71687" y="44410313"/>
          <a:ext cx="4315427" cy="3181794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166688</xdr:colOff>
      <xdr:row>12</xdr:row>
      <xdr:rowOff>166687</xdr:rowOff>
    </xdr:from>
    <xdr:to>
      <xdr:col>1</xdr:col>
      <xdr:colOff>4510694</xdr:colOff>
      <xdr:row>12</xdr:row>
      <xdr:rowOff>3338955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CD1A14E-FA44-45D4-AC87-3EFA28156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76438" y="48172687"/>
          <a:ext cx="4344006" cy="3172268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357188</xdr:colOff>
      <xdr:row>13</xdr:row>
      <xdr:rowOff>381000</xdr:rowOff>
    </xdr:from>
    <xdr:to>
      <xdr:col>1</xdr:col>
      <xdr:colOff>4653563</xdr:colOff>
      <xdr:row>13</xdr:row>
      <xdr:rowOff>3353215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22EFD4F-D0D4-46F2-91AF-607302854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66938" y="52387500"/>
          <a:ext cx="4296375" cy="2972215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261938</xdr:colOff>
      <xdr:row>14</xdr:row>
      <xdr:rowOff>333375</xdr:rowOff>
    </xdr:from>
    <xdr:to>
      <xdr:col>1</xdr:col>
      <xdr:colOff>4596418</xdr:colOff>
      <xdr:row>14</xdr:row>
      <xdr:rowOff>3543748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74DA489-77C6-4832-B222-A2184E64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71688" y="56340375"/>
          <a:ext cx="4334480" cy="3210373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214312</xdr:colOff>
      <xdr:row>15</xdr:row>
      <xdr:rowOff>404812</xdr:rowOff>
    </xdr:from>
    <xdr:to>
      <xdr:col>1</xdr:col>
      <xdr:colOff>4529739</xdr:colOff>
      <xdr:row>15</xdr:row>
      <xdr:rowOff>3586606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E30D714-157C-41CE-AFFD-B2806F7A6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024062" y="60412312"/>
          <a:ext cx="4315427" cy="3181794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214312</xdr:colOff>
      <xdr:row>16</xdr:row>
      <xdr:rowOff>261938</xdr:rowOff>
    </xdr:from>
    <xdr:to>
      <xdr:col>1</xdr:col>
      <xdr:colOff>4529739</xdr:colOff>
      <xdr:row>16</xdr:row>
      <xdr:rowOff>3472311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6F18C87-80DE-428E-94F2-43A0ABE39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024062" y="64269938"/>
          <a:ext cx="4315427" cy="3210373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261937</xdr:colOff>
      <xdr:row>17</xdr:row>
      <xdr:rowOff>285750</xdr:rowOff>
    </xdr:from>
    <xdr:to>
      <xdr:col>1</xdr:col>
      <xdr:colOff>4548785</xdr:colOff>
      <xdr:row>17</xdr:row>
      <xdr:rowOff>3467544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A0940BF-5BF7-4CA4-A3F2-17D94C955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071687" y="68294250"/>
          <a:ext cx="4286848" cy="318179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18</xdr:row>
      <xdr:rowOff>404812</xdr:rowOff>
    </xdr:from>
    <xdr:to>
      <xdr:col>1</xdr:col>
      <xdr:colOff>4515454</xdr:colOff>
      <xdr:row>18</xdr:row>
      <xdr:rowOff>3586606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2D5FAA8-667F-4453-B49F-B8A4A617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000250" y="72413812"/>
          <a:ext cx="4324954" cy="3181794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</xdr:colOff>
      <xdr:row>19</xdr:row>
      <xdr:rowOff>500062</xdr:rowOff>
    </xdr:from>
    <xdr:to>
      <xdr:col>1</xdr:col>
      <xdr:colOff>4501167</xdr:colOff>
      <xdr:row>19</xdr:row>
      <xdr:rowOff>3558014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9534D93-53F4-4DD7-A826-31157386A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976437" y="76509562"/>
          <a:ext cx="4334480" cy="30579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</xdr:row>
      <xdr:rowOff>285750</xdr:rowOff>
    </xdr:from>
    <xdr:to>
      <xdr:col>1</xdr:col>
      <xdr:colOff>4467835</xdr:colOff>
      <xdr:row>20</xdr:row>
      <xdr:rowOff>3296070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C77DB81-3041-4033-9179-C232579AD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05000" y="80295750"/>
          <a:ext cx="4372585" cy="301032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21</xdr:row>
      <xdr:rowOff>357188</xdr:rowOff>
    </xdr:from>
    <xdr:to>
      <xdr:col>1</xdr:col>
      <xdr:colOff>4553552</xdr:colOff>
      <xdr:row>21</xdr:row>
      <xdr:rowOff>3443719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F5CB380-FDCD-411D-8811-F3234B4F8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47875" y="84367688"/>
          <a:ext cx="4315427" cy="3086531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261938</xdr:colOff>
      <xdr:row>22</xdr:row>
      <xdr:rowOff>309563</xdr:rowOff>
    </xdr:from>
    <xdr:to>
      <xdr:col>1</xdr:col>
      <xdr:colOff>4567839</xdr:colOff>
      <xdr:row>22</xdr:row>
      <xdr:rowOff>3443725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17692C6-D195-4BBD-B044-E9E20DA65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71688" y="88320563"/>
          <a:ext cx="4305901" cy="3134162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</xdr:colOff>
      <xdr:row>23</xdr:row>
      <xdr:rowOff>357187</xdr:rowOff>
    </xdr:from>
    <xdr:to>
      <xdr:col>1</xdr:col>
      <xdr:colOff>4482121</xdr:colOff>
      <xdr:row>23</xdr:row>
      <xdr:rowOff>3367507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7EADFCC-1EC2-4277-80C3-CBF97487B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928812" y="92368687"/>
          <a:ext cx="4363059" cy="3010320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261937</xdr:colOff>
      <xdr:row>24</xdr:row>
      <xdr:rowOff>452437</xdr:rowOff>
    </xdr:from>
    <xdr:to>
      <xdr:col>1</xdr:col>
      <xdr:colOff>4605943</xdr:colOff>
      <xdr:row>24</xdr:row>
      <xdr:rowOff>3586599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8F3AFF5-6791-47F9-A13D-F1E6127CC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071687" y="96464437"/>
          <a:ext cx="4344006" cy="3134162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261938</xdr:colOff>
      <xdr:row>25</xdr:row>
      <xdr:rowOff>261937</xdr:rowOff>
    </xdr:from>
    <xdr:to>
      <xdr:col>1</xdr:col>
      <xdr:colOff>4577365</xdr:colOff>
      <xdr:row>25</xdr:row>
      <xdr:rowOff>3472310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90C14EA-2C65-4BF7-97D2-6BF61581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071688" y="100274437"/>
          <a:ext cx="4315427" cy="321037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</xdr:colOff>
      <xdr:row>26</xdr:row>
      <xdr:rowOff>309562</xdr:rowOff>
    </xdr:from>
    <xdr:to>
      <xdr:col>1</xdr:col>
      <xdr:colOff>4520220</xdr:colOff>
      <xdr:row>26</xdr:row>
      <xdr:rowOff>3491356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E42E32B-2149-4F21-B11E-390D97632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976437" y="104322562"/>
          <a:ext cx="4353533" cy="3181794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</xdr:colOff>
      <xdr:row>27</xdr:row>
      <xdr:rowOff>381000</xdr:rowOff>
    </xdr:from>
    <xdr:to>
      <xdr:col>1</xdr:col>
      <xdr:colOff>4444016</xdr:colOff>
      <xdr:row>27</xdr:row>
      <xdr:rowOff>3572320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75E1C1D-32BA-4547-BF96-D1568AA22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28812" y="108394500"/>
          <a:ext cx="4324954" cy="319132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28</xdr:row>
      <xdr:rowOff>285750</xdr:rowOff>
    </xdr:from>
    <xdr:to>
      <xdr:col>1</xdr:col>
      <xdr:colOff>4477355</xdr:colOff>
      <xdr:row>28</xdr:row>
      <xdr:rowOff>3286544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EFE2783-13D3-46BC-A5FA-7AB6CC72A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952625" y="112299750"/>
          <a:ext cx="4334480" cy="300079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29</xdr:row>
      <xdr:rowOff>309562</xdr:rowOff>
    </xdr:from>
    <xdr:to>
      <xdr:col>1</xdr:col>
      <xdr:colOff>4515454</xdr:colOff>
      <xdr:row>29</xdr:row>
      <xdr:rowOff>3491356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6A6E145-2ACB-42D8-A985-3BC53826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000250" y="116324062"/>
          <a:ext cx="4324954" cy="318179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30</xdr:row>
      <xdr:rowOff>428625</xdr:rowOff>
    </xdr:from>
    <xdr:to>
      <xdr:col>1</xdr:col>
      <xdr:colOff>4515454</xdr:colOff>
      <xdr:row>30</xdr:row>
      <xdr:rowOff>3486577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6A8AC1C-4115-48F7-9B03-A0D422BA2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000250" y="120443625"/>
          <a:ext cx="4324954" cy="305795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31</xdr:row>
      <xdr:rowOff>428625</xdr:rowOff>
    </xdr:from>
    <xdr:to>
      <xdr:col>1</xdr:col>
      <xdr:colOff>4544033</xdr:colOff>
      <xdr:row>31</xdr:row>
      <xdr:rowOff>3619945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E4FE4015-6B7E-4AAE-B002-DAA9E743E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000250" y="124444125"/>
          <a:ext cx="4353533" cy="3191320"/>
        </a:xfrm>
        <a:prstGeom prst="rect">
          <a:avLst/>
        </a:prstGeom>
      </xdr:spPr>
    </xdr:pic>
    <xdr:clientData/>
  </xdr:twoCellAnchor>
  <xdr:twoCellAnchor editAs="oneCell">
    <xdr:from>
      <xdr:col>1</xdr:col>
      <xdr:colOff>309562</xdr:colOff>
      <xdr:row>32</xdr:row>
      <xdr:rowOff>333375</xdr:rowOff>
    </xdr:from>
    <xdr:to>
      <xdr:col>1</xdr:col>
      <xdr:colOff>4644042</xdr:colOff>
      <xdr:row>32</xdr:row>
      <xdr:rowOff>3353221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39E14435-F917-4BD1-807B-8A938701B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119312" y="128349375"/>
          <a:ext cx="4334480" cy="3019846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261937</xdr:colOff>
      <xdr:row>33</xdr:row>
      <xdr:rowOff>142875</xdr:rowOff>
    </xdr:from>
    <xdr:to>
      <xdr:col>1</xdr:col>
      <xdr:colOff>4624996</xdr:colOff>
      <xdr:row>33</xdr:row>
      <xdr:rowOff>3334195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4E89C59-9136-4738-8E89-432C2E6F0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071687" y="132159375"/>
          <a:ext cx="4363059" cy="319132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34</xdr:row>
      <xdr:rowOff>309563</xdr:rowOff>
    </xdr:from>
    <xdr:to>
      <xdr:col>1</xdr:col>
      <xdr:colOff>4505927</xdr:colOff>
      <xdr:row>34</xdr:row>
      <xdr:rowOff>3291304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3692DC3-697F-4722-A853-B5AF88B4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000250" y="136326563"/>
          <a:ext cx="4315427" cy="2981741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214312</xdr:colOff>
      <xdr:row>35</xdr:row>
      <xdr:rowOff>381000</xdr:rowOff>
    </xdr:from>
    <xdr:to>
      <xdr:col>1</xdr:col>
      <xdr:colOff>4548792</xdr:colOff>
      <xdr:row>35</xdr:row>
      <xdr:rowOff>3486583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B99A289-7C3D-4DD9-A66B-DE5C337D6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024062" y="140398500"/>
          <a:ext cx="4334480" cy="3105583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36</xdr:row>
      <xdr:rowOff>357187</xdr:rowOff>
    </xdr:from>
    <xdr:to>
      <xdr:col>1</xdr:col>
      <xdr:colOff>4477355</xdr:colOff>
      <xdr:row>36</xdr:row>
      <xdr:rowOff>3462770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99A0468-572D-4C46-AAB8-9CC9BEDC8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952625" y="144375187"/>
          <a:ext cx="4334480" cy="3105583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37</xdr:row>
      <xdr:rowOff>333375</xdr:rowOff>
    </xdr:from>
    <xdr:to>
      <xdr:col>1</xdr:col>
      <xdr:colOff>4496408</xdr:colOff>
      <xdr:row>37</xdr:row>
      <xdr:rowOff>3477064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C18AAFF-4AA0-4AE6-8072-FC6EEB70A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952625" y="148351875"/>
          <a:ext cx="4353533" cy="3143689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38</xdr:row>
      <xdr:rowOff>214313</xdr:rowOff>
    </xdr:from>
    <xdr:to>
      <xdr:col>1</xdr:col>
      <xdr:colOff>4510688</xdr:colOff>
      <xdr:row>38</xdr:row>
      <xdr:rowOff>3396107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B9314BD-1BDD-4EC3-A4F9-400930576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24063" y="152233313"/>
          <a:ext cx="4296375" cy="3181794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39</xdr:row>
      <xdr:rowOff>476250</xdr:rowOff>
    </xdr:from>
    <xdr:to>
      <xdr:col>1</xdr:col>
      <xdr:colOff>4572605</xdr:colOff>
      <xdr:row>39</xdr:row>
      <xdr:rowOff>3534202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F4CD5F3-4718-45C5-8FF9-71F5127E0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047875" y="156495750"/>
          <a:ext cx="4334480" cy="305795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40</xdr:row>
      <xdr:rowOff>285750</xdr:rowOff>
    </xdr:from>
    <xdr:to>
      <xdr:col>1</xdr:col>
      <xdr:colOff>4610704</xdr:colOff>
      <xdr:row>40</xdr:row>
      <xdr:rowOff>3524702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F5C738B-D8A8-45E4-99F1-14454C365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095500" y="160305750"/>
          <a:ext cx="4324954" cy="3238952"/>
        </a:xfrm>
        <a:prstGeom prst="rect">
          <a:avLst/>
        </a:prstGeom>
      </xdr:spPr>
    </xdr:pic>
    <xdr:clientData/>
  </xdr:twoCellAnchor>
  <xdr:twoCellAnchor editAs="oneCell">
    <xdr:from>
      <xdr:col>1</xdr:col>
      <xdr:colOff>261938</xdr:colOff>
      <xdr:row>41</xdr:row>
      <xdr:rowOff>476250</xdr:rowOff>
    </xdr:from>
    <xdr:to>
      <xdr:col>1</xdr:col>
      <xdr:colOff>4624997</xdr:colOff>
      <xdr:row>41</xdr:row>
      <xdr:rowOff>3543728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618D8B7-67CE-46A8-9127-6DACDD9F4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71688" y="164496750"/>
          <a:ext cx="4363059" cy="306747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42</xdr:row>
      <xdr:rowOff>261937</xdr:rowOff>
    </xdr:from>
    <xdr:to>
      <xdr:col>1</xdr:col>
      <xdr:colOff>4544033</xdr:colOff>
      <xdr:row>42</xdr:row>
      <xdr:rowOff>3434205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3007887-E7CA-4596-AC62-604E35161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000250" y="168282937"/>
          <a:ext cx="4353533" cy="317226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43</xdr:row>
      <xdr:rowOff>285750</xdr:rowOff>
    </xdr:from>
    <xdr:to>
      <xdr:col>1</xdr:col>
      <xdr:colOff>4534506</xdr:colOff>
      <xdr:row>43</xdr:row>
      <xdr:rowOff>3438965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771AB5E1-017C-4D72-A399-735711787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000250" y="172307250"/>
          <a:ext cx="4344006" cy="3153215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166688</xdr:colOff>
      <xdr:row>44</xdr:row>
      <xdr:rowOff>166688</xdr:rowOff>
    </xdr:from>
    <xdr:to>
      <xdr:col>1</xdr:col>
      <xdr:colOff>4491642</xdr:colOff>
      <xdr:row>44</xdr:row>
      <xdr:rowOff>3329429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70EF059-8638-4AA7-B60C-230CB0985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976438" y="176188688"/>
          <a:ext cx="4324954" cy="316274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45</xdr:row>
      <xdr:rowOff>381000</xdr:rowOff>
    </xdr:from>
    <xdr:to>
      <xdr:col>1</xdr:col>
      <xdr:colOff>4496401</xdr:colOff>
      <xdr:row>45</xdr:row>
      <xdr:rowOff>3639005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51F5449-5256-4806-9D19-0EB83CCF4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000250" y="180403500"/>
          <a:ext cx="4305901" cy="3258005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166688</xdr:colOff>
      <xdr:row>46</xdr:row>
      <xdr:rowOff>381000</xdr:rowOff>
    </xdr:from>
    <xdr:to>
      <xdr:col>1</xdr:col>
      <xdr:colOff>4520221</xdr:colOff>
      <xdr:row>46</xdr:row>
      <xdr:rowOff>3572320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949C835-7245-403C-B033-DFEED32B9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976438" y="184404000"/>
          <a:ext cx="4353533" cy="3191320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47</xdr:row>
      <xdr:rowOff>333375</xdr:rowOff>
    </xdr:from>
    <xdr:to>
      <xdr:col>1</xdr:col>
      <xdr:colOff>4558319</xdr:colOff>
      <xdr:row>47</xdr:row>
      <xdr:rowOff>3562801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C3C9EB1-98B9-48D2-882E-E55D03E66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024063" y="188356875"/>
          <a:ext cx="4344006" cy="322942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48</xdr:row>
      <xdr:rowOff>523875</xdr:rowOff>
    </xdr:from>
    <xdr:to>
      <xdr:col>1</xdr:col>
      <xdr:colOff>4486875</xdr:colOff>
      <xdr:row>48</xdr:row>
      <xdr:rowOff>3600879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9660548-7404-4C87-A634-FF287F372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000250" y="192547875"/>
          <a:ext cx="4296375" cy="30770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14" name="ME_2">
          <a:extLst>
            <a:ext uri="{FF2B5EF4-FFF2-40B4-BE49-F238E27FC236}">
              <a16:creationId xmlns:a16="http://schemas.microsoft.com/office/drawing/2014/main" id="{E635BCD0-7BC0-422E-BFE0-57368B538706}"/>
            </a:ext>
          </a:extLst>
        </xdr:cNvPr>
        <xdr:cNvSpPr>
          <a:spLocks noChangeAspect="1"/>
        </xdr:cNvSpPr>
      </xdr:nvSpPr>
      <xdr:spPr>
        <a:xfrm rot="5400000">
          <a:off x="10198074" y="3629985"/>
          <a:ext cx="1728000" cy="2708088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15" name="ME_3">
          <a:extLst>
            <a:ext uri="{FF2B5EF4-FFF2-40B4-BE49-F238E27FC236}">
              <a16:creationId xmlns:a16="http://schemas.microsoft.com/office/drawing/2014/main" id="{65D666B6-544C-47AC-A82D-7C96FD1638D8}"/>
            </a:ext>
          </a:extLst>
        </xdr:cNvPr>
        <xdr:cNvSpPr>
          <a:spLocks noChangeAspect="1"/>
        </xdr:cNvSpPr>
      </xdr:nvSpPr>
      <xdr:spPr>
        <a:xfrm rot="5400000">
          <a:off x="10125262" y="5150597"/>
          <a:ext cx="1873623" cy="2708088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16" name="ME_1">
          <a:extLst>
            <a:ext uri="{FF2B5EF4-FFF2-40B4-BE49-F238E27FC236}">
              <a16:creationId xmlns:a16="http://schemas.microsoft.com/office/drawing/2014/main" id="{99875A04-61C4-47C2-83FB-8C11D23E066C}"/>
            </a:ext>
          </a:extLst>
        </xdr:cNvPr>
        <xdr:cNvSpPr>
          <a:spLocks noChangeAspect="1"/>
        </xdr:cNvSpPr>
      </xdr:nvSpPr>
      <xdr:spPr>
        <a:xfrm>
          <a:off x="9707900" y="3441700"/>
          <a:ext cx="2700000" cy="2120900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976CB118-A6AB-4732-BB89-EDB600C2397D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463A1F-E92F-4F58-B96C-31545389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62FD8A-2B3B-437B-A486-ADDB2110A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0DB85230-015F-4598-8B8D-BF2AAE3EC9C0}"/>
            </a:ext>
          </a:extLst>
        </xdr:cNvPr>
        <xdr:cNvSpPr>
          <a:spLocks noChangeAspect="1"/>
        </xdr:cNvSpPr>
      </xdr:nvSpPr>
      <xdr:spPr>
        <a:xfrm>
          <a:off x="1266262" y="1423146"/>
          <a:ext cx="4527176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5E2209F6-B6EA-4949-8EA0-09887EA4EC0C}"/>
            </a:ext>
          </a:extLst>
        </xdr:cNvPr>
        <xdr:cNvSpPr>
          <a:spLocks noChangeAspect="1"/>
        </xdr:cNvSpPr>
      </xdr:nvSpPr>
      <xdr:spPr>
        <a:xfrm>
          <a:off x="1266262" y="5087472"/>
          <a:ext cx="4527176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7" name="TITULO_01">
          <a:extLst>
            <a:ext uri="{FF2B5EF4-FFF2-40B4-BE49-F238E27FC236}">
              <a16:creationId xmlns:a16="http://schemas.microsoft.com/office/drawing/2014/main" id="{1AE654E6-0FC5-49FB-953F-0AB0841EE007}"/>
            </a:ext>
          </a:extLst>
        </xdr:cNvPr>
        <xdr:cNvSpPr>
          <a:spLocks noChangeAspect="1"/>
        </xdr:cNvSpPr>
      </xdr:nvSpPr>
      <xdr:spPr>
        <a:xfrm>
          <a:off x="1266262" y="7799295"/>
          <a:ext cx="4527176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8" name="TITULO_01">
          <a:extLst>
            <a:ext uri="{FF2B5EF4-FFF2-40B4-BE49-F238E27FC236}">
              <a16:creationId xmlns:a16="http://schemas.microsoft.com/office/drawing/2014/main" id="{BFAF6D38-A6F0-45C9-8D94-FBE41659D0CD}"/>
            </a:ext>
          </a:extLst>
        </xdr:cNvPr>
        <xdr:cNvSpPr>
          <a:spLocks noChangeAspect="1"/>
        </xdr:cNvSpPr>
      </xdr:nvSpPr>
      <xdr:spPr>
        <a:xfrm>
          <a:off x="1266262" y="10511119"/>
          <a:ext cx="4527176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Natalia Salazar Espinosa" refreshedDate="44960.409133449073" missingItemsLimit="0" createdVersion="6" refreshedVersion="6" minRefreshableVersion="3" recordCount="53" xr:uid="{0084EC43-C224-4D22-89B5-3CF55DEE708A}">
  <cacheSource type="worksheet">
    <worksheetSource ref="B1:U1048576" sheet="DATOS"/>
  </cacheSource>
  <cacheFields count="20">
    <cacheField name="Enlace" numFmtId="0">
      <sharedItems containsBlank="1" count="49">
        <s v="UPL0002"/>
        <s v="UPL0003"/>
        <s v="UPL0006"/>
        <s v="UPL0022"/>
        <s v="UPL0029"/>
        <s v="UPL0031"/>
        <s v="UPL0032"/>
        <s v="UPL0035"/>
        <s v="UPL0038"/>
        <s v="UPL0041"/>
        <s v="UPL0057"/>
        <s v="UPL0009"/>
        <s v="UPL0011"/>
        <s v="UPL0012"/>
        <s v="UPL0013"/>
        <s v="UPL0020"/>
        <s v="UPL0021"/>
        <s v="UPL0023"/>
        <s v="UPL0027"/>
        <s v="UPL0028"/>
        <s v="UPL0033"/>
        <s v="UPL0040"/>
        <s v="UPL0042"/>
        <s v="UPL0043"/>
        <s v="UPL0044"/>
        <s v="UPL0047"/>
        <s v="UPL0049"/>
        <s v="UPL0055"/>
        <s v="UPL0004"/>
        <s v="UPL0005"/>
        <s v="UPL0010"/>
        <s v="UPL0014"/>
        <s v="UPL0016"/>
        <s v="UPL0017"/>
        <s v="UPL0018"/>
        <s v="UPL0024"/>
        <s v="UPL0056"/>
        <s v="UPL0025"/>
        <s v="UPL0026"/>
        <s v="UPL0036"/>
        <s v="UPL0039"/>
        <s v="UPL0048"/>
        <s v="UPL0050"/>
        <s v="UPL0007"/>
        <s v="UPL0019"/>
        <s v="UPL0030"/>
        <s v="UPL0034"/>
        <s v="UPL0037"/>
        <m/>
      </sharedItems>
    </cacheField>
    <cacheField name="Tipo de Servicio" numFmtId="0">
      <sharedItems containsBlank="1"/>
    </cacheField>
    <cacheField name="Alias" numFmtId="0">
      <sharedItems containsBlank="1" count="46">
        <s v="UNIDAD PARA LA ATENCIÓN Y REPARACIÓN INTEGRAL A LAS VICTIMAS APARTADO Carrera 100 # 77-272 km1 via C"/>
        <s v="UNIDAD PARA LA ATENCIÓN Y REPARACIÓN INTEGRAL A LAS VICTIMAS ARAUCA Calle 15 # 26-21 Barrio Guaratar"/>
        <s v="UNIDAD PARA LA ATENCIÓN Y REPARACIÓN INTEGRAL A LAS VICTIMAS QUIBDO CARRERA 6 CON CALLE 31 ESQUINA M"/>
        <s v="UNIDAD PARA LA ATENCIÓN Y REPARACIÓN INTEGRAL A LAS VICTIMAS PASTO  Calle 20 # 38-15 Av. De los Estu"/>
        <s v="UNIDAD PARA LA ATENCIÓN Y REPARACIÓN INTEGRAL A LAS VICTIMAS VILLAVICENCIO 4.122649, -73.577510  VIA"/>
        <s v="UNIDAD PARA LA ATENCIÓN Y REPARACIÓN INTEGRAL A LAS VICTIMAS BOGOTA Carrera 85d # 46a -96 San Cayeta"/>
        <s v="UNIDAD PARA LA ATENCIÓN Y REPARACIÓN INTEGRAL A LAS VICTIMAS BOGOTA CARRERA 69 # 25 B-44  // MPLS IN"/>
        <s v="UNIDAD PARA LA ATENCIÓN Y REPARACIÓN INTEGRAL A LAS VICTIMAS CALI  Calle 16 Norte 9N 44-50  BACKUP M"/>
        <s v="UNIDAD PARA LA ATENCIÓN Y REPARACIÓN INTEGRAL A LAS VICTIMAS valledupar Calle 16 B No 12-96 MPLS INT"/>
        <s v="NO DETERMINADO"/>
        <s v="UNIDAD PARA LA ATENCIÓN Y REPARACIÓN INTEGRAL A LAS VICTIMAS ARMENIA Calle 3 Norte # 13-55 MPLS INTR"/>
        <s v="UNIDAD PARA LA ATENCIÓN Y REPARACIÓN INTEGRAL A LAS VICTIMAS BARRANQUILLA Carrera 58 # 64 - 102  MPL"/>
        <s v="UNIDAD PARA LA ATENCIÓN Y REPARACIÓN INTEGRAL A LAS VICTIMAS BUCARAMANGA Edificio de la Calle 37 #13"/>
        <s v="UNIDAD PARA LA ATENCIÓN Y REPARACIÓN INTEGRAL A LAS VICTIMAS MONTERIA Calle 25 # 5 - 31 MPLS INTRA L"/>
        <s v="UNIDAD PARA LA ATENCIÓN Y REPARACIÓN INTEGRAL A LAS VICTIMAS NEIVA Calle 11 # 3-41 Barrio Centro MPL"/>
        <s v="UNIDAD PARA LA ATENCIÓN Y REPARACIÓN INTEGRAL A LAS VICTIMAS PEREIRA Calle 19 # 8-34 Piso 10 Of. 100"/>
        <s v="UNIDAD PARA LA ATENCIÓN Y REPARACIÓN INTEGRAL A LAS VICTIMAS SINCELEJO CRA 17 # 22 - 45 Centro Piso"/>
        <s v="UNIDAD PARA LA ATENCIÓN Y REPARACIÓN INTEGRAL A LAS VICTIMAS TUNJA Cra.7 No. 28 A 57 Sector Ajedréz"/>
        <s v="UNIDAD PARA LA ATENCIÓN Y REPARACIÓN INTEGRAL A LAS VICTIMAS BOGOTA Carrera 85d # 46a -96 MPLS INTRA"/>
        <s v="UNIDAD PARA LA ATENCIÓN Y REPARACIÓN INTEGRAL A LAS VICTIMAS MEDELLIN 49 # 50-21 Pisos 14 y 15 Edifi"/>
        <s v="UNIDAD PARA LA ATENCIÓN Y REPARACIÓN INTEGRAL A LAS VICTIMAS VALLEDUPAR 16 B No 12-96 Edificio San"/>
        <s v="UNIDAD PARA LA ATENCIÓN Y REPARACIÓN INTEGRAL A LAS VICTIMAS/ VILLAVICENCIO/Calle 19 # 39 -24 Barrio"/>
        <s v="UNIDAD PARA LA ATENCIÓN Y REPARACIÓN INTEGRAL A LAS VICTIMAS VILLAVICENCIO Calle 19 # 39 -24 MPLS IN"/>
        <s v="UNIDAD PARA LA ATENCIÓN Y REPARACIÓN INTEGRAL A LAS VICTIMAS BOGOTA DATACENTER TRIARA MPLS INTRA LOC"/>
        <s v="UNIDAD PARA LA ATENCIÓN Y REPARACIÓN INTEGRAL A LAS VICTIMAS VALLEDUPAR Calle 20 11-105 Barrio La Gr"/>
        <s v="UNIDAD PARA LA ATENCIÓN Y REPARACIÓN INTEGRAL A LAS VICTIMAS URABA Calle 100 Carrera 94  MPLS INTRA"/>
        <s v="UNIDAD PARA LA ATENCIÓN Y REPARACIÓN INTEGRAL A LAS VICTIMAS PUERTO CARREÑO Carrera 5  No 19-69 Loca"/>
        <s v="UNIDAD PARA LA ATENCIÓN Y REPARACIÓN INTEGRAL A LAS VICTIMAS QUIBDO Cr7 N.26-50  Tercer Piso  Barrio"/>
        <s v="UNIDAD PARA LA ATENCIÓN Y REPARACIÓN INTEGRAL A LAS VICTIMAS BARRANCABERMEJA Transversal 49 A # 10-0"/>
        <s v="UNIDAD PARA LA ATENCIÓN Y REPARACIÓN INTEGRAL A LAS VICTIMAS CARTAGENA Calle 25 con Carrera 19 del B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ANIZALES CALLE 51 # 22A - 24 LOCAL 4 Y"/>
        <s v="UNIDAD PARA LA ATENCIÓN Y REPARACIÓN INTEGRAL A LAS VICTIMAS RIOHACHA Calle 13 No 16 -70 MPLS INTRA"/>
        <s v="UNIDAD PARA LA ATENCIÓN Y REPARACIÓN INTEGRAL A LAS VICTIMAS BOGOTA Carrera 85d # 46a -65 MPLS INTRA"/>
        <s v="UNIDAD PARA LA ATENCIÓN Y REPARACIÓN INTEGRAL A LAS VICTIMAS SAN JOSE DEL GUAVIARE Transversal 21 #"/>
        <s v="UNIDAD PARA LA ATENCIÓN Y REPARACIÓN INTEGRAL A LAS VICTIMAS SANTA MARTA Calle 24 # 3-99 Edificio Ba"/>
        <s v="UNIDAD PARA LA ATENCIÓN Y REPARACIÓN INTEGRAL A LAS VICTIMAS BOGOTA CARRERA 69 # 25 B-44 MPLS INTRA"/>
        <s v="UNIDAD PARA LA ATENCIÓN Y REPARACIÓN INTEGRAL A LAS VICTIMAS MEDELLIN Calle 49 # 50-21 Pisos 14 y 15"/>
        <s v="UNIDAD PARA LA ATENCIÓN Y REPARACIÓN INTEGRAL A LAS VICTIMAS POPAYAN Cra 8 No 13N 11 MPLS INTRA LOCA"/>
        <s v="UNIDAD PARA LA ATENCIÓN Y REPARACIÓN INTEGRAL A LAS VICTIMAS VILLAVICENCIO 4.122649, -73.577510 INTE"/>
        <s v="UNIDAD PARA LA ATENCIÓN Y REPARACIÓN INTEGRAL A LAS VICTIMAS TUMACO CENTRO REGIONAL SAN ANDRES DE TU"/>
        <s v="UNIDAD PARA LA ATENCIÓN Y REPARACIÓN INTEGRAL A LAS VICTIMAS MOCOA Calle 7 # 6 13 Edificio Marillac"/>
        <s v="UNIDAD PARA LA ATENCIÓN Y REPARACIÓN INTEGRAL A LAS VICTIMAS YOPAL Calle 18 No 20 -09 MPLS INTRA LOC"/>
        <s v="UNIDAD PARA LA ATENCIÓN Y REPARACIÓN INTEGRAL A LAS VICTIMAS CALI Calle 16 Norte 9N 44-50 MPLS INTRA"/>
        <m/>
      </sharedItems>
    </cacheField>
    <cacheField name="Ancho de Banda Red (Mbps)" numFmtId="0">
      <sharedItems containsString="0" containsBlank="1" containsNumber="1" minValue="1.95" maxValue="1430"/>
    </cacheField>
    <cacheField name="Ultima Milla" numFmtId="0">
      <sharedItems containsBlank="1"/>
    </cacheField>
    <cacheField name="Ciudad" numFmtId="0">
      <sharedItems containsBlank="1"/>
    </cacheField>
    <cacheField name="MRC" numFmtId="0">
      <sharedItems containsString="0" containsBlank="1" containsNumber="1" containsInteger="1" minValue="0" maxValue="8000000"/>
    </cacheField>
    <cacheField name="IP Interface" numFmtId="0">
      <sharedItems containsBlank="1"/>
    </cacheField>
    <cacheField name="NODO" numFmtId="0">
      <sharedItems containsBlank="1"/>
    </cacheField>
    <cacheField name="PUERTO LOGICO" numFmtId="0">
      <sharedItems containsBlank="1"/>
    </cacheField>
    <cacheField name="MAX ENTRADA (Mbps)" numFmtId="0">
      <sharedItems containsString="0" containsBlank="1" containsNumber="1" minValue="0" maxValue="545.69000000000005"/>
    </cacheField>
    <cacheField name="% MAX ENTRADA" numFmtId="0">
      <sharedItems containsString="0" containsBlank="1" containsNumber="1" minValue="0" maxValue="1.0321"/>
    </cacheField>
    <cacheField name="PROMEDIO ENTRADA (Mbps)" numFmtId="0">
      <sharedItems containsString="0" containsBlank="1" containsNumber="1" minValue="0" maxValue="44.46"/>
    </cacheField>
    <cacheField name="% PROMEDIO ENTRADA" numFmtId="0">
      <sharedItems containsString="0" containsBlank="1" containsNumber="1" minValue="0" maxValue="0.04"/>
    </cacheField>
    <cacheField name="MAX SALIDA (Mbps)" numFmtId="0">
      <sharedItems containsString="0" containsBlank="1" containsNumber="1" minValue="0" maxValue="210.08"/>
    </cacheField>
    <cacheField name="% MAX SALIDA" numFmtId="0">
      <sharedItems containsString="0" containsBlank="1" containsNumber="1" minValue="0" maxValue="1.0365"/>
    </cacheField>
    <cacheField name="PROMEDIO SALIDA (Mbps)" numFmtId="0">
      <sharedItems containsString="0" containsBlank="1" containsNumber="1" minValue="0" maxValue="59.02"/>
    </cacheField>
    <cacheField name="% PROMEDIO SALIDA" numFmtId="0">
      <sharedItems containsString="0" containsBlank="1" containsNumber="1" minValue="0" maxValue="0.1153"/>
    </cacheField>
    <cacheField name="SELECCIÓN" numFmtId="0">
      <sharedItems containsBlank="1" count="2">
        <s v="Con informacion"/>
        <m/>
      </sharedItems>
    </cacheField>
    <cacheField name="DIRECCIÓN DESTINO" numFmtId="0">
      <sharedItems containsBlank="1"/>
    </cacheField>
  </cacheFields>
  <extLst>
    <ext xmlns:x14="http://schemas.microsoft.com/office/spreadsheetml/2009/9/main" uri="{725AE2AE-9491-48be-B2B4-4EB974FC3084}">
      <x14:pivotCacheDefinition pivotCacheId="710644557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Natalia Salazar Espinosa" refreshedDate="44960.409133680558" createdVersion="6" refreshedVersion="6" minRefreshableVersion="3" recordCount="50" xr:uid="{E94DFA09-70F2-4E85-A957-1F583C610BE8}">
  <cacheSource type="worksheet">
    <worksheetSource name="ENLACES"/>
  </cacheSource>
  <cacheFields count="1">
    <cacheField name="Seleccione …" numFmtId="0">
      <sharedItems containsBlank="1" count="93">
        <s v="UPL0044"/>
        <s v="UPL0029"/>
        <s v="UPL0043"/>
        <s v="UPL0027"/>
        <s v="UPL0020"/>
        <s v="UPL0010"/>
        <s v="UPL0049"/>
        <s v="UPL0047"/>
        <s v="UPL0041"/>
        <s v="UPL0042"/>
        <s v="UPL0028"/>
        <s v="UPL0034"/>
        <s v="UPL0033"/>
        <s v="UPL0056"/>
        <s v="UPL0013"/>
        <s v="UPL0048"/>
        <s v="UPL0018"/>
        <s v="UPL0009"/>
        <s v="UPL0022"/>
        <s v="UPL0025"/>
        <s v="UPL0057"/>
        <s v="UPL0019"/>
        <s v="UPL0003"/>
        <s v="UPL0021"/>
        <s v="UPL0016"/>
        <s v="UPL0002"/>
        <s v="UPL0039"/>
        <s v="UPL0040"/>
        <s v="UPL0055"/>
        <s v="UPL0050"/>
        <s v="UPL0012"/>
        <s v="UPL0038"/>
        <s v="UPL0023"/>
        <s v="UPL0017"/>
        <s v="UPL0031"/>
        <s v="UPL0032"/>
        <s v="UPL0036"/>
        <s v="UPL0004"/>
        <s v="UPL0007"/>
        <s v="UPL0005"/>
        <s v="UPL0006"/>
        <s v="UPL0037"/>
        <s v="UPL0024"/>
        <s v="UPL0011"/>
        <s v="UPL0014"/>
        <s v="UPL0035"/>
        <s v="UPL0030"/>
        <s v="UPL0026"/>
        <m/>
        <s v="BDV0525" u="1"/>
        <s v="DVV2058" u="1"/>
        <s v="DVV1795" u="1"/>
        <s v="DVV1796" u="1"/>
        <s v="OCH0031" u="1"/>
        <s v="BCB2253" u="1"/>
        <s v="DVV1591" u="1"/>
        <s v="DVV1769" u="1"/>
        <s v="VZK1033" u="1"/>
        <s v="DVV1797" u="1"/>
        <s v="BADA590" u="1"/>
        <s v="DVV2098" u="1"/>
        <s v="BADA591" u="1"/>
        <s v="DAVI496" u="1"/>
        <s v="DVV1584" u="1"/>
        <s v="BADA582" u="1"/>
        <s v="DVV1529" u="1"/>
        <s v="SCB0306" u="1"/>
        <s v="FEB0118" u="1"/>
        <s v="SCB0111" u="1"/>
        <s v="DVV1803" u="1"/>
        <s v="BDV0319" u="1"/>
        <s v="DVV0446" u="1"/>
        <s v="SVB0263" u="1"/>
        <s v="ACR0218" u="1"/>
        <s v="DVV2151" u="1"/>
        <s v="DVV2217" u="1"/>
        <s v="IRD0259" u="1"/>
        <s v="ALX1607" u="1"/>
        <s v="DVV1806" u="1"/>
        <s v="SXR0199" u="1"/>
        <s v="DVV1946" u="1"/>
        <s v="IUV0175" u="1"/>
        <s v="DVV1937" u="1"/>
        <s v="WPY0001" u="1"/>
        <s v="DVV1947" u="1"/>
        <s v="RMC0400" u="1"/>
        <s v="BADA001" u="1"/>
        <s v="DVV1770" u="1"/>
        <s v="DVV1771" u="1"/>
        <s v="SDM0411" u="1"/>
        <s v="DAA0088" u="1"/>
        <s v="DVV1531" u="1"/>
        <s v="neg" u="1"/>
      </sharedItems>
    </cacheField>
  </cacheFields>
  <extLst>
    <ext xmlns:x14="http://schemas.microsoft.com/office/spreadsheetml/2009/9/main" uri="{725AE2AE-9491-48be-B2B4-4EB974FC3084}">
      <x14:pivotCacheDefinition pivotCacheId="119462681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x v="0"/>
    <s v="MPLS INTRANET LOCAL"/>
    <x v="0"/>
    <n v="62.5"/>
    <s v="-"/>
    <s v="Bogotá, D.C.                  "/>
    <n v="350000"/>
    <s v="10.160.236.113"/>
    <s v="a9kmegacenter"/>
    <s v="GigabitEthernet0/0/1/1.346"/>
    <n v="62.43"/>
    <n v="1.0227999999999999"/>
    <n v="0.89807999999999999"/>
    <n v="1.44E-2"/>
    <n v="42.02"/>
    <n v="0.68849999999999989"/>
    <n v="3.02"/>
    <n v="4.9500000000000002E-2"/>
    <x v="0"/>
    <s v="Apartado - Carrera 100 # 77-27"/>
  </r>
  <r>
    <x v="1"/>
    <s v="MPLS INTRANET LOCAL"/>
    <x v="1"/>
    <n v="62.5"/>
    <s v="-"/>
    <s v="Bogotá, D.C.                  "/>
    <n v="307000"/>
    <s v="10.160.227.97"/>
    <s v="a9kortezal2"/>
    <s v="TenGigE0/0/0/2.551046"/>
    <n v="4.9000000000000004"/>
    <n v="8.0299999999999996E-2"/>
    <n v="0.23893"/>
    <n v="3.8E-3"/>
    <n v="59.3"/>
    <n v="0.97160000000000002"/>
    <n v="2.4300000000000002"/>
    <n v="3.9800000000000002E-2"/>
    <x v="0"/>
    <s v="Carrera 28 # 19-61"/>
  </r>
  <r>
    <x v="2"/>
    <s v="INTERNET DEDICADO COMCEL"/>
    <x v="2"/>
    <n v="62.5"/>
    <s v="-"/>
    <s v="Bogotá, D.C.                  "/>
    <n v="700000"/>
    <s v="10.160.233.246"/>
    <s v="a9kchicoantiguo2"/>
    <s v="GigabitEthernet0/0/1/2.1450189"/>
    <n v="26.69"/>
    <n v="0.43729999999999997"/>
    <n v="0.32489000000000001"/>
    <n v="5.1999999999999998E-3"/>
    <n v="41.8"/>
    <n v="0.68489999999999995"/>
    <n v="1.98"/>
    <n v="3.2500000000000001E-2"/>
    <x v="0"/>
    <s v="Quibdó- Centro De Atención Cra"/>
  </r>
  <r>
    <x v="3"/>
    <s v="MPLS INTRANET LOCAL"/>
    <x v="3"/>
    <n v="62.5"/>
    <s v="-"/>
    <s v="Bogotá, D.C.                  "/>
    <n v="460000"/>
    <s v="10.160.233.133"/>
    <s v="a9kpasto"/>
    <s v="Bundle-Ether11.1350"/>
    <n v="8.77"/>
    <n v="0.14380000000000001"/>
    <n v="0.86609000000000003"/>
    <n v="1.3899999999999999E-2"/>
    <n v="24.16"/>
    <n v="0.39579999999999999"/>
    <n v="1.93"/>
    <n v="3.1600000000000003E-2"/>
    <x v="0"/>
    <s v=": Calle 18 Numero 41-54 Edificio Work 18.42 Piso 3"/>
  </r>
  <r>
    <x v="4"/>
    <s v="MPLS INTRANET LOCAL"/>
    <x v="4"/>
    <n v="62.5"/>
    <s v="-"/>
    <s v="Bogotá, D.C.                  "/>
    <n v="0"/>
    <s v="10.164.223.241"/>
    <s v="ncsvillavicencio"/>
    <s v="GigabitEthernet0/13/0/4.1109"/>
    <n v="2.66"/>
    <n v="4.36E-2"/>
    <n v="0.32726"/>
    <n v="5.1999999999999998E-3"/>
    <n v="33.51"/>
    <n v="0.54899999999999993"/>
    <n v="3.12"/>
    <n v="5.1200000000000002E-2"/>
    <x v="0"/>
    <s v="Villavicencio- 4.122649, -73.5"/>
  </r>
  <r>
    <x v="5"/>
    <s v="INTERNET DEDICADO COMCEL"/>
    <x v="5"/>
    <n v="1430"/>
    <s v="-"/>
    <s v="Bogotá, D.C.                  "/>
    <n v="8000000"/>
    <s v="10.168.125.65"/>
    <s v="a9kdorado"/>
    <s v="TenGigE0/0/0/2.467"/>
    <n v="545.69000000000005"/>
    <n v="0.38150000000000001"/>
    <n v="44.46"/>
    <n v="3.1099999999999999E-2"/>
    <n v="192.19"/>
    <n v="0.1343"/>
    <n v="24.96"/>
    <n v="1.7500000000000002E-2"/>
    <x v="0"/>
    <s v="Bogota - Carrera 85D # 46A -96"/>
  </r>
  <r>
    <x v="6"/>
    <s v="MPLS INTRANET LOCAL"/>
    <x v="5"/>
    <n v="1430"/>
    <s v="-"/>
    <s v="Bogotá, D.C.                  "/>
    <n v="0"/>
    <s v="10.168.125.65"/>
    <s v="a9kdorado"/>
    <s v="TenGigE0/0/0/2.467"/>
    <n v="545.69000000000005"/>
    <n v="0.38150000000000001"/>
    <n v="44.46"/>
    <n v="3.1099999999999999E-2"/>
    <n v="192.19"/>
    <n v="0.1343"/>
    <n v="24.96"/>
    <n v="1.7500000000000002E-2"/>
    <x v="0"/>
    <s v="Bogota - Carrera 85D # 46A -96"/>
  </r>
  <r>
    <x v="7"/>
    <s v="MPLS INTRANET LOCAL"/>
    <x v="6"/>
    <n v="125"/>
    <s v="-"/>
    <s v="Bogotá, D.C.                  "/>
    <n v="0"/>
    <s v="10.168.125.125"/>
    <s v="a9karanda"/>
    <s v="TenGigE0/0/0/2.2521"/>
    <n v="3.46E-3"/>
    <n v="0"/>
    <n v="1.5200000000000001E-3"/>
    <n v="0"/>
    <n v="1.7700000000000001E-3"/>
    <n v="0"/>
    <n v="5.2598E-4"/>
    <n v="0"/>
    <x v="0"/>
    <s v="Bogota-Carrera 69 # 25 B-44"/>
  </r>
  <r>
    <x v="8"/>
    <s v="MPLS INTRANET LOCAL"/>
    <x v="7"/>
    <n v="62.5"/>
    <s v="-"/>
    <s v="Bogotá, D.C.                  "/>
    <n v="570000"/>
    <s v="10.160.233.225"/>
    <s v="a9kflora"/>
    <s v="TenGigE1/0/2/3.1138"/>
    <n v="1.1599999999999999"/>
    <n v="1.89E-2"/>
    <n v="5.8099999999999992E-3"/>
    <n v="1E-4"/>
    <n v="7.1"/>
    <n v="0.1164"/>
    <n v="3.635E-2"/>
    <n v="5.9999999999999995E-4"/>
    <x v="0"/>
    <s v="Cali - Calle 16 Norte 9N 44-50"/>
  </r>
  <r>
    <x v="9"/>
    <s v="MPLS INTRANET LOCAL"/>
    <x v="8"/>
    <n v="9.77"/>
    <s v="-"/>
    <s v="Bogotá, D.C.                  "/>
    <n v="380000"/>
    <s v="10.160.233.229"/>
    <s v="a9kvalledupar"/>
    <s v="GigabitEthernet0/0/0/19.1140"/>
    <n v="0"/>
    <n v="0"/>
    <n v="0"/>
    <n v="0"/>
    <n v="3.4017999999999999E-4"/>
    <n v="0"/>
    <n v="2.9714999999999999E-4"/>
    <n v="0"/>
    <x v="0"/>
    <s v="Carrea 8 No 12-03 Barrio Cañahuate."/>
  </r>
  <r>
    <x v="10"/>
    <s v="MPLS INTRANET LOCAL"/>
    <x v="9"/>
    <n v="1.95"/>
    <s v="-"/>
    <s v="Bogotá, D.C.                  "/>
    <n v="0"/>
    <s v="10.160.239.241"/>
    <s v="a9kortezal2"/>
    <s v="TenGigE0/1/0/2.1634"/>
    <n v="0"/>
    <n v="0"/>
    <n v="0"/>
    <n v="0"/>
    <n v="8.1160000000000002E-5"/>
    <n v="0"/>
    <n v="8.0000000000000007E-5"/>
    <n v="0"/>
    <x v="0"/>
    <s v="Carrera 85D # 46A -96 San Caye"/>
  </r>
  <r>
    <x v="11"/>
    <s v="MPLS INTRANET LOCAL"/>
    <x v="10"/>
    <n v="62.5"/>
    <s v="-"/>
    <s v="Bogotá, D.C.                  "/>
    <n v="310000"/>
    <s v="10.160.232.97"/>
    <s v="a9kpereiraccm"/>
    <s v="TenGigE0/0/0/1.1009"/>
    <n v="6.84"/>
    <n v="0.11199999999999999"/>
    <n v="0.29599000000000003"/>
    <n v="4.6999999999999993E-3"/>
    <n v="17.12"/>
    <n v="0.28050000000000003"/>
    <n v="1.37"/>
    <n v="2.2400000000000003E-2"/>
    <x v="0"/>
    <s v="Armenia - Calle 3 Norte # 13-5"/>
  </r>
  <r>
    <x v="12"/>
    <s v="MPLS INTRANET LOCAL"/>
    <x v="11"/>
    <n v="62.5"/>
    <s v="-"/>
    <s v="Bogotá, D.C.                  "/>
    <n v="500000"/>
    <s v="10.160.232.101"/>
    <s v="a9kboston"/>
    <s v="TenGigE0/3/0/0.68"/>
    <n v="63"/>
    <n v="1.0321"/>
    <n v="1.1100000000000001"/>
    <n v="1.8200000000000001E-2"/>
    <n v="56.36"/>
    <n v="0.92349999999999999"/>
    <n v="2.65"/>
    <n v="4.3400000000000001E-2"/>
    <x v="0"/>
    <s v="Barranquilla - Carrera 58 # 64"/>
  </r>
  <r>
    <x v="13"/>
    <s v="MPLS INTRANET LOCAL"/>
    <x v="11"/>
    <n v="62.5"/>
    <s v="-"/>
    <s v="Bogotá, D.C.                  "/>
    <n v="450000"/>
    <s v="10.160.233.69"/>
    <s v="a9kmaster1002"/>
    <s v="GigabitEthernet0/0/1/1.1041"/>
    <n v="17.149999999999999"/>
    <n v="0.28100000000000003"/>
    <n v="1.22"/>
    <n v="1.9900000000000001E-2"/>
    <n v="54.86"/>
    <n v="0.89890000000000003"/>
    <n v="3.37"/>
    <n v="5.5300000000000002E-2"/>
    <x v="0"/>
    <s v="Bogotá - Carrera 7 # 29 34 Pis"/>
  </r>
  <r>
    <x v="14"/>
    <s v="MPLS INTRANET LOCAL"/>
    <x v="12"/>
    <n v="62.5"/>
    <s v="-"/>
    <s v="Bogotá, D.C.                  "/>
    <n v="460000"/>
    <s v="10.160.232.105"/>
    <s v="a9kricaurte"/>
    <s v="TenGigE0/0/0/1.1207"/>
    <n v="10.63"/>
    <n v="0.17420000000000002"/>
    <n v="1.0900000000000001"/>
    <n v="1.78E-2"/>
    <n v="39.53"/>
    <n v="0.64769999999999994"/>
    <n v="3.56"/>
    <n v="5.8299999999999998E-2"/>
    <x v="0"/>
    <s v="Bucaramanga -  Edificio De La "/>
  </r>
  <r>
    <x v="15"/>
    <s v="MPLS INTRANET LOCAL"/>
    <x v="13"/>
    <n v="62.5"/>
    <s v="-"/>
    <s v="Bogotá, D.C.                  "/>
    <n v="500000"/>
    <s v="10.160.235.45"/>
    <s v="ncsmonteria"/>
    <s v="GigabitEthernet0/2/0/2.1455"/>
    <n v="12.56"/>
    <n v="0.20579999999999998"/>
    <n v="0.86848999999999998"/>
    <n v="1.3899999999999999E-2"/>
    <n v="20.41"/>
    <n v="0.33439999999999998"/>
    <n v="1.77"/>
    <n v="2.8999999999999998E-2"/>
    <x v="0"/>
    <s v="Monteria - Calle 25 # 5 - 31"/>
  </r>
  <r>
    <x v="16"/>
    <s v="MPLS INTRANET LOCAL"/>
    <x v="14"/>
    <n v="62.5"/>
    <s v="-"/>
    <s v="Bogotá, D.C.                  "/>
    <n v="500000"/>
    <s v="10.160.233.109"/>
    <s v="a9kneivacentro "/>
    <s v="TenGigE0/0/2/0.110"/>
    <n v="11.63"/>
    <n v="0.19059999999999999"/>
    <n v="1.55"/>
    <n v="2.5399999999999999E-2"/>
    <n v="36.33"/>
    <n v="0.59530000000000005"/>
    <n v="2.54"/>
    <n v="4.1500000000000002E-2"/>
    <x v="0"/>
    <s v="Neiva- -Calle 11 # 3-41 Barrio"/>
  </r>
  <r>
    <x v="17"/>
    <s v="MPLS INTRANET LOCAL"/>
    <x v="15"/>
    <n v="31.25"/>
    <s v="-"/>
    <s v="Bogotá, D.C.                  "/>
    <n v="350000"/>
    <s v="10.160.234.105"/>
    <s v="a9kdosquebradas"/>
    <s v="TenGigE0/0/0/1.829"/>
    <n v="0"/>
    <n v="0"/>
    <n v="0"/>
    <n v="0"/>
    <n v="0"/>
    <n v="0"/>
    <n v="0"/>
    <n v="0"/>
    <x v="0"/>
    <s v="Pereira -  Calle 19 # 8-34 Pis"/>
  </r>
  <r>
    <x v="18"/>
    <s v="MPLS INTRANET LOCAL"/>
    <x v="16"/>
    <n v="62.5"/>
    <s v="-"/>
    <s v="Bogotá, D.C.                  "/>
    <n v="460000"/>
    <s v="10.163.69.201"/>
    <s v="ncssincelejo"/>
    <s v="GigabitEthernet0/2/0/4.709"/>
    <n v="13.47"/>
    <n v="0.22070000000000001"/>
    <n v="0.44097000000000003"/>
    <n v="7.0999999999999995E-3"/>
    <n v="25.14"/>
    <n v="0.41200000000000003"/>
    <n v="1.66"/>
    <n v="2.7200000000000002E-2"/>
    <x v="0"/>
    <s v="Sincelejo - Cra 17 # 22 – 45 C"/>
  </r>
  <r>
    <x v="19"/>
    <s v="MPLS INTRANET LOCAL"/>
    <x v="17"/>
    <n v="62.5"/>
    <s v="-"/>
    <s v="Bogotá, D.C.                  "/>
    <n v="450000"/>
    <s v="10.160.233.165"/>
    <s v="a9ktunja"/>
    <s v="GigabitEthernet0/0/0/3.1207"/>
    <n v="28.94"/>
    <n v="0.47420000000000001"/>
    <n v="0.77336000000000005"/>
    <n v="1.24E-2"/>
    <n v="37.54"/>
    <n v="0.61509999999999998"/>
    <n v="1.66"/>
    <n v="2.7099999999999999E-2"/>
    <x v="0"/>
    <s v="Tv 9 B No. 28 A- 29 Mz 2/7 Casa 3,"/>
  </r>
  <r>
    <x v="20"/>
    <s v="MPLS INTRANET LOCAL"/>
    <x v="18"/>
    <n v="517.58000000000004"/>
    <s v="-"/>
    <s v="Bogotá, D.C.                  "/>
    <n v="1000000"/>
    <s v="no ip address"/>
    <s v="a9ktoberin"/>
    <s v="TenGigE0/0/0/1.2125"/>
    <n v="0"/>
    <n v="0"/>
    <n v="0"/>
    <n v="0"/>
    <n v="0"/>
    <n v="0"/>
    <n v="0"/>
    <n v="0"/>
    <x v="0"/>
    <s v="Bogota - Carrera 85D # 46A -96"/>
  </r>
  <r>
    <x v="21"/>
    <s v="MPLS INTRANET LOCAL"/>
    <x v="19"/>
    <n v="125"/>
    <s v="-"/>
    <s v="Bogotá, D.C.                  "/>
    <n v="540000"/>
    <s v="10.160.233.241"/>
    <s v="a9kmegacenter"/>
    <s v="GigabitEthernet0/0/1/1.1140"/>
    <n v="2.2870000000000001E-2"/>
    <n v="2.0000000000000001E-4"/>
    <n v="2.82E-3"/>
    <n v="0"/>
    <n v="5.441E-2"/>
    <n v="4.0000000000000002E-4"/>
    <n v="9.4114999999999997E-4"/>
    <n v="0"/>
    <x v="0"/>
    <s v="Medellin - Calle 49 # 50-21 Pi"/>
  </r>
  <r>
    <x v="22"/>
    <s v="MPLS INTRANET LOCAL"/>
    <x v="20"/>
    <n v="62.5"/>
    <s v="-"/>
    <s v="Bogotá, D.C.                  "/>
    <n v="0"/>
    <s v="10.163.136.73"/>
    <s v="a9kvalledupar"/>
    <s v="Bundle-Ether91.727"/>
    <n v="13.16"/>
    <n v="0.21559999999999999"/>
    <n v="0.53089999999999993"/>
    <n v="8.5000000000000006E-3"/>
    <n v="34.25"/>
    <n v="0.56119999999999992"/>
    <n v="2.33"/>
    <n v="3.8199999999999998E-2"/>
    <x v="0"/>
    <s v="Valledupar - Calle 16 B No 12-"/>
  </r>
  <r>
    <x v="23"/>
    <s v="MPLS INTRANET LOCAL"/>
    <x v="21"/>
    <n v="39.06"/>
    <s v="-"/>
    <s v="Bogotá, D.C.                  "/>
    <n v="0"/>
    <s v="10.160.236.53"/>
    <s v="ncsvillavicencio"/>
    <s v="GigabitEthernet0/13/0/2.1053"/>
    <n v="8.85"/>
    <n v="0.2321"/>
    <n v="0.60033000000000003"/>
    <n v="1.54E-2"/>
    <n v="19.149999999999999"/>
    <n v="0.50190000000000001"/>
    <n v="2.2400000000000002"/>
    <n v="5.8700000000000002E-2"/>
    <x v="0"/>
    <s v="Villavicencio - Calle 19 # 39 "/>
  </r>
  <r>
    <x v="24"/>
    <s v="MPLS INTRANET LOCAL"/>
    <x v="22"/>
    <n v="62.5"/>
    <s v="-"/>
    <s v="Bogotá, D.C.                  "/>
    <n v="380000"/>
    <s v="10.168.124.89"/>
    <s v="ncsvillavicencio"/>
    <s v="GigabitEthernet0/13/0/4.810"/>
    <n v="6.7150999999999995E-4"/>
    <n v="0"/>
    <n v="1.0781999999999999E-4"/>
    <n v="0"/>
    <n v="5.3764000000000004E-4"/>
    <n v="0"/>
    <n v="3.5713999999999999E-4"/>
    <n v="0"/>
    <x v="0"/>
    <s v="Villavicencio - Calle 19 # 39 "/>
  </r>
  <r>
    <x v="25"/>
    <s v="MPLS INTRANET LOCAL"/>
    <x v="23"/>
    <n v="48.83"/>
    <s v="-"/>
    <s v="Bogotá, D.C.                  "/>
    <n v="0"/>
    <s v="10.163.69.197"/>
    <s v="a9kvalledupar"/>
    <s v="GigabitEthernet0/0/0/19.559"/>
    <n v="15.37"/>
    <n v="0.32229999999999998"/>
    <n v="0.43726999999999999"/>
    <n v="9.0000000000000011E-3"/>
    <n v="17.93"/>
    <n v="0.37609999999999999"/>
    <n v="2.78"/>
    <n v="5.8200000000000002E-2"/>
    <x v="0"/>
    <s v="Valledupar - Calle 20 11-105 B"/>
  </r>
  <r>
    <x v="26"/>
    <s v="INTERNET DEDICADO COMCEL"/>
    <x v="24"/>
    <n v="62.5"/>
    <s v="-"/>
    <s v="Bogotá, D.C.                  "/>
    <n v="1200000"/>
    <s v="10.160.234.113"/>
    <s v="a9kvalledupar"/>
    <s v="GigabitEthernet0/0/0/7.2028"/>
    <n v="12.48"/>
    <n v="0.20440000000000003"/>
    <n v="7.8890000000000002E-2"/>
    <n v="1.2999999999999999E-3"/>
    <n v="1.09E-3"/>
    <n v="0"/>
    <n v="3.0748E-4"/>
    <n v="0"/>
    <x v="0"/>
    <s v="Valledupar - Calle 20 11-105 B"/>
  </r>
  <r>
    <x v="27"/>
    <s v="INTERNET DEDICADO COMCEL"/>
    <x v="25"/>
    <n v="62.5"/>
    <s v="-"/>
    <s v="Bogotá, D.C.                  "/>
    <n v="460000"/>
    <s v="10.160.236.65"/>
    <s v="a9kmegacenter"/>
    <s v="GigabitEthernet0/0/1/1.1004"/>
    <n v="5.64"/>
    <n v="9.2399999999999996E-2"/>
    <n v="0.26602999999999999"/>
    <n v="4.3E-3"/>
    <n v="19.73"/>
    <n v="0.32319999999999999"/>
    <n v="2.37"/>
    <n v="3.8900000000000004E-2"/>
    <x v="0"/>
    <s v="Urabá - Centro Regional Aparta"/>
  </r>
  <r>
    <x v="28"/>
    <s v="MPLS INTRANET LOCAL"/>
    <x v="26"/>
    <n v="9.77"/>
    <s v="-"/>
    <s v="Bogotá, D.C.                  "/>
    <n v="3300000"/>
    <s v="10.151.81.1"/>
    <s v="a9kchiconorte2"/>
    <s v="TenGigE0/0/0/2/2.113"/>
    <n v="6.69"/>
    <n v="0.70169999999999999"/>
    <n v="0.16465000000000002"/>
    <n v="1.6899999999999998E-2"/>
    <n v="8"/>
    <n v="0.83849999999999991"/>
    <n v="0.45756000000000002"/>
    <n v="4.6900000000000004E-2"/>
    <x v="0"/>
    <s v="Puerto Carreño - Carrera 5  No"/>
  </r>
  <r>
    <x v="29"/>
    <s v="MPLS INTRANET LOCAL"/>
    <x v="27"/>
    <n v="31.25"/>
    <s v="-"/>
    <s v="Bogotá, D.C.                  "/>
    <n v="460000"/>
    <s v="10.168.188.205"/>
    <s v="a9kchicoantiguo2"/>
    <s v="GigabitEthernet0/0/1/2.14502508"/>
    <n v="13.42"/>
    <n v="0.43969999999999998"/>
    <n v="0.53622999999999998"/>
    <n v="1.72E-2"/>
    <n v="26.34"/>
    <n v="0.86309999999999998"/>
    <n v="2.0699999999999998"/>
    <n v="6.7900000000000002E-2"/>
    <x v="0"/>
    <s v="Quibdó - Cr7 N.26-50  Tercer P"/>
  </r>
  <r>
    <x v="30"/>
    <s v="MPLS INTRANET LOCAL"/>
    <x v="28"/>
    <n v="63.48"/>
    <s v="-"/>
    <s v="Bogotá, D.C.                  "/>
    <n v="500000"/>
    <s v="10.160.227.9"/>
    <s v="ncscucuta"/>
    <s v="GigabitEthernet0/2/0/2.2325"/>
    <n v="5.39"/>
    <n v="8.6999999999999994E-2"/>
    <n v="0.54844999999999999"/>
    <n v="8.6E-3"/>
    <n v="21"/>
    <n v="0.33880000000000005"/>
    <n v="2.27"/>
    <n v="3.6600000000000001E-2"/>
    <x v="0"/>
    <s v="Barrancabermeja- 7.06014166666"/>
  </r>
  <r>
    <x v="31"/>
    <s v="MPLS INTRANET LOCAL"/>
    <x v="29"/>
    <n v="62.5"/>
    <s v="-"/>
    <s v="Bogotá, D.C.                  "/>
    <n v="500000"/>
    <s v="10.160.233.253"/>
    <s v="a9kbosque"/>
    <s v="TenGigE0/0/0/0/3.865"/>
    <n v="15.18"/>
    <n v="0.2487"/>
    <n v="0.62658999999999998"/>
    <n v="0.01"/>
    <n v="21.19"/>
    <n v="0.34720000000000001"/>
    <n v="1.69"/>
    <n v="2.7799999999999998E-2"/>
    <x v="0"/>
    <s v="Cartagena-Calle 25 Con Carrera"/>
  </r>
  <r>
    <x v="32"/>
    <s v="MPLS INTRANET LOCAL"/>
    <x v="30"/>
    <n v="62.5"/>
    <s v="-"/>
    <s v="Bogotá, D.C.                  "/>
    <n v="460000"/>
    <s v="10.160.235.25"/>
    <s v="a9kneivacentro "/>
    <s v="GigabitEthernet0/0/0/4.1303"/>
    <n v="28.1"/>
    <n v="0.46029999999999999"/>
    <n v="0.48593000000000003"/>
    <n v="7.8000000000000005E-3"/>
    <n v="57.31"/>
    <n v="0.93900000000000006"/>
    <n v="2.21"/>
    <n v="3.61E-2"/>
    <x v="0"/>
    <s v="Florencia - Calle 15 No 14-45 "/>
  </r>
  <r>
    <x v="33"/>
    <s v="MPLS INTRANET LOCAL"/>
    <x v="31"/>
    <n v="9.77"/>
    <s v="-"/>
    <s v="Bogotá, D.C.                  "/>
    <n v="500000"/>
    <s v="10.163.151.97"/>
    <s v="a9kdorado2"/>
    <s v="GigabitEthernet0/0/1/3.4271005"/>
    <n v="2.5320000000000002E-5"/>
    <n v="0"/>
    <n v="2.2940000000000001E-5"/>
    <n v="0"/>
    <n v="2.8799999999999997E-3"/>
    <n v="2.9999999999999997E-4"/>
    <n v="5.3479999999999996E-5"/>
    <n v="0"/>
    <x v="0"/>
    <s v="Carrera 34 No.36-15, Barrio Cádiz"/>
  </r>
  <r>
    <x v="34"/>
    <s v="MPLS INTRANET LOCAL"/>
    <x v="32"/>
    <n v="62.5"/>
    <s v="-"/>
    <s v="Bogotá, D.C.                  "/>
    <n v="450000"/>
    <s v="10.160.11.57"/>
    <s v="a9kpereiraccm"/>
    <s v="TenGigE0/0/0/1.645"/>
    <n v="7.33"/>
    <n v="0.1201"/>
    <n v="0.36958999999999997"/>
    <n v="5.8999999999999999E-3"/>
    <n v="20.12"/>
    <n v="0.32969999999999999"/>
    <n v="1.79"/>
    <n v="2.9399999999999999E-2"/>
    <x v="0"/>
    <s v="Manizales - Calle 51 # 22A - 2"/>
  </r>
  <r>
    <x v="35"/>
    <s v="MPLS INTRANET LOCAL"/>
    <x v="33"/>
    <n v="62.5"/>
    <s v="-"/>
    <s v="Bogotá, D.C.                  "/>
    <n v="460000"/>
    <s v="10.160.234.65"/>
    <s v="a9kboston"/>
    <s v="TenGigE0/3/1/1.124"/>
    <n v="15.47"/>
    <n v="0.2535"/>
    <n v="0.74508000000000008"/>
    <n v="1.1899999999999999E-2"/>
    <n v="25.94"/>
    <n v="0.42509999999999998"/>
    <n v="1.72"/>
    <n v="2.8199999999999999E-2"/>
    <x v="0"/>
    <s v="Riohacha - Calle 13 No 16 -70 "/>
  </r>
  <r>
    <x v="36"/>
    <s v="MPLS INTRANET LOCAL"/>
    <x v="34"/>
    <n v="1.95"/>
    <s v="-"/>
    <s v="Bogotá, D.C.                  "/>
    <n v="0"/>
    <s v="10.160.239.245"/>
    <s v="a9ktoberin"/>
    <s v="TenGigE0/0/0/1.1234"/>
    <n v="0"/>
    <n v="0"/>
    <n v="0"/>
    <n v="0"/>
    <n v="3.4692000000000002E-4"/>
    <n v="2.0000000000000001E-4"/>
    <n v="2.8650000000000003E-4"/>
    <n v="1E-4"/>
    <x v="0"/>
    <s v="Bogota// Carrera 85D  46D -96 "/>
  </r>
  <r>
    <x v="37"/>
    <s v="MPLS INTRANET LOCAL"/>
    <x v="35"/>
    <n v="62.5"/>
    <s v="-"/>
    <s v="Bogotá, D.C.                  "/>
    <n v="307000"/>
    <s v="10.168.224.205"/>
    <s v="a9kortezal2"/>
    <s v="TenGigE0/1/0/2.553818"/>
    <n v="4.43"/>
    <n v="7.2499999999999995E-2"/>
    <n v="0.23202"/>
    <n v="3.7000000000000002E-3"/>
    <n v="18.309999999999999"/>
    <n v="0.3"/>
    <n v="1.23"/>
    <n v="2.0199999999999999E-2"/>
    <x v="0"/>
    <s v="San José Del Guaviare"/>
  </r>
  <r>
    <x v="38"/>
    <s v="MPLS INTRANET LOCAL"/>
    <x v="36"/>
    <n v="62.5"/>
    <s v="-"/>
    <s v="Bogotá, D.C.                  "/>
    <n v="500000"/>
    <s v="10.160.232.165"/>
    <s v="a1ksantamarta"/>
    <s v="GigabitEthernet1/0/1.1325"/>
    <n v="25.17"/>
    <n v="0.41249999999999998"/>
    <n v="1.17"/>
    <n v="1.9199999999999998E-2"/>
    <n v="28.43"/>
    <n v="0.4657"/>
    <n v="2.67"/>
    <n v="4.3799999999999999E-2"/>
    <x v="0"/>
    <s v="Santa Marta - Calle 24 # 3-99 "/>
  </r>
  <r>
    <x v="39"/>
    <s v="MPLS INTRANET LOCAL"/>
    <x v="37"/>
    <n v="125"/>
    <s v="-"/>
    <s v="Bogotá, D.C.                  "/>
    <n v="400000"/>
    <s v="10.168.125.33"/>
    <s v="a9kdorado"/>
    <s v="TenGigE0/0/0/2.178921"/>
    <n v="0.66036000000000006"/>
    <n v="5.3E-3"/>
    <n v="4.6369999999999995E-2"/>
    <n v="4.0000000000000002E-4"/>
    <n v="0.48704000000000003"/>
    <n v="3.9000000000000003E-3"/>
    <n v="3.8700000000000005E-2"/>
    <n v="2.9999999999999997E-4"/>
    <x v="0"/>
    <s v="Bogota-Carrera 69 # 25 B-44"/>
  </r>
  <r>
    <x v="40"/>
    <s v="MPLS INTRANET LOCAL"/>
    <x v="38"/>
    <n v="125"/>
    <s v="-"/>
    <s v="Bogotá, D.C.                  "/>
    <n v="0"/>
    <s v="10.160.232.177"/>
    <s v="a9kmegacenter"/>
    <s v="GigabitEthernet0/0/1/1.1204"/>
    <n v="20.89"/>
    <n v="0.1711"/>
    <n v="1.99"/>
    <n v="1.6299999999999999E-2"/>
    <n v="93.7"/>
    <n v="0.76760000000000006"/>
    <n v="6.62"/>
    <n v="5.4199999999999998E-2"/>
    <x v="0"/>
    <s v="Medellin - Calle 49 # 50-21 Pi"/>
  </r>
  <r>
    <x v="41"/>
    <s v="MPLS INTRANET LOCAL"/>
    <x v="39"/>
    <n v="62.5"/>
    <s v="-"/>
    <s v="Bogotá, D.C.                  "/>
    <n v="460000"/>
    <s v="10.160.239.69"/>
    <s v="a9kpopayan"/>
    <s v="TenGigE0/0/2/0.1090"/>
    <n v="16.29"/>
    <n v="0.26690000000000003"/>
    <n v="0.83240999999999998"/>
    <n v="1.3300000000000001E-2"/>
    <n v="42.36"/>
    <n v="0.69409999999999994"/>
    <n v="2.97"/>
    <n v="4.87E-2"/>
    <x v="0"/>
    <s v="Popayan - Cra 8 No 13N 11"/>
  </r>
  <r>
    <x v="42"/>
    <s v="INTERNET DEDICADO COMCEL"/>
    <x v="40"/>
    <n v="62.5"/>
    <s v="-"/>
    <s v="Bogotá, D.C.                  "/>
    <n v="1000000"/>
    <s v="10.168.205.69"/>
    <s v="a9kmaster1002"/>
    <s v="GigabitEthernet0/0/1/1.3741"/>
    <n v="2.7600000000000003E-2"/>
    <n v="4.0000000000000002E-4"/>
    <n v="1.6200000000000001E-3"/>
    <n v="0"/>
    <n v="0.35813"/>
    <n v="5.6999999999999993E-3"/>
    <n v="4.3800000000000002E-3"/>
    <n v="1E-4"/>
    <x v="0"/>
    <s v="Villavicencio- 4.122649, -73.5"/>
  </r>
  <r>
    <x v="43"/>
    <s v="INTERNET DEDICADO COMCEL"/>
    <x v="41"/>
    <n v="62.5"/>
    <s v="-"/>
    <s v="Bogotá, D.C.                  "/>
    <n v="455000"/>
    <s v="10.162.145.74"/>
    <s v="a9kchicoantiguo2"/>
    <s v="GigabitEthernet0/0/1/2.1450839"/>
    <n v="1.58"/>
    <n v="2.58E-2"/>
    <n v="0.24249000000000001"/>
    <n v="3.9000000000000003E-3"/>
    <n v="31.12"/>
    <n v="0.50979999999999992"/>
    <n v="2.84"/>
    <n v="4.6600000000000003E-2"/>
    <x v="0"/>
    <s v="Nariño - Centro Regional San A"/>
  </r>
  <r>
    <x v="44"/>
    <s v="MPLS INTRANET LOCAL"/>
    <x v="42"/>
    <n v="62.5"/>
    <s v="-"/>
    <s v="Bogotá, D.C.                  "/>
    <n v="307000"/>
    <s v="10.160.235.225"/>
    <s v="a9kortezal2"/>
    <s v="TenGigE0/0/0/2.553925"/>
    <n v="29.34"/>
    <n v="0.48060000000000003"/>
    <n v="1.02"/>
    <n v="1.67E-2"/>
    <n v="23.11"/>
    <n v="0.37869999999999998"/>
    <n v="2.48"/>
    <n v="4.0599999999999997E-2"/>
    <x v="0"/>
    <s v="Cra 9 N 21-108  Hotel Mocoa Samay"/>
  </r>
  <r>
    <x v="45"/>
    <s v="MPLS INTRANET LOCAL"/>
    <x v="43"/>
    <n v="31.25"/>
    <s v="-"/>
    <s v="Bogotá, D.C.                  "/>
    <n v="450000"/>
    <s v="10.160.237.37"/>
    <s v="a9karanda"/>
    <s v="TenGigE0/0/0/2.1249"/>
    <n v="0"/>
    <n v="0"/>
    <n v="0"/>
    <n v="0"/>
    <n v="0"/>
    <n v="0"/>
    <n v="0"/>
    <n v="0"/>
    <x v="0"/>
    <s v="Yopal - Calle 18 No 20 -09"/>
  </r>
  <r>
    <x v="46"/>
    <s v="MPLS INTRANET LOCAL"/>
    <x v="5"/>
    <n v="976.56"/>
    <s v="-"/>
    <s v="Bogotá, D.C.                  "/>
    <n v="0"/>
    <s v="10.168.125.25"/>
    <s v="a9ktoberin"/>
    <s v="TenGigE0/1/0/12.2125"/>
    <n v="437.06"/>
    <n v="0.45829999999999999"/>
    <n v="38.11"/>
    <n v="0.04"/>
    <n v="210.08"/>
    <n v="0.22030000000000002"/>
    <n v="59.02"/>
    <n v="6.1900000000000004E-2"/>
    <x v="0"/>
    <s v="Bogota - Carrera 85D # 46A -96"/>
  </r>
  <r>
    <x v="47"/>
    <s v="MPLS INTRANET LOCAL"/>
    <x v="44"/>
    <n v="39.06"/>
    <s v="-"/>
    <s v="Bogotá, D.C.                  "/>
    <n v="0"/>
    <s v="10.168.125.101"/>
    <s v="a9kcalicentro"/>
    <s v="GigabitEthernet0/0/1/7.2111"/>
    <n v="37.28"/>
    <n v="0.97719999999999996"/>
    <n v="1.19"/>
    <n v="3.1200000000000002E-2"/>
    <n v="39.54"/>
    <n v="1.0365"/>
    <n v="4.4000000000000004"/>
    <n v="0.1153"/>
    <x v="0"/>
    <s v="Cali - Calle 16 Norte 9N 44-50"/>
  </r>
  <r>
    <x v="48"/>
    <m/>
    <x v="45"/>
    <m/>
    <m/>
    <m/>
    <m/>
    <m/>
    <m/>
    <m/>
    <m/>
    <m/>
    <m/>
    <m/>
    <m/>
    <m/>
    <m/>
    <m/>
    <x v="1"/>
    <m/>
  </r>
  <r>
    <x v="48"/>
    <m/>
    <x v="45"/>
    <m/>
    <m/>
    <m/>
    <m/>
    <m/>
    <m/>
    <m/>
    <m/>
    <m/>
    <m/>
    <m/>
    <m/>
    <m/>
    <m/>
    <m/>
    <x v="1"/>
    <m/>
  </r>
  <r>
    <x v="48"/>
    <m/>
    <x v="45"/>
    <m/>
    <m/>
    <m/>
    <m/>
    <m/>
    <m/>
    <m/>
    <m/>
    <m/>
    <m/>
    <m/>
    <m/>
    <m/>
    <m/>
    <m/>
    <x v="1"/>
    <m/>
  </r>
  <r>
    <x v="48"/>
    <m/>
    <x v="45"/>
    <m/>
    <m/>
    <m/>
    <m/>
    <m/>
    <m/>
    <m/>
    <m/>
    <m/>
    <m/>
    <m/>
    <m/>
    <m/>
    <m/>
    <m/>
    <x v="1"/>
    <m/>
  </r>
  <r>
    <x v="48"/>
    <m/>
    <x v="45"/>
    <m/>
    <m/>
    <m/>
    <m/>
    <m/>
    <m/>
    <m/>
    <m/>
    <m/>
    <m/>
    <m/>
    <m/>
    <m/>
    <m/>
    <m/>
    <x v="1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45"/>
  </r>
  <r>
    <x v="46"/>
  </r>
  <r>
    <x v="47"/>
  </r>
  <r>
    <x v="48"/>
  </r>
  <r>
    <x v="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A6AADA-0455-4C3E-933F-80EBE9F1E717}" name="TD_IN" cacheId="0" applyNumberFormats="0" applyBorderFormats="0" applyFontFormats="0" applyPatternFormats="0" applyAlignmentFormats="0" applyWidthHeightFormats="1" dataCaption="Valores" updatedVersion="6" minRefreshableVersion="3" itemPrintTitles="1" createdVersion="6" indent="0" compact="0" compactData="0" multipleFieldFilters="0" chartFormat="2">
  <location ref="B13:F24" firstHeaderRow="0" firstDataRow="1" firstDataCol="2"/>
  <pivotFields count="20">
    <pivotField axis="axisRow" compact="0" outline="0" showAll="0" measureFilter="1" defaultSubtotal="0">
      <items count="49">
        <item x="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compact="0" outline="0" showAll="0" defaultSubtotal="0"/>
    <pivotField axis="axisRow" compact="0" outline="0" showAll="0" defaultSubtotal="0">
      <items count="46">
        <item x="9"/>
        <item x="45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dataField="1"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dataField="1" compact="0" outline="0" subtotalTop="0" showAll="0" defaultSubtotal="0"/>
    <pivotField dataField="1"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2">
    <field x="0"/>
    <field x="2"/>
  </rowFields>
  <rowItems count="11">
    <i>
      <x v="6"/>
      <x v="7"/>
    </i>
    <i>
      <x v="7"/>
      <x v="7"/>
    </i>
    <i>
      <x v="13"/>
      <x v="12"/>
    </i>
    <i>
      <x v="14"/>
      <x v="12"/>
    </i>
    <i>
      <x v="15"/>
      <x v="13"/>
    </i>
    <i>
      <x v="17"/>
      <x v="15"/>
    </i>
    <i>
      <x v="30"/>
      <x v="28"/>
    </i>
    <i>
      <x v="39"/>
      <x v="37"/>
    </i>
    <i>
      <x v="47"/>
      <x v="7"/>
    </i>
    <i>
      <x v="48"/>
      <x v="4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BW (Mbps)" fld="3" baseField="0" baseItem="0"/>
    <dataField name="PROM. ENTRADA" fld="12" subtotal="average" baseField="2" baseItem="8" numFmtId="2"/>
    <dataField name="% PROM. ENTRADA" fld="13" subtotal="average" baseField="3" baseItem="31" numFmtId="10"/>
  </dataFields>
  <formats count="17">
    <format dxfId="27">
      <pivotArea field="0" type="button" dataOnly="0" labelOnly="1" outline="0" axis="axisRow" fieldPosition="0"/>
    </format>
    <format dxfId="26">
      <pivotArea field="2" type="button" dataOnly="0" labelOnly="1" outline="0" axis="axisRow" fieldPosition="1"/>
    </format>
    <format dxfId="2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field="0" type="button" dataOnly="0" labelOnly="1" outline="0" axis="axisRow" fieldPosition="0"/>
    </format>
    <format dxfId="21">
      <pivotArea field="2" type="button" dataOnly="0" labelOnly="1" outline="0" axis="axisRow" fieldPosition="1"/>
    </format>
    <format dxfId="2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9">
      <pivotArea grandRow="1" outline="0" collapsedLevelsAreSubtotals="1" fieldPosition="0"/>
    </format>
    <format dxfId="18">
      <pivotArea dataOnly="0" labelOnly="1" grandRow="1" outline="0" fieldPosition="0"/>
    </format>
    <format dxfId="1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5">
      <pivotArea outline="0" collapsedLevelsAreSubtotals="1" fieldPosition="0"/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</formats>
  <chartFormats count="3">
    <chartFormat chart="1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7" showRowHeaders="1" showColHeaders="1" showRowStripes="0" showColStripes="0" showLastColumn="1"/>
  <filters count="1">
    <filter fld="0" type="count" evalOrder="-1" id="3" iMeasureFld="2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4" id="{AE2B4EB6-1D3E-4C25-8532-28CADE1643A1}">
            <x14:pivotAreas count="1">
              <pivotArea outline="0" fieldPosition="0">
                <references count="1">
                  <reference field="4294967294" count="1" selected="0">
                    <x v="2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4D9D69-2D54-4422-AC3E-7A42A3902B7B}" name="TD_OUT" cacheId="0" applyNumberFormats="0" applyBorderFormats="0" applyFontFormats="0" applyPatternFormats="0" applyAlignmentFormats="0" applyWidthHeightFormats="1" dataCaption="Valores" updatedVersion="6" minRefreshableVersion="3" itemPrintTitles="1" createdVersion="6" indent="0" compact="0" compactData="0" multipleFieldFilters="0" chartFormat="1">
  <location ref="J13:N24" firstHeaderRow="0" firstDataRow="1" firstDataCol="2"/>
  <pivotFields count="20">
    <pivotField axis="axisRow" compact="0" outline="0" showAll="0" measureFilter="1" defaultSubtotal="0">
      <items count="49">
        <item x="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compact="0" outline="0" showAll="0" defaultSubtotal="0"/>
    <pivotField axis="axisRow" compact="0" outline="0" showAll="0" sortType="descending" defaultSubtotal="0">
      <items count="46">
        <item x="9"/>
        <item x="45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dataField="1"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dataField="1" compact="0" outline="0" subtotalTop="0" showAll="0" defaultSubtotal="0"/>
    <pivotField dataField="1" compact="0" outline="0" showAll="0" defaultSubtotal="0"/>
    <pivotField compact="0" outline="0" showAll="0" defaultSubtotal="0"/>
    <pivotField compact="0" outline="0" showAll="0" defaultSubtotal="0"/>
  </pivotFields>
  <rowFields count="2">
    <field x="0"/>
    <field x="2"/>
  </rowFields>
  <rowItems count="11">
    <i>
      <x v="1"/>
      <x v="2"/>
    </i>
    <i>
      <x v="5"/>
      <x v="6"/>
    </i>
    <i>
      <x v="14"/>
      <x v="12"/>
    </i>
    <i>
      <x v="15"/>
      <x v="13"/>
    </i>
    <i>
      <x v="24"/>
      <x v="22"/>
    </i>
    <i>
      <x v="26"/>
      <x v="24"/>
    </i>
    <i>
      <x v="30"/>
      <x v="28"/>
    </i>
    <i>
      <x v="41"/>
      <x v="39"/>
    </i>
    <i>
      <x v="47"/>
      <x v="7"/>
    </i>
    <i>
      <x v="48"/>
      <x v="4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BW (Mbps)" fld="3" baseField="0" baseItem="0"/>
    <dataField name="PROM. SALIDA" fld="16" subtotal="average" baseField="2" baseItem="0" numFmtId="2"/>
    <dataField name="% PROM. SALIDA" fld="17" subtotal="average" baseField="3" baseItem="12" numFmtId="10"/>
  </dataFields>
  <formats count="25">
    <format dxfId="52">
      <pivotArea field="0" type="button" dataOnly="0" labelOnly="1" outline="0" axis="axisRow" fieldPosition="0"/>
    </format>
    <format dxfId="51">
      <pivotArea field="2" type="button" dataOnly="0" labelOnly="1" outline="0" axis="axisRow" fieldPosition="1"/>
    </format>
    <format dxfId="5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9">
      <pivotArea grandRow="1" outline="0" collapsedLevelsAreSubtotals="1" fieldPosition="0"/>
    </format>
    <format dxfId="48">
      <pivotArea dataOnly="0" labelOnly="1" grandRow="1" outline="0" fieldPosition="0"/>
    </format>
    <format dxfId="47">
      <pivotArea field="0" type="button" dataOnly="0" labelOnly="1" outline="0" axis="axisRow" fieldPosition="0"/>
    </format>
    <format dxfId="46">
      <pivotArea field="2" type="button" dataOnly="0" labelOnly="1" outline="0" axis="axisRow" fieldPosition="1"/>
    </format>
    <format dxfId="4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4">
      <pivotArea grandRow="1" outline="0" collapsedLevelsAreSubtotals="1" fieldPosition="0"/>
    </format>
    <format dxfId="43">
      <pivotArea dataOnly="0" labelOnly="1" grandRow="1" outline="0" fieldPosition="0"/>
    </format>
    <format dxfId="4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0" type="button" dataOnly="0" labelOnly="1" outline="0" axis="axisRow" fieldPosition="0"/>
    </format>
    <format dxfId="35">
      <pivotArea field="2" type="button" dataOnly="0" labelOnly="1" outline="0" axis="axisRow" fieldPosition="1"/>
    </format>
    <format dxfId="34">
      <pivotArea dataOnly="0" labelOnly="1" grandRow="1" outline="0" fieldPosition="0"/>
    </format>
    <format dxfId="3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1">
      <pivotArea field="0" type="button" dataOnly="0" labelOnly="1" outline="0" axis="axisRow" fieldPosition="0"/>
    </format>
    <format dxfId="30">
      <pivotArea field="2" type="button" dataOnly="0" labelOnly="1" outline="0" axis="axisRow" fieldPosition="1"/>
    </format>
    <format dxfId="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">
      <pivotArea outline="0" fieldPosition="0">
        <references count="1">
          <reference field="4294967294" count="1">
            <x v="1"/>
          </reference>
        </references>
      </pivotArea>
    </format>
  </formats>
  <chartFormats count="3"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7" showRowHeaders="1" showColHeaders="1" showRowStripes="0" showColStripes="0" showLastColumn="1"/>
  <filters count="1">
    <filter fld="0" type="count" evalOrder="-1" id="3" iMeasureFld="2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3" id="{6A45A2CC-DF6B-4C30-9DD2-77A67F44011C}">
            <x14:pivotAreas count="1">
              <pivotArea outline="0" fieldPosition="0">
                <references count="1">
                  <reference field="4294967294" count="1" selected="0">
                    <x v="2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EA5D82-8A62-468B-9485-7DFDF030B1A2}" name="GRAFICAS" cacheId="1" applyNumberFormats="0" applyBorderFormats="0" applyFontFormats="0" applyPatternFormats="0" applyAlignmentFormats="0" applyWidthHeightFormats="1" dataCaption="Valores" updatedVersion="8" minRefreshableVersion="3" itemPrintTitles="1" createdVersion="6" indent="0" compact="0" compactData="0" multipleFieldFilters="0" chartFormat="16">
  <location ref="D16" firstHeaderRow="0" firstDataRow="0" firstDataCol="0" rowPageCount="1" colPageCount="1"/>
  <pivotFields count="1">
    <pivotField name="ENLACE" axis="axisPage" compact="0" outline="0" subtotalTop="0" showAll="0" defaultSubtotal="0">
      <items count="93">
        <item m="1" x="86"/>
        <item x="48"/>
        <item m="1" x="55"/>
        <item m="1" x="71"/>
        <item m="1" x="62"/>
        <item m="1" x="74"/>
        <item m="1" x="51"/>
        <item m="1" x="82"/>
        <item m="1" x="52"/>
        <item m="1" x="84"/>
        <item m="1" x="78"/>
        <item m="1" x="60"/>
        <item m="1" x="56"/>
        <item m="1" x="58"/>
        <item m="1" x="88"/>
        <item m="1" x="59"/>
        <item m="1" x="64"/>
        <item m="1" x="61"/>
        <item m="1" x="87"/>
        <item m="1" x="63"/>
        <item m="1" x="50"/>
        <item m="1" x="91"/>
        <item m="1" x="65"/>
        <item m="1" x="80"/>
        <item m="1" x="69"/>
        <item m="1" x="92"/>
        <item m="1" x="53"/>
        <item m="1" x="77"/>
        <item m="1" x="66"/>
        <item m="1" x="81"/>
        <item m="1" x="75"/>
        <item m="1" x="79"/>
        <item m="1" x="57"/>
        <item m="1" x="68"/>
        <item m="1" x="54"/>
        <item m="1" x="90"/>
        <item m="1" x="73"/>
        <item m="1" x="83"/>
        <item m="1" x="49"/>
        <item m="1" x="72"/>
        <item m="1" x="70"/>
        <item m="1" x="89"/>
        <item m="1" x="76"/>
        <item m="1" x="67"/>
        <item m="1" x="8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</pivotFields>
  <pageFields count="1">
    <pageField fld="0" item="65" hier="-1"/>
  </pageFields>
  <formats count="8">
    <format dxfId="10">
      <pivotArea field="0" type="button" dataOnly="0" labelOnly="1" outline="0" axis="axisPage" fieldPosition="0"/>
    </format>
    <format dxfId="9">
      <pivotArea field="0" type="button" dataOnly="0" labelOnly="1" outline="0" axis="axisPage" fieldPosition="0"/>
    </format>
    <format dxfId="8">
      <pivotArea field="0" type="button" dataOnly="0" labelOnly="1" outline="0" axis="axisPage" fieldPosition="0"/>
    </format>
    <format dxfId="7">
      <pivotArea field="0" type="button" dataOnly="0" labelOnly="1" outline="0" axis="axisPage" fieldPosition="0"/>
    </format>
    <format dxfId="6">
      <pivotArea field="0" type="button" dataOnly="0" labelOnly="1" outline="0" axis="axisPage" fieldPosition="0"/>
    </format>
    <format dxfId="5">
      <pivotArea field="0" type="button" dataOnly="0" labelOnly="1" outline="0" axis="axisPage" fieldPosition="0"/>
    </format>
    <format dxfId="4">
      <pivotArea field="0" type="button" dataOnly="0" labelOnly="1" outline="0" axis="axisPage" fieldPosition="0"/>
    </format>
    <format dxfId="3">
      <pivotArea field="0" type="button" dataOnly="0" labelOnly="1" outline="0" axis="axisPage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84C216-B6C1-4F91-BFF4-66F31812CFED}" name="Analisis_1" cacheId="0" applyNumberFormats="0" applyBorderFormats="0" applyFontFormats="0" applyPatternFormats="0" applyAlignmentFormats="0" applyWidthHeightFormats="1" dataCaption="Valores" updatedVersion="8" minRefreshableVersion="3" itemPrintTitles="1" createdVersion="6" indent="0" compact="0" compactData="0" multipleFieldFilters="0" chartFormat="16">
  <location ref="I13" firstHeaderRow="0" firstDataRow="0" firstDataCol="0" rowPageCount="1" colPageCount="1"/>
  <pivotFields count="20">
    <pivotField axis="axisPage" compact="0" outline="0" showAll="0" defaultSubtotal="0">
      <items count="49">
        <item x="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pageFields count="1">
    <pageField fld="0" item="1" hier="-1"/>
  </page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1DAACB-B40C-4919-A4EA-D76590E62F87}" name="Analisis_4" cacheId="0" applyNumberFormats="0" applyBorderFormats="0" applyFontFormats="0" applyPatternFormats="0" applyAlignmentFormats="0" applyWidthHeightFormats="1" dataCaption="Valores" updatedVersion="8" minRefreshableVersion="3" itemPrintTitles="1" createdVersion="6" indent="0" compact="0" compactData="0" multipleFieldFilters="0" chartFormat="22">
  <location ref="O3:Q5" firstHeaderRow="0" firstDataRow="1" firstDataCol="1" rowPageCount="1" colPageCount="1"/>
  <pivotFields count="20">
    <pivotField axis="axisRow" compact="0" outline="0" showAll="0" defaultSubtotal="0">
      <items count="49">
        <item h="1" x="48"/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dataField="1"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dataField="1" compact="0" outline="0" showAll="0" defaultSubtotal="0"/>
    <pivotField compact="0" outline="0" subtotalTop="0" showAll="0" defaultSubtotal="0"/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</pivotFields>
  <rowFields count="1">
    <field x="0"/>
  </rowFields>
  <rowItems count="2"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8" item="0" hier="-1"/>
  </pageFields>
  <dataFields count="2">
    <dataField name="% Max IN" fld="11" subtotal="average" baseField="0" baseItem="0" numFmtId="10"/>
    <dataField name="% Max OUT" fld="15" subtotal="average" baseField="0" baseItem="0" numFmtId="10"/>
  </dataFields>
  <chartFormats count="4"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BDC4CF-A151-48AE-BDFB-60F1982A79E6}" name="Analisis_2" cacheId="0" applyNumberFormats="0" applyBorderFormats="0" applyFontFormats="0" applyPatternFormats="0" applyAlignmentFormats="0" applyWidthHeightFormats="1" dataCaption="Valores" updatedVersion="8" minRefreshableVersion="3" itemPrintTitles="1" createdVersion="6" indent="0" compact="0" compactData="0" multipleFieldFilters="0" chartFormat="26">
  <location ref="F3:I5" firstHeaderRow="0" firstDataRow="1" firstDataCol="1" rowPageCount="1" colPageCount="1"/>
  <pivotFields count="20">
    <pivotField axis="axisRow" compact="0" outline="0" showAll="0" defaultSubtotal="0">
      <items count="49">
        <item h="1" x="48"/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</items>
    </pivotField>
    <pivotField compact="0" outline="0" showAll="0" defaultSubtotal="0"/>
    <pivotField compact="0" outline="0" showAll="0" defaultSubtotal="0"/>
    <pivotField dataField="1"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dataField="1"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dataField="1"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</pivotFields>
  <rowFields count="1">
    <field x="0"/>
  </rowFields>
  <rowItems count="2"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8" item="0" hier="-1"/>
  </pageFields>
  <dataFields count="3">
    <dataField name="BW" fld="3" baseField="0" baseItem="0"/>
    <dataField name="Max IN" fld="10" baseField="0" baseItem="0"/>
    <dataField name="Max OUT" fld="14" baseField="0" baseItem="0"/>
  </dataFields>
  <chartFormats count="3">
    <chartFormat chart="25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5" format="11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F03660-F79B-4EA3-934D-B548DA1D8399}" name="Analisis_3" cacheId="0" applyNumberFormats="0" applyBorderFormats="0" applyFontFormats="0" applyPatternFormats="0" applyAlignmentFormats="0" applyWidthHeightFormats="1" dataCaption="Valores" updatedVersion="8" minRefreshableVersion="3" itemPrintTitles="1" createdVersion="6" indent="0" compact="0" compactData="0" multipleFieldFilters="0" chartFormat="24">
  <location ref="A3:D5" firstHeaderRow="0" firstDataRow="1" firstDataCol="1" rowPageCount="1" colPageCount="1"/>
  <pivotFields count="20">
    <pivotField axis="axisRow" compact="0" outline="0" showAll="0" defaultSubtotal="0">
      <items count="49">
        <item h="1" x="48"/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</items>
    </pivotField>
    <pivotField compact="0" outline="0" showAll="0" defaultSubtotal="0"/>
    <pivotField compact="0" outline="0" showAll="0" defaultSubtotal="0"/>
    <pivotField dataField="1"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dataField="1"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dataField="1" compact="0" outline="0" subtotalTop="0" showAll="0" defaultSubtotal="0"/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</pivotFields>
  <rowFields count="1">
    <field x="0"/>
  </rowFields>
  <rowItems count="2"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8" item="0" hier="-1"/>
  </pageFields>
  <dataFields count="3">
    <dataField name="BW" fld="3" subtotal="average" baseField="0" baseItem="5" numFmtId="2"/>
    <dataField name="Prom. IN" fld="12" subtotal="average" baseField="0" baseItem="5" numFmtId="2"/>
    <dataField name="Prom. OUT" fld="16" subtotal="average" baseField="0" baseItem="0" numFmtId="167"/>
  </dataFields>
  <chartFormats count="3">
    <chartFormat chart="23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3" format="1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3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0DB48C-D67A-4397-8A59-98768A3F5CE9}" name="Analisis_5" cacheId="0" applyNumberFormats="0" applyBorderFormats="0" applyFontFormats="0" applyPatternFormats="0" applyAlignmentFormats="0" applyWidthHeightFormats="1" dataCaption="Valores" updatedVersion="8" minRefreshableVersion="3" itemPrintTitles="1" createdVersion="6" indent="0" compact="0" compactData="0" multipleFieldFilters="0" chartFormat="19">
  <location ref="K3:M5" firstHeaderRow="0" firstDataRow="1" firstDataCol="1" rowPageCount="1" colPageCount="1"/>
  <pivotFields count="20">
    <pivotField axis="axisRow" compact="0" outline="0" showAll="0" defaultSubtotal="0">
      <items count="49">
        <item h="1" x="48"/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dataField="1"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dataField="1"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</pivotFields>
  <rowFields count="1">
    <field x="0"/>
  </rowFields>
  <rowItems count="2"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8" item="0" hier="-1"/>
  </pageFields>
  <dataFields count="2">
    <dataField name="% Prom. IN" fld="13" subtotal="average" baseField="0" baseItem="0" numFmtId="10"/>
    <dataField name="% Prom. OUT" fld="17" subtotal="average" baseField="0" baseItem="0" numFmtId="10"/>
  </dataFields>
  <chartFormats count="4">
    <chartFormat chart="14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8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lace" xr10:uid="{9FC8F934-54EE-43E8-8B33-86F7BAA8DEEB}" sourceName="Enlace">
  <pivotTables>
    <pivotTable tabId="23" name="Analisis_1"/>
    <pivotTable tabId="25" name="Analisis_2"/>
    <pivotTable tabId="25" name="Analisis_3"/>
    <pivotTable tabId="25" name="Analisis_4"/>
    <pivotTable tabId="25" name="Analisis_5"/>
  </pivotTables>
  <data>
    <tabular pivotCacheId="710644557" showMissing="0">
      <items count="49">
        <i x="0" s="1"/>
        <i x="1"/>
        <i x="28"/>
        <i x="29"/>
        <i x="2"/>
        <i x="43"/>
        <i x="11"/>
        <i x="30"/>
        <i x="12"/>
        <i x="13"/>
        <i x="14"/>
        <i x="31"/>
        <i x="32"/>
        <i x="33"/>
        <i x="34"/>
        <i x="44"/>
        <i x="15"/>
        <i x="16"/>
        <i x="3"/>
        <i x="17"/>
        <i x="35"/>
        <i x="37"/>
        <i x="38"/>
        <i x="18"/>
        <i x="19"/>
        <i x="4"/>
        <i x="45"/>
        <i x="5"/>
        <i x="6"/>
        <i x="20"/>
        <i x="46"/>
        <i x="7"/>
        <i x="39"/>
        <i x="47"/>
        <i x="8"/>
        <i x="40"/>
        <i x="21"/>
        <i x="9"/>
        <i x="22"/>
        <i x="23"/>
        <i x="24"/>
        <i x="25"/>
        <i x="41"/>
        <i x="26"/>
        <i x="42"/>
        <i x="27"/>
        <i x="36"/>
        <i x="10"/>
        <i x="48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leccione_…" xr10:uid="{AABB5A18-7166-485D-938B-CB9F9CCA8281}" sourceName="Seleccione …">
  <pivotTables>
    <pivotTable tabId="22" name="GRAFICAS"/>
  </pivotTables>
  <data>
    <tabular pivotCacheId="1194626817" showMissing="0">
      <items count="93">
        <i x="25"/>
        <i x="22"/>
        <i x="37"/>
        <i x="39"/>
        <i x="40"/>
        <i x="38"/>
        <i x="17"/>
        <i x="5"/>
        <i x="43"/>
        <i x="30"/>
        <i x="14"/>
        <i x="44"/>
        <i x="24"/>
        <i x="33"/>
        <i x="16"/>
        <i x="21"/>
        <i x="4"/>
        <i x="23"/>
        <i x="18"/>
        <i x="32"/>
        <i x="42"/>
        <i x="19"/>
        <i x="47"/>
        <i x="3"/>
        <i x="10"/>
        <i x="1"/>
        <i x="46"/>
        <i x="34"/>
        <i x="35"/>
        <i x="12"/>
        <i x="11"/>
        <i x="45"/>
        <i x="36"/>
        <i x="41"/>
        <i x="31"/>
        <i x="26"/>
        <i x="27"/>
        <i x="8"/>
        <i x="9"/>
        <i x="2"/>
        <i x="0"/>
        <i x="7"/>
        <i x="15"/>
        <i x="6"/>
        <i x="29"/>
        <i x="28"/>
        <i x="13"/>
        <i x="20" s="1"/>
        <i x="48"/>
        <i x="73" nd="1"/>
        <i x="77" nd="1"/>
        <i x="86" nd="1"/>
        <i x="64" nd="1"/>
        <i x="59" nd="1"/>
        <i x="61" nd="1"/>
        <i x="54" nd="1"/>
        <i x="70" nd="1"/>
        <i x="49" nd="1"/>
        <i x="90" nd="1"/>
        <i x="62" nd="1"/>
        <i x="71" nd="1"/>
        <i x="65" nd="1"/>
        <i x="91" nd="1"/>
        <i x="63" nd="1"/>
        <i x="55" nd="1"/>
        <i x="56" nd="1"/>
        <i x="87" nd="1"/>
        <i x="88" nd="1"/>
        <i x="51" nd="1"/>
        <i x="52" nd="1"/>
        <i x="58" nd="1"/>
        <i x="69" nd="1"/>
        <i x="78" nd="1"/>
        <i x="82" nd="1"/>
        <i x="80" nd="1"/>
        <i x="84" nd="1"/>
        <i x="50" nd="1"/>
        <i x="60" nd="1"/>
        <i x="74" nd="1"/>
        <i x="75" nd="1"/>
        <i x="67" nd="1"/>
        <i x="76" nd="1"/>
        <i x="81" nd="1"/>
        <i x="92" nd="1"/>
        <i x="53" nd="1"/>
        <i x="85" nd="1"/>
        <i x="68" nd="1"/>
        <i x="66" nd="1"/>
        <i x="89" nd="1"/>
        <i x="72" nd="1"/>
        <i x="79" nd="1"/>
        <i x="57" nd="1"/>
        <i x="83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cione …" xr10:uid="{B5C71EE6-2162-4070-8043-9091BEDB9E5D}" cache="SegmentaciónDeDatos_Seleccione_…" caption="Enlace" startItem="43" style="SlicerStyleLight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nlace" xr10:uid="{CDF546D9-2A25-4EDA-BD2D-DAEF8CA55BBD}" cache="SegmentaciónDeDatos_Enlace" caption="Enlace" style="SlicerStyleLight2" rowHeight="216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pivotTable" Target="../pivotTables/pivot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A79C-9DA1-4395-8672-71DB44F11FC8}">
  <sheetPr codeName="Hoja2"/>
  <dimension ref="A1:S31"/>
  <sheetViews>
    <sheetView showGridLines="0" showRowColHeaders="0" tabSelected="1" zoomScaleNormal="100" workbookViewId="0"/>
  </sheetViews>
  <sheetFormatPr baseColWidth="10" defaultColWidth="0" defaultRowHeight="15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9" width="11.42578125" customWidth="1"/>
    <col min="20" max="16384" width="11.42578125" hidden="1"/>
  </cols>
  <sheetData>
    <row r="1" spans="5:6" x14ac:dyDescent="0.25"/>
    <row r="2" spans="5:6" x14ac:dyDescent="0.25"/>
    <row r="3" spans="5:6" x14ac:dyDescent="0.25"/>
    <row r="4" spans="5:6" x14ac:dyDescent="0.25"/>
    <row r="5" spans="5:6" x14ac:dyDescent="0.25"/>
    <row r="6" spans="5:6" x14ac:dyDescent="0.25"/>
    <row r="7" spans="5:6" x14ac:dyDescent="0.25"/>
    <row r="8" spans="5:6" x14ac:dyDescent="0.25"/>
    <row r="9" spans="5:6" x14ac:dyDescent="0.25"/>
    <row r="10" spans="5:6" x14ac:dyDescent="0.25">
      <c r="E10" s="39" t="s">
        <v>87</v>
      </c>
      <c r="F10" s="76" t="s">
        <v>270</v>
      </c>
    </row>
    <row r="11" spans="5:6" x14ac:dyDescent="0.25">
      <c r="E11" s="39" t="s">
        <v>72</v>
      </c>
      <c r="F11" s="77" t="s">
        <v>74</v>
      </c>
    </row>
    <row r="12" spans="5:6" x14ac:dyDescent="0.25">
      <c r="E12" s="39" t="s">
        <v>75</v>
      </c>
      <c r="F12" s="77" t="s">
        <v>73</v>
      </c>
    </row>
    <row r="13" spans="5:6" x14ac:dyDescent="0.25">
      <c r="E13" s="39" t="s">
        <v>146</v>
      </c>
      <c r="F13" s="77" t="s">
        <v>380</v>
      </c>
    </row>
    <row r="14" spans="5:6" x14ac:dyDescent="0.25">
      <c r="E14" s="39" t="s">
        <v>76</v>
      </c>
      <c r="F14" s="77" t="s">
        <v>161</v>
      </c>
    </row>
    <row r="15" spans="5:6" x14ac:dyDescent="0.25">
      <c r="E15" s="39" t="s">
        <v>89</v>
      </c>
      <c r="F15" s="78">
        <v>44960</v>
      </c>
    </row>
    <row r="16" spans="5:6" x14ac:dyDescent="0.25">
      <c r="E16" s="39" t="s">
        <v>88</v>
      </c>
      <c r="F16" s="77" t="s">
        <v>384</v>
      </c>
    </row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</sheetData>
  <pageMargins left="0.7" right="0.7" top="0.75" bottom="0.75" header="0.3" footer="0.3"/>
  <pageSetup scale="10" fitToWidth="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9CDF-F77C-4597-861A-309533F65D32}">
  <sheetPr codeName="Hoja11"/>
  <dimension ref="A1:C10"/>
  <sheetViews>
    <sheetView showGridLines="0" showRowColHeaders="0" workbookViewId="0">
      <selection sqref="A1:C1"/>
    </sheetView>
  </sheetViews>
  <sheetFormatPr baseColWidth="10" defaultColWidth="0" defaultRowHeight="15" zeroHeight="1" x14ac:dyDescent="0.25"/>
  <cols>
    <col min="1" max="1" width="25.85546875" customWidth="1"/>
    <col min="2" max="2" width="9.5703125" customWidth="1"/>
    <col min="3" max="3" width="39.28515625" bestFit="1" customWidth="1"/>
    <col min="4" max="16384" width="11.42578125" hidden="1"/>
  </cols>
  <sheetData>
    <row r="1" spans="1:3" x14ac:dyDescent="0.25">
      <c r="A1" s="105" t="s">
        <v>84</v>
      </c>
      <c r="B1" s="106"/>
      <c r="C1" s="107"/>
    </row>
    <row r="2" spans="1:3" x14ac:dyDescent="0.25">
      <c r="A2" s="37" t="s">
        <v>77</v>
      </c>
      <c r="B2" s="104" t="s">
        <v>78</v>
      </c>
      <c r="C2" s="104"/>
    </row>
    <row r="3" spans="1:3" x14ac:dyDescent="0.25">
      <c r="A3" s="37" t="s">
        <v>79</v>
      </c>
      <c r="B3" s="104" t="s">
        <v>80</v>
      </c>
      <c r="C3" s="104"/>
    </row>
    <row r="4" spans="1:3" x14ac:dyDescent="0.25">
      <c r="A4" s="37" t="s">
        <v>81</v>
      </c>
      <c r="B4" s="104" t="s">
        <v>80</v>
      </c>
      <c r="C4" s="104"/>
    </row>
    <row r="5" spans="1:3" x14ac:dyDescent="0.25">
      <c r="A5" s="37" t="s">
        <v>114</v>
      </c>
      <c r="B5" s="104" t="s">
        <v>80</v>
      </c>
      <c r="C5" s="104"/>
    </row>
    <row r="6" spans="1:3" x14ac:dyDescent="0.25">
      <c r="A6" s="37" t="s">
        <v>113</v>
      </c>
      <c r="B6" s="104" t="s">
        <v>112</v>
      </c>
      <c r="C6" s="104"/>
    </row>
    <row r="7" spans="1:3" x14ac:dyDescent="0.25">
      <c r="A7" s="37" t="s">
        <v>85</v>
      </c>
      <c r="B7" s="104" t="s">
        <v>80</v>
      </c>
      <c r="C7" s="104"/>
    </row>
    <row r="8" spans="1:3" x14ac:dyDescent="0.25">
      <c r="A8" s="37" t="s">
        <v>86</v>
      </c>
      <c r="B8" s="104" t="s">
        <v>80</v>
      </c>
      <c r="C8" s="104"/>
    </row>
    <row r="9" spans="1:3" x14ac:dyDescent="0.25">
      <c r="A9" s="63" t="s">
        <v>82</v>
      </c>
      <c r="B9" s="62" t="s">
        <v>115</v>
      </c>
      <c r="C9" s="38" t="s">
        <v>116</v>
      </c>
    </row>
    <row r="10" spans="1:3" x14ac:dyDescent="0.25">
      <c r="A10" s="37" t="s">
        <v>83</v>
      </c>
      <c r="B10" s="104" t="s">
        <v>80</v>
      </c>
      <c r="C10" s="104"/>
    </row>
  </sheetData>
  <sheetProtection algorithmName="SHA-512" hashValue="xcvTsGrmb+DsTZ5PoT5ljo+hdGnkiZ8/xMii0oYk61VHPVHeY4Hl987l+Zql2UKScO/wkiWaIYzRTQsKQR7SHQ==" saltValue="9qCAyZ9gNPM9bvvQPa5rYA==" spinCount="100000" sheet="1" objects="1" scenarios="1" selectLockedCells="1" selectUnlockedCells="1"/>
  <mergeCells count="9">
    <mergeCell ref="B10:C10"/>
    <mergeCell ref="B4:C4"/>
    <mergeCell ref="B6:C6"/>
    <mergeCell ref="B7:C7"/>
    <mergeCell ref="A1:C1"/>
    <mergeCell ref="B2:C2"/>
    <mergeCell ref="B3:C3"/>
    <mergeCell ref="B8:C8"/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CA01-764E-4DFF-8BA3-5FBD8F73A229}">
  <sheetPr codeName="Hoja3"/>
  <dimension ref="B16:H64"/>
  <sheetViews>
    <sheetView showGridLines="0" showRowColHeaders="0" zoomScale="85" zoomScaleNormal="85" workbookViewId="0">
      <pane ySplit="8" topLeftCell="A9" activePane="bottomLeft" state="frozen"/>
      <selection pane="bottomLeft"/>
    </sheetView>
  </sheetViews>
  <sheetFormatPr baseColWidth="10" defaultRowHeight="15" x14ac:dyDescent="0.25"/>
  <cols>
    <col min="2" max="2" width="11.7109375" customWidth="1"/>
    <col min="3" max="3" width="35.42578125" customWidth="1"/>
    <col min="4" max="4" width="61.42578125" customWidth="1"/>
    <col min="5" max="5" width="25" bestFit="1" customWidth="1"/>
    <col min="6" max="6" width="17" bestFit="1" customWidth="1"/>
    <col min="7" max="7" width="20.42578125" customWidth="1"/>
    <col min="8" max="8" width="15.5703125" customWidth="1"/>
  </cols>
  <sheetData>
    <row r="16" spans="2:8" x14ac:dyDescent="0.25">
      <c r="B16" s="40" t="s">
        <v>49</v>
      </c>
      <c r="C16" s="40" t="s">
        <v>90</v>
      </c>
      <c r="D16" s="40" t="s">
        <v>51</v>
      </c>
      <c r="E16" s="40" t="s">
        <v>71</v>
      </c>
      <c r="F16" s="40" t="s">
        <v>91</v>
      </c>
      <c r="G16" s="40" t="s">
        <v>53</v>
      </c>
      <c r="H16" s="40" t="s">
        <v>54</v>
      </c>
    </row>
    <row r="17" spans="2:8" x14ac:dyDescent="0.25">
      <c r="B17" s="61" t="s">
        <v>284</v>
      </c>
      <c r="C17" s="41" t="s">
        <v>138</v>
      </c>
      <c r="D17" s="41" t="s">
        <v>320</v>
      </c>
      <c r="E17" s="42">
        <v>62.5</v>
      </c>
      <c r="F17" s="42" t="s">
        <v>63</v>
      </c>
      <c r="G17" s="42" t="s">
        <v>137</v>
      </c>
      <c r="H17" s="43">
        <v>350000</v>
      </c>
    </row>
    <row r="18" spans="2:8" x14ac:dyDescent="0.25">
      <c r="B18" s="61" t="s">
        <v>292</v>
      </c>
      <c r="C18" s="41" t="s">
        <v>138</v>
      </c>
      <c r="D18" s="41" t="s">
        <v>328</v>
      </c>
      <c r="E18" s="42">
        <v>62.5</v>
      </c>
      <c r="F18" s="42" t="s">
        <v>63</v>
      </c>
      <c r="G18" s="42" t="s">
        <v>137</v>
      </c>
      <c r="H18" s="43">
        <v>307000</v>
      </c>
    </row>
    <row r="19" spans="2:8" x14ac:dyDescent="0.25">
      <c r="B19" s="61" t="s">
        <v>293</v>
      </c>
      <c r="C19" s="41" t="s">
        <v>139</v>
      </c>
      <c r="D19" s="41" t="s">
        <v>329</v>
      </c>
      <c r="E19" s="42">
        <v>62.5</v>
      </c>
      <c r="F19" s="42" t="s">
        <v>63</v>
      </c>
      <c r="G19" s="42" t="s">
        <v>137</v>
      </c>
      <c r="H19" s="43">
        <v>700000</v>
      </c>
    </row>
    <row r="20" spans="2:8" x14ac:dyDescent="0.25">
      <c r="B20" s="61" t="s">
        <v>286</v>
      </c>
      <c r="C20" s="41" t="s">
        <v>138</v>
      </c>
      <c r="D20" s="41" t="s">
        <v>322</v>
      </c>
      <c r="E20" s="42">
        <v>62.5</v>
      </c>
      <c r="F20" s="42" t="s">
        <v>63</v>
      </c>
      <c r="G20" s="42" t="s">
        <v>137</v>
      </c>
      <c r="H20" s="43">
        <v>460000</v>
      </c>
    </row>
    <row r="21" spans="2:8" x14ac:dyDescent="0.25">
      <c r="B21" s="61" t="s">
        <v>128</v>
      </c>
      <c r="C21" s="41" t="s">
        <v>138</v>
      </c>
      <c r="D21" s="41" t="s">
        <v>150</v>
      </c>
      <c r="E21" s="42">
        <v>62.5</v>
      </c>
      <c r="F21" s="42" t="s">
        <v>63</v>
      </c>
      <c r="G21" s="42" t="s">
        <v>137</v>
      </c>
      <c r="H21" s="43">
        <v>0</v>
      </c>
    </row>
    <row r="22" spans="2:8" x14ac:dyDescent="0.25">
      <c r="B22" s="61" t="s">
        <v>281</v>
      </c>
      <c r="C22" s="41" t="s">
        <v>139</v>
      </c>
      <c r="D22" s="41" t="s">
        <v>147</v>
      </c>
      <c r="E22" s="42">
        <v>1430</v>
      </c>
      <c r="F22" s="42" t="s">
        <v>63</v>
      </c>
      <c r="G22" s="42" t="s">
        <v>137</v>
      </c>
      <c r="H22" s="43">
        <v>8000000</v>
      </c>
    </row>
    <row r="23" spans="2:8" x14ac:dyDescent="0.25">
      <c r="B23" s="61" t="s">
        <v>136</v>
      </c>
      <c r="C23" s="41" t="s">
        <v>138</v>
      </c>
      <c r="D23" s="41" t="s">
        <v>147</v>
      </c>
      <c r="E23" s="42">
        <v>1430</v>
      </c>
      <c r="F23" s="42" t="s">
        <v>63</v>
      </c>
      <c r="G23" s="42" t="s">
        <v>137</v>
      </c>
      <c r="H23" s="43">
        <v>0</v>
      </c>
    </row>
    <row r="24" spans="2:8" x14ac:dyDescent="0.25">
      <c r="B24" s="61" t="s">
        <v>130</v>
      </c>
      <c r="C24" s="41" t="s">
        <v>138</v>
      </c>
      <c r="D24" s="41" t="s">
        <v>151</v>
      </c>
      <c r="E24" s="42">
        <v>125</v>
      </c>
      <c r="F24" s="42" t="s">
        <v>63</v>
      </c>
      <c r="G24" s="42" t="s">
        <v>137</v>
      </c>
      <c r="H24" s="43">
        <v>0</v>
      </c>
    </row>
    <row r="25" spans="2:8" x14ac:dyDescent="0.25">
      <c r="B25" s="61" t="s">
        <v>287</v>
      </c>
      <c r="C25" s="41" t="s">
        <v>138</v>
      </c>
      <c r="D25" s="41" t="s">
        <v>323</v>
      </c>
      <c r="E25" s="42">
        <v>62.5</v>
      </c>
      <c r="F25" s="42" t="s">
        <v>63</v>
      </c>
      <c r="G25" s="42" t="s">
        <v>137</v>
      </c>
      <c r="H25" s="43">
        <v>570000</v>
      </c>
    </row>
    <row r="26" spans="2:8" x14ac:dyDescent="0.25">
      <c r="B26" s="61" t="s">
        <v>288</v>
      </c>
      <c r="C26" s="41" t="s">
        <v>138</v>
      </c>
      <c r="D26" s="41" t="s">
        <v>324</v>
      </c>
      <c r="E26" s="42">
        <v>9.77</v>
      </c>
      <c r="F26" s="42" t="s">
        <v>63</v>
      </c>
      <c r="G26" s="42" t="s">
        <v>137</v>
      </c>
      <c r="H26" s="43">
        <v>380000</v>
      </c>
    </row>
    <row r="27" spans="2:8" x14ac:dyDescent="0.25">
      <c r="B27" s="61" t="s">
        <v>135</v>
      </c>
      <c r="C27" s="41" t="s">
        <v>138</v>
      </c>
      <c r="D27" s="41" t="s">
        <v>62</v>
      </c>
      <c r="E27" s="42">
        <v>1.95</v>
      </c>
      <c r="F27" s="42" t="s">
        <v>63</v>
      </c>
      <c r="G27" s="42" t="s">
        <v>137</v>
      </c>
      <c r="H27" s="43">
        <v>0</v>
      </c>
    </row>
    <row r="28" spans="2:8" x14ac:dyDescent="0.25">
      <c r="B28" s="61" t="s">
        <v>295</v>
      </c>
      <c r="C28" s="41" t="s">
        <v>138</v>
      </c>
      <c r="D28" s="41" t="s">
        <v>331</v>
      </c>
      <c r="E28" s="42">
        <v>62.5</v>
      </c>
      <c r="F28" s="42" t="s">
        <v>63</v>
      </c>
      <c r="G28" s="42" t="s">
        <v>137</v>
      </c>
      <c r="H28" s="43">
        <v>310000</v>
      </c>
    </row>
    <row r="29" spans="2:8" x14ac:dyDescent="0.25">
      <c r="B29" s="61" t="s">
        <v>296</v>
      </c>
      <c r="C29" s="41" t="s">
        <v>138</v>
      </c>
      <c r="D29" s="41" t="s">
        <v>332</v>
      </c>
      <c r="E29" s="42">
        <v>62.5</v>
      </c>
      <c r="F29" s="42" t="s">
        <v>63</v>
      </c>
      <c r="G29" s="42" t="s">
        <v>137</v>
      </c>
      <c r="H29" s="43">
        <v>500000</v>
      </c>
    </row>
    <row r="30" spans="2:8" x14ac:dyDescent="0.25">
      <c r="B30" s="61" t="s">
        <v>306</v>
      </c>
      <c r="C30" s="41" t="s">
        <v>138</v>
      </c>
      <c r="D30" s="41" t="s">
        <v>332</v>
      </c>
      <c r="E30" s="42">
        <v>62.5</v>
      </c>
      <c r="F30" s="42" t="s">
        <v>63</v>
      </c>
      <c r="G30" s="42" t="s">
        <v>137</v>
      </c>
      <c r="H30" s="43">
        <v>450000</v>
      </c>
    </row>
    <row r="31" spans="2:8" x14ac:dyDescent="0.25">
      <c r="B31" s="61" t="s">
        <v>276</v>
      </c>
      <c r="C31" s="41" t="s">
        <v>138</v>
      </c>
      <c r="D31" s="41" t="s">
        <v>313</v>
      </c>
      <c r="E31" s="42">
        <v>62.5</v>
      </c>
      <c r="F31" s="42" t="s">
        <v>63</v>
      </c>
      <c r="G31" s="42" t="s">
        <v>137</v>
      </c>
      <c r="H31" s="43">
        <v>460000</v>
      </c>
    </row>
    <row r="32" spans="2:8" x14ac:dyDescent="0.25">
      <c r="B32" s="61" t="s">
        <v>285</v>
      </c>
      <c r="C32" s="41" t="s">
        <v>138</v>
      </c>
      <c r="D32" s="41" t="s">
        <v>321</v>
      </c>
      <c r="E32" s="42">
        <v>62.5</v>
      </c>
      <c r="F32" s="42" t="s">
        <v>63</v>
      </c>
      <c r="G32" s="42" t="s">
        <v>137</v>
      </c>
      <c r="H32" s="43">
        <v>500000</v>
      </c>
    </row>
    <row r="33" spans="2:8" x14ac:dyDescent="0.25">
      <c r="B33" s="61" t="s">
        <v>298</v>
      </c>
      <c r="C33" s="41" t="s">
        <v>138</v>
      </c>
      <c r="D33" s="41" t="s">
        <v>334</v>
      </c>
      <c r="E33" s="42">
        <v>62.5</v>
      </c>
      <c r="F33" s="42" t="s">
        <v>63</v>
      </c>
      <c r="G33" s="42" t="s">
        <v>137</v>
      </c>
      <c r="H33" s="43">
        <v>500000</v>
      </c>
    </row>
    <row r="34" spans="2:8" x14ac:dyDescent="0.25">
      <c r="B34" s="61" t="s">
        <v>299</v>
      </c>
      <c r="C34" s="41" t="s">
        <v>138</v>
      </c>
      <c r="D34" s="41" t="s">
        <v>335</v>
      </c>
      <c r="E34" s="42">
        <v>31.25</v>
      </c>
      <c r="F34" s="42" t="s">
        <v>63</v>
      </c>
      <c r="G34" s="42" t="s">
        <v>137</v>
      </c>
      <c r="H34" s="43">
        <v>350000</v>
      </c>
    </row>
    <row r="35" spans="2:8" x14ac:dyDescent="0.25">
      <c r="B35" s="61" t="s">
        <v>300</v>
      </c>
      <c r="C35" s="41" t="s">
        <v>138</v>
      </c>
      <c r="D35" s="41" t="s">
        <v>336</v>
      </c>
      <c r="E35" s="42">
        <v>62.5</v>
      </c>
      <c r="F35" s="42" t="s">
        <v>63</v>
      </c>
      <c r="G35" s="42" t="s">
        <v>137</v>
      </c>
      <c r="H35" s="43">
        <v>460000</v>
      </c>
    </row>
    <row r="36" spans="2:8" x14ac:dyDescent="0.25">
      <c r="B36" s="61" t="s">
        <v>301</v>
      </c>
      <c r="C36" s="41" t="s">
        <v>138</v>
      </c>
      <c r="D36" s="41" t="s">
        <v>337</v>
      </c>
      <c r="E36" s="42">
        <v>62.5</v>
      </c>
      <c r="F36" s="42" t="s">
        <v>63</v>
      </c>
      <c r="G36" s="42" t="s">
        <v>137</v>
      </c>
      <c r="H36" s="43">
        <v>450000</v>
      </c>
    </row>
    <row r="37" spans="2:8" x14ac:dyDescent="0.25">
      <c r="B37" s="61" t="s">
        <v>282</v>
      </c>
      <c r="C37" s="41" t="s">
        <v>138</v>
      </c>
      <c r="D37" s="41" t="s">
        <v>318</v>
      </c>
      <c r="E37" s="42">
        <v>517.58000000000004</v>
      </c>
      <c r="F37" s="42" t="s">
        <v>63</v>
      </c>
      <c r="G37" s="42" t="s">
        <v>137</v>
      </c>
      <c r="H37" s="43">
        <v>1000000</v>
      </c>
    </row>
    <row r="38" spans="2:8" x14ac:dyDescent="0.25">
      <c r="B38" s="61" t="s">
        <v>303</v>
      </c>
      <c r="C38" s="41" t="s">
        <v>138</v>
      </c>
      <c r="D38" s="41" t="s">
        <v>339</v>
      </c>
      <c r="E38" s="42">
        <v>125</v>
      </c>
      <c r="F38" s="42" t="s">
        <v>63</v>
      </c>
      <c r="G38" s="42" t="s">
        <v>137</v>
      </c>
      <c r="H38" s="43">
        <v>540000</v>
      </c>
    </row>
    <row r="39" spans="2:8" x14ac:dyDescent="0.25">
      <c r="B39" s="61" t="s">
        <v>132</v>
      </c>
      <c r="C39" s="41" t="s">
        <v>138</v>
      </c>
      <c r="D39" s="41" t="s">
        <v>154</v>
      </c>
      <c r="E39" s="42">
        <v>62.5</v>
      </c>
      <c r="F39" s="42" t="s">
        <v>63</v>
      </c>
      <c r="G39" s="42" t="s">
        <v>137</v>
      </c>
      <c r="H39" s="43">
        <v>0</v>
      </c>
    </row>
    <row r="40" spans="2:8" x14ac:dyDescent="0.25">
      <c r="B40" s="61" t="s">
        <v>127</v>
      </c>
      <c r="C40" s="41" t="s">
        <v>138</v>
      </c>
      <c r="D40" s="41" t="s">
        <v>155</v>
      </c>
      <c r="E40" s="42">
        <v>39.06</v>
      </c>
      <c r="F40" s="42" t="s">
        <v>63</v>
      </c>
      <c r="G40" s="42" t="s">
        <v>137</v>
      </c>
      <c r="H40" s="43">
        <v>0</v>
      </c>
    </row>
    <row r="41" spans="2:8" x14ac:dyDescent="0.25">
      <c r="B41" s="61" t="s">
        <v>310</v>
      </c>
      <c r="C41" s="41" t="s">
        <v>138</v>
      </c>
      <c r="D41" s="41" t="s">
        <v>345</v>
      </c>
      <c r="E41" s="42">
        <v>62.5</v>
      </c>
      <c r="F41" s="42" t="s">
        <v>63</v>
      </c>
      <c r="G41" s="42" t="s">
        <v>137</v>
      </c>
      <c r="H41" s="43">
        <v>380000</v>
      </c>
    </row>
    <row r="42" spans="2:8" x14ac:dyDescent="0.25">
      <c r="B42" s="61" t="s">
        <v>133</v>
      </c>
      <c r="C42" s="41" t="s">
        <v>138</v>
      </c>
      <c r="D42" s="41" t="s">
        <v>148</v>
      </c>
      <c r="E42" s="42">
        <v>48.83</v>
      </c>
      <c r="F42" s="42" t="s">
        <v>63</v>
      </c>
      <c r="G42" s="42" t="s">
        <v>137</v>
      </c>
      <c r="H42" s="43">
        <v>0</v>
      </c>
    </row>
    <row r="43" spans="2:8" x14ac:dyDescent="0.25">
      <c r="B43" s="61" t="s">
        <v>291</v>
      </c>
      <c r="C43" s="41" t="s">
        <v>139</v>
      </c>
      <c r="D43" s="41" t="s">
        <v>327</v>
      </c>
      <c r="E43" s="42">
        <v>62.5</v>
      </c>
      <c r="F43" s="42" t="s">
        <v>63</v>
      </c>
      <c r="G43" s="42" t="s">
        <v>137</v>
      </c>
      <c r="H43" s="43">
        <v>1200000</v>
      </c>
    </row>
    <row r="44" spans="2:8" x14ac:dyDescent="0.25">
      <c r="B44" s="61" t="s">
        <v>304</v>
      </c>
      <c r="C44" s="41" t="s">
        <v>139</v>
      </c>
      <c r="D44" s="41" t="s">
        <v>340</v>
      </c>
      <c r="E44" s="42">
        <v>62.5</v>
      </c>
      <c r="F44" s="42" t="s">
        <v>63</v>
      </c>
      <c r="G44" s="42" t="s">
        <v>137</v>
      </c>
      <c r="H44" s="43">
        <v>460000</v>
      </c>
    </row>
    <row r="45" spans="2:8" x14ac:dyDescent="0.25">
      <c r="B45" s="61" t="s">
        <v>274</v>
      </c>
      <c r="C45" s="41" t="s">
        <v>138</v>
      </c>
      <c r="D45" s="41" t="s">
        <v>311</v>
      </c>
      <c r="E45" s="42">
        <v>9.77</v>
      </c>
      <c r="F45" s="42" t="s">
        <v>63</v>
      </c>
      <c r="G45" s="42" t="s">
        <v>137</v>
      </c>
      <c r="H45" s="43">
        <v>3300000</v>
      </c>
    </row>
    <row r="46" spans="2:8" x14ac:dyDescent="0.25">
      <c r="B46" s="61" t="s">
        <v>275</v>
      </c>
      <c r="C46" s="41" t="s">
        <v>138</v>
      </c>
      <c r="D46" s="41" t="s">
        <v>312</v>
      </c>
      <c r="E46" s="42">
        <v>31.25</v>
      </c>
      <c r="F46" s="42" t="s">
        <v>63</v>
      </c>
      <c r="G46" s="42" t="s">
        <v>137</v>
      </c>
      <c r="H46" s="43">
        <v>460000</v>
      </c>
    </row>
    <row r="47" spans="2:8" x14ac:dyDescent="0.25">
      <c r="B47" s="61" t="s">
        <v>305</v>
      </c>
      <c r="C47" s="41" t="s">
        <v>138</v>
      </c>
      <c r="D47" s="41" t="s">
        <v>341</v>
      </c>
      <c r="E47" s="42">
        <v>63.48</v>
      </c>
      <c r="F47" s="42" t="s">
        <v>63</v>
      </c>
      <c r="G47" s="42" t="s">
        <v>137</v>
      </c>
      <c r="H47" s="43">
        <v>500000</v>
      </c>
    </row>
    <row r="48" spans="2:8" x14ac:dyDescent="0.25">
      <c r="B48" s="61" t="s">
        <v>307</v>
      </c>
      <c r="C48" s="41" t="s">
        <v>138</v>
      </c>
      <c r="D48" s="41" t="s">
        <v>342</v>
      </c>
      <c r="E48" s="42">
        <v>62.5</v>
      </c>
      <c r="F48" s="42" t="s">
        <v>63</v>
      </c>
      <c r="G48" s="42" t="s">
        <v>137</v>
      </c>
      <c r="H48" s="43">
        <v>500000</v>
      </c>
    </row>
    <row r="49" spans="2:8" x14ac:dyDescent="0.25">
      <c r="B49" s="61" t="s">
        <v>277</v>
      </c>
      <c r="C49" s="41" t="s">
        <v>138</v>
      </c>
      <c r="D49" s="41" t="s">
        <v>314</v>
      </c>
      <c r="E49" s="42">
        <v>62.5</v>
      </c>
      <c r="F49" s="42" t="s">
        <v>63</v>
      </c>
      <c r="G49" s="42" t="s">
        <v>137</v>
      </c>
      <c r="H49" s="43">
        <v>460000</v>
      </c>
    </row>
    <row r="50" spans="2:8" x14ac:dyDescent="0.25">
      <c r="B50" s="61" t="s">
        <v>297</v>
      </c>
      <c r="C50" s="41" t="s">
        <v>138</v>
      </c>
      <c r="D50" s="41" t="s">
        <v>333</v>
      </c>
      <c r="E50" s="42">
        <v>9.77</v>
      </c>
      <c r="F50" s="42" t="s">
        <v>63</v>
      </c>
      <c r="G50" s="42" t="s">
        <v>137</v>
      </c>
      <c r="H50" s="43">
        <v>500000</v>
      </c>
    </row>
    <row r="51" spans="2:8" x14ac:dyDescent="0.25">
      <c r="B51" s="61" t="s">
        <v>278</v>
      </c>
      <c r="C51" s="41" t="s">
        <v>138</v>
      </c>
      <c r="D51" s="41" t="s">
        <v>315</v>
      </c>
      <c r="E51" s="42">
        <v>62.5</v>
      </c>
      <c r="F51" s="42" t="s">
        <v>63</v>
      </c>
      <c r="G51" s="42" t="s">
        <v>137</v>
      </c>
      <c r="H51" s="43">
        <v>450000</v>
      </c>
    </row>
    <row r="52" spans="2:8" x14ac:dyDescent="0.25">
      <c r="B52" s="61" t="s">
        <v>279</v>
      </c>
      <c r="C52" s="41" t="s">
        <v>138</v>
      </c>
      <c r="D52" s="41" t="s">
        <v>316</v>
      </c>
      <c r="E52" s="42">
        <v>62.5</v>
      </c>
      <c r="F52" s="42" t="s">
        <v>63</v>
      </c>
      <c r="G52" s="42" t="s">
        <v>137</v>
      </c>
      <c r="H52" s="43">
        <v>460000</v>
      </c>
    </row>
    <row r="53" spans="2:8" x14ac:dyDescent="0.25">
      <c r="B53" s="61" t="s">
        <v>134</v>
      </c>
      <c r="C53" s="41" t="s">
        <v>138</v>
      </c>
      <c r="D53" s="41" t="s">
        <v>149</v>
      </c>
      <c r="E53" s="42">
        <v>1.95</v>
      </c>
      <c r="F53" s="42" t="s">
        <v>63</v>
      </c>
      <c r="G53" s="42" t="s">
        <v>137</v>
      </c>
      <c r="H53" s="43">
        <v>0</v>
      </c>
    </row>
    <row r="54" spans="2:8" x14ac:dyDescent="0.25">
      <c r="B54" s="61" t="s">
        <v>280</v>
      </c>
      <c r="C54" s="41" t="s">
        <v>138</v>
      </c>
      <c r="D54" s="41" t="s">
        <v>317</v>
      </c>
      <c r="E54" s="42">
        <v>62.5</v>
      </c>
      <c r="F54" s="42" t="s">
        <v>63</v>
      </c>
      <c r="G54" s="42" t="s">
        <v>137</v>
      </c>
      <c r="H54" s="43">
        <v>307000</v>
      </c>
    </row>
    <row r="55" spans="2:8" x14ac:dyDescent="0.25">
      <c r="B55" s="61" t="s">
        <v>309</v>
      </c>
      <c r="C55" s="41" t="s">
        <v>138</v>
      </c>
      <c r="D55" s="41" t="s">
        <v>344</v>
      </c>
      <c r="E55" s="42">
        <v>62.5</v>
      </c>
      <c r="F55" s="42" t="s">
        <v>63</v>
      </c>
      <c r="G55" s="42" t="s">
        <v>137</v>
      </c>
      <c r="H55" s="43">
        <v>500000</v>
      </c>
    </row>
    <row r="56" spans="2:8" x14ac:dyDescent="0.25">
      <c r="B56" s="61" t="s">
        <v>283</v>
      </c>
      <c r="C56" s="41" t="s">
        <v>138</v>
      </c>
      <c r="D56" s="41" t="s">
        <v>319</v>
      </c>
      <c r="E56" s="42">
        <v>125</v>
      </c>
      <c r="F56" s="42" t="s">
        <v>63</v>
      </c>
      <c r="G56" s="42" t="s">
        <v>137</v>
      </c>
      <c r="H56" s="43">
        <v>400000</v>
      </c>
    </row>
    <row r="57" spans="2:8" x14ac:dyDescent="0.25">
      <c r="B57" s="61" t="s">
        <v>131</v>
      </c>
      <c r="C57" s="41" t="s">
        <v>138</v>
      </c>
      <c r="D57" s="41" t="s">
        <v>153</v>
      </c>
      <c r="E57" s="42">
        <v>125</v>
      </c>
      <c r="F57" s="42" t="s">
        <v>63</v>
      </c>
      <c r="G57" s="42" t="s">
        <v>137</v>
      </c>
      <c r="H57" s="43">
        <v>0</v>
      </c>
    </row>
    <row r="58" spans="2:8" x14ac:dyDescent="0.25">
      <c r="B58" s="61" t="s">
        <v>290</v>
      </c>
      <c r="C58" s="41" t="s">
        <v>138</v>
      </c>
      <c r="D58" s="41" t="s">
        <v>326</v>
      </c>
      <c r="E58" s="42">
        <v>62.5</v>
      </c>
      <c r="F58" s="42" t="s">
        <v>63</v>
      </c>
      <c r="G58" s="42" t="s">
        <v>137</v>
      </c>
      <c r="H58" s="43">
        <v>460000</v>
      </c>
    </row>
    <row r="59" spans="2:8" x14ac:dyDescent="0.25">
      <c r="B59" s="61" t="s">
        <v>289</v>
      </c>
      <c r="C59" s="41" t="s">
        <v>139</v>
      </c>
      <c r="D59" s="41" t="s">
        <v>325</v>
      </c>
      <c r="E59" s="42">
        <v>62.5</v>
      </c>
      <c r="F59" s="42" t="s">
        <v>63</v>
      </c>
      <c r="G59" s="42" t="s">
        <v>137</v>
      </c>
      <c r="H59" s="43">
        <v>1000000</v>
      </c>
    </row>
    <row r="60" spans="2:8" x14ac:dyDescent="0.25">
      <c r="B60" s="61" t="s">
        <v>294</v>
      </c>
      <c r="C60" s="41" t="s">
        <v>139</v>
      </c>
      <c r="D60" s="41" t="s">
        <v>330</v>
      </c>
      <c r="E60" s="42">
        <v>62.5</v>
      </c>
      <c r="F60" s="42" t="s">
        <v>63</v>
      </c>
      <c r="G60" s="42" t="s">
        <v>137</v>
      </c>
      <c r="H60" s="43">
        <v>455000</v>
      </c>
    </row>
    <row r="61" spans="2:8" x14ac:dyDescent="0.25">
      <c r="B61" s="61" t="s">
        <v>308</v>
      </c>
      <c r="C61" s="41" t="s">
        <v>138</v>
      </c>
      <c r="D61" s="41" t="s">
        <v>343</v>
      </c>
      <c r="E61" s="42">
        <v>62.5</v>
      </c>
      <c r="F61" s="42" t="s">
        <v>63</v>
      </c>
      <c r="G61" s="42" t="s">
        <v>137</v>
      </c>
      <c r="H61" s="43">
        <v>307000</v>
      </c>
    </row>
    <row r="62" spans="2:8" x14ac:dyDescent="0.25">
      <c r="B62" s="61" t="s">
        <v>302</v>
      </c>
      <c r="C62" s="41" t="s">
        <v>138</v>
      </c>
      <c r="D62" s="41" t="s">
        <v>338</v>
      </c>
      <c r="E62" s="42">
        <v>31.25</v>
      </c>
      <c r="F62" s="42" t="s">
        <v>63</v>
      </c>
      <c r="G62" s="42" t="s">
        <v>137</v>
      </c>
      <c r="H62" s="43">
        <v>450000</v>
      </c>
    </row>
    <row r="63" spans="2:8" x14ac:dyDescent="0.25">
      <c r="B63" s="61" t="s">
        <v>129</v>
      </c>
      <c r="C63" s="41" t="s">
        <v>138</v>
      </c>
      <c r="D63" s="41" t="s">
        <v>147</v>
      </c>
      <c r="E63" s="42">
        <v>976.56</v>
      </c>
      <c r="F63" s="42" t="s">
        <v>63</v>
      </c>
      <c r="G63" s="42" t="s">
        <v>137</v>
      </c>
      <c r="H63" s="43">
        <v>0</v>
      </c>
    </row>
    <row r="64" spans="2:8" x14ac:dyDescent="0.25">
      <c r="B64" s="61" t="s">
        <v>126</v>
      </c>
      <c r="C64" s="41" t="s">
        <v>138</v>
      </c>
      <c r="D64" s="41" t="s">
        <v>152</v>
      </c>
      <c r="E64" s="42">
        <v>39.06</v>
      </c>
      <c r="F64" s="42" t="s">
        <v>63</v>
      </c>
      <c r="G64" s="42" t="s">
        <v>137</v>
      </c>
      <c r="H64" s="43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7E6F-5BD3-480D-A260-6892F3A96EE6}">
  <sheetPr codeName="Hoja4"/>
  <dimension ref="B13:N24"/>
  <sheetViews>
    <sheetView showGridLines="0" showRowColHeaders="0" zoomScale="85" zoomScaleNormal="85" workbookViewId="0">
      <pane ySplit="8" topLeftCell="A9" activePane="bottomLeft" state="frozen"/>
      <selection pane="bottomLeft"/>
    </sheetView>
  </sheetViews>
  <sheetFormatPr baseColWidth="10" defaultRowHeight="15" x14ac:dyDescent="0.25"/>
  <cols>
    <col min="2" max="2" width="12.5703125" bestFit="1" customWidth="1"/>
    <col min="3" max="3" width="17.5703125" bestFit="1" customWidth="1"/>
    <col min="4" max="4" width="10.7109375" customWidth="1"/>
    <col min="5" max="5" width="16.140625" customWidth="1"/>
    <col min="6" max="6" width="18.140625" customWidth="1"/>
    <col min="7" max="8" width="17" customWidth="1"/>
    <col min="9" max="9" width="17.42578125" bestFit="1" customWidth="1"/>
    <col min="10" max="10" width="12.5703125" bestFit="1" customWidth="1"/>
    <col min="11" max="11" width="17.5703125" bestFit="1" customWidth="1"/>
    <col min="12" max="12" width="10.7109375" customWidth="1"/>
    <col min="13" max="13" width="16.140625" customWidth="1"/>
    <col min="14" max="14" width="18.140625" customWidth="1"/>
  </cols>
  <sheetData>
    <row r="13" spans="2:14" x14ac:dyDescent="0.25">
      <c r="B13" s="46" t="s">
        <v>49</v>
      </c>
      <c r="C13" s="46" t="s">
        <v>51</v>
      </c>
      <c r="D13" s="46" t="s">
        <v>123</v>
      </c>
      <c r="E13" s="46" t="s">
        <v>93</v>
      </c>
      <c r="F13" s="48" t="s">
        <v>94</v>
      </c>
      <c r="J13" s="50" t="s">
        <v>49</v>
      </c>
      <c r="K13" s="50" t="s">
        <v>51</v>
      </c>
      <c r="L13" s="48" t="s">
        <v>123</v>
      </c>
      <c r="M13" s="48" t="s">
        <v>95</v>
      </c>
      <c r="N13" s="48" t="s">
        <v>96</v>
      </c>
    </row>
    <row r="14" spans="2:14" x14ac:dyDescent="0.25">
      <c r="B14" t="s">
        <v>281</v>
      </c>
      <c r="C14" t="s">
        <v>147</v>
      </c>
      <c r="D14" s="71">
        <v>1430</v>
      </c>
      <c r="E14" s="72">
        <v>44.46</v>
      </c>
      <c r="F14" s="49">
        <v>3.1099999999999999E-2</v>
      </c>
      <c r="J14" s="71" t="s">
        <v>284</v>
      </c>
      <c r="K14" s="71" t="s">
        <v>320</v>
      </c>
      <c r="L14" s="71">
        <v>62.5</v>
      </c>
      <c r="M14" s="72">
        <v>3.02</v>
      </c>
      <c r="N14" s="49">
        <v>4.9500000000000002E-2</v>
      </c>
    </row>
    <row r="15" spans="2:14" x14ac:dyDescent="0.25">
      <c r="B15" t="s">
        <v>136</v>
      </c>
      <c r="C15" t="s">
        <v>147</v>
      </c>
      <c r="D15" s="71">
        <v>1430</v>
      </c>
      <c r="E15" s="72">
        <v>44.46</v>
      </c>
      <c r="F15" s="49">
        <v>3.1099999999999999E-2</v>
      </c>
      <c r="J15" s="71" t="s">
        <v>128</v>
      </c>
      <c r="K15" s="71" t="s">
        <v>150</v>
      </c>
      <c r="L15" s="71">
        <v>62.5</v>
      </c>
      <c r="M15" s="72">
        <v>3.12</v>
      </c>
      <c r="N15" s="49">
        <v>5.1200000000000002E-2</v>
      </c>
    </row>
    <row r="16" spans="2:14" x14ac:dyDescent="0.25">
      <c r="B16" t="s">
        <v>296</v>
      </c>
      <c r="C16" t="s">
        <v>332</v>
      </c>
      <c r="D16" s="71">
        <v>62.5</v>
      </c>
      <c r="E16" s="72">
        <v>1.1100000000000001</v>
      </c>
      <c r="F16" s="49">
        <v>1.8200000000000001E-2</v>
      </c>
      <c r="J16" s="71" t="s">
        <v>306</v>
      </c>
      <c r="K16" s="71" t="s">
        <v>332</v>
      </c>
      <c r="L16" s="71">
        <v>62.5</v>
      </c>
      <c r="M16" s="72">
        <v>3.37</v>
      </c>
      <c r="N16" s="49">
        <v>5.5300000000000002E-2</v>
      </c>
    </row>
    <row r="17" spans="2:14" x14ac:dyDescent="0.25">
      <c r="B17" t="s">
        <v>306</v>
      </c>
      <c r="C17" t="s">
        <v>332</v>
      </c>
      <c r="D17" s="71">
        <v>62.5</v>
      </c>
      <c r="E17" s="72">
        <v>1.22</v>
      </c>
      <c r="F17" s="49">
        <v>1.9900000000000001E-2</v>
      </c>
      <c r="J17" s="71" t="s">
        <v>276</v>
      </c>
      <c r="K17" s="71" t="s">
        <v>313</v>
      </c>
      <c r="L17" s="71">
        <v>62.5</v>
      </c>
      <c r="M17" s="72">
        <v>3.56</v>
      </c>
      <c r="N17" s="49">
        <v>5.8299999999999998E-2</v>
      </c>
    </row>
    <row r="18" spans="2:14" x14ac:dyDescent="0.25">
      <c r="B18" t="s">
        <v>276</v>
      </c>
      <c r="C18" t="s">
        <v>313</v>
      </c>
      <c r="D18" s="71">
        <v>62.5</v>
      </c>
      <c r="E18" s="72">
        <v>1.0900000000000001</v>
      </c>
      <c r="F18" s="49">
        <v>1.78E-2</v>
      </c>
      <c r="J18" s="71" t="s">
        <v>127</v>
      </c>
      <c r="K18" s="71" t="s">
        <v>155</v>
      </c>
      <c r="L18" s="71">
        <v>39.06</v>
      </c>
      <c r="M18" s="72">
        <v>2.2400000000000002</v>
      </c>
      <c r="N18" s="49">
        <v>5.8700000000000002E-2</v>
      </c>
    </row>
    <row r="19" spans="2:14" x14ac:dyDescent="0.25">
      <c r="B19" t="s">
        <v>298</v>
      </c>
      <c r="C19" t="s">
        <v>334</v>
      </c>
      <c r="D19" s="71">
        <v>62.5</v>
      </c>
      <c r="E19" s="72">
        <v>1.55</v>
      </c>
      <c r="F19" s="49">
        <v>2.5399999999999999E-2</v>
      </c>
      <c r="J19" s="71" t="s">
        <v>133</v>
      </c>
      <c r="K19" s="71" t="s">
        <v>148</v>
      </c>
      <c r="L19" s="71">
        <v>48.83</v>
      </c>
      <c r="M19" s="72">
        <v>2.78</v>
      </c>
      <c r="N19" s="49">
        <v>5.8200000000000002E-2</v>
      </c>
    </row>
    <row r="20" spans="2:14" x14ac:dyDescent="0.25">
      <c r="B20" t="s">
        <v>275</v>
      </c>
      <c r="C20" t="s">
        <v>312</v>
      </c>
      <c r="D20" s="71">
        <v>31.25</v>
      </c>
      <c r="E20" s="72">
        <v>0.53622999999999998</v>
      </c>
      <c r="F20" s="49">
        <v>1.72E-2</v>
      </c>
      <c r="J20" s="71" t="s">
        <v>275</v>
      </c>
      <c r="K20" s="71" t="s">
        <v>312</v>
      </c>
      <c r="L20" s="71">
        <v>31.25</v>
      </c>
      <c r="M20" s="72">
        <v>2.0699999999999998</v>
      </c>
      <c r="N20" s="49">
        <v>6.7900000000000002E-2</v>
      </c>
    </row>
    <row r="21" spans="2:14" x14ac:dyDescent="0.25">
      <c r="B21" t="s">
        <v>309</v>
      </c>
      <c r="C21" t="s">
        <v>344</v>
      </c>
      <c r="D21" s="71">
        <v>62.5</v>
      </c>
      <c r="E21" s="72">
        <v>1.17</v>
      </c>
      <c r="F21" s="49">
        <v>1.9199999999999998E-2</v>
      </c>
      <c r="J21" s="71" t="s">
        <v>131</v>
      </c>
      <c r="K21" s="71" t="s">
        <v>153</v>
      </c>
      <c r="L21" s="71">
        <v>125</v>
      </c>
      <c r="M21" s="72">
        <v>6.62</v>
      </c>
      <c r="N21" s="49">
        <v>5.4199999999999998E-2</v>
      </c>
    </row>
    <row r="22" spans="2:14" x14ac:dyDescent="0.25">
      <c r="B22" t="s">
        <v>129</v>
      </c>
      <c r="C22" t="s">
        <v>147</v>
      </c>
      <c r="D22" s="71">
        <v>976.56</v>
      </c>
      <c r="E22" s="72">
        <v>38.11</v>
      </c>
      <c r="F22" s="49">
        <v>0.04</v>
      </c>
      <c r="J22" s="71" t="s">
        <v>129</v>
      </c>
      <c r="K22" s="71" t="s">
        <v>147</v>
      </c>
      <c r="L22" s="71">
        <v>976.56</v>
      </c>
      <c r="M22" s="72">
        <v>59.02</v>
      </c>
      <c r="N22" s="49">
        <v>6.1900000000000004E-2</v>
      </c>
    </row>
    <row r="23" spans="2:14" x14ac:dyDescent="0.25">
      <c r="B23" t="s">
        <v>126</v>
      </c>
      <c r="C23" t="s">
        <v>152</v>
      </c>
      <c r="D23" s="71">
        <v>39.06</v>
      </c>
      <c r="E23" s="72">
        <v>1.19</v>
      </c>
      <c r="F23" s="49">
        <v>3.1200000000000002E-2</v>
      </c>
      <c r="J23" s="71" t="s">
        <v>126</v>
      </c>
      <c r="K23" s="71" t="s">
        <v>152</v>
      </c>
      <c r="L23" s="71">
        <v>39.06</v>
      </c>
      <c r="M23" s="72">
        <v>4.4000000000000004</v>
      </c>
      <c r="N23" s="49">
        <v>0.1153</v>
      </c>
    </row>
    <row r="24" spans="2:14" x14ac:dyDescent="0.25">
      <c r="B24" s="50" t="s">
        <v>92</v>
      </c>
      <c r="C24" s="50"/>
      <c r="D24" s="50">
        <v>4219.37</v>
      </c>
      <c r="E24" s="73">
        <v>13.489623</v>
      </c>
      <c r="F24" s="51">
        <v>2.511E-2</v>
      </c>
      <c r="J24" s="50" t="s">
        <v>92</v>
      </c>
      <c r="K24" s="50"/>
      <c r="L24" s="50">
        <v>1509.7599999999998</v>
      </c>
      <c r="M24" s="73">
        <v>9.0200000000000014</v>
      </c>
      <c r="N24" s="51">
        <v>6.3049999999999995E-2</v>
      </c>
    </row>
  </sheetData>
  <pageMargins left="0.7" right="0.7" top="0.75" bottom="0.75" header="0.3" footer="0.3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4" id="{AE2B4EB6-1D3E-4C25-8532-28CADE1643A1}">
            <x14:iconSet iconSet="3Symbols" custom="1">
              <x14:cfvo type="percent">
                <xm:f>0</xm:f>
              </x14:cfvo>
              <x14:cfvo type="num">
                <xm:f>0.5</xm:f>
              </x14:cfvo>
              <x14:cfvo type="num">
                <xm:f>0.7</xm:f>
              </x14:cfvo>
              <x14:cfIcon iconSet="3Symbols" iconId="2"/>
              <x14:cfIcon iconSet="3Symbols" iconId="1"/>
              <x14:cfIcon iconSet="3Symbols" iconId="0"/>
            </x14:iconSet>
          </x14:cfRule>
          <xm:sqref>F14:F24</xm:sqref>
        </x14:conditionalFormatting>
        <x14:conditionalFormatting xmlns:xm="http://schemas.microsoft.com/office/excel/2006/main" pivot="1">
          <x14:cfRule type="iconSet" priority="3" id="{6A45A2CC-DF6B-4C30-9DD2-77A67F44011C}">
            <x14:iconSet iconSet="3Symbols" custom="1">
              <x14:cfvo type="percent">
                <xm:f>0</xm:f>
              </x14:cfvo>
              <x14:cfvo type="num">
                <xm:f>0.5</xm:f>
              </x14:cfvo>
              <x14:cfvo type="num">
                <xm:f>0.7</xm:f>
              </x14:cfvo>
              <x14:cfIcon iconSet="3Symbols" iconId="2"/>
              <x14:cfIcon iconSet="3Symbols" iconId="1"/>
              <x14:cfIcon iconSet="3Symbols" iconId="0"/>
            </x14:iconSet>
          </x14:cfRule>
          <xm:sqref>N14:N24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F252-2E35-4526-8D83-92D73A9C7A2D}">
  <sheetPr codeName="Hoja5"/>
  <dimension ref="D14:E24"/>
  <sheetViews>
    <sheetView showGridLines="0" showRowColHeaders="0" zoomScale="85" zoomScaleNormal="85" workbookViewId="0">
      <pane ySplit="8" topLeftCell="A9" activePane="bottomLeft" state="frozen"/>
      <selection pane="bottomLeft"/>
    </sheetView>
  </sheetViews>
  <sheetFormatPr baseColWidth="10" defaultRowHeight="15" x14ac:dyDescent="0.25"/>
  <cols>
    <col min="4" max="4" width="19" bestFit="1" customWidth="1"/>
    <col min="5" max="5" width="35.5703125" customWidth="1"/>
  </cols>
  <sheetData>
    <row r="14" spans="4:5" x14ac:dyDescent="0.25">
      <c r="D14" s="80" t="s">
        <v>111</v>
      </c>
      <c r="E14" s="79" t="s">
        <v>135</v>
      </c>
    </row>
    <row r="15" spans="4:5" x14ac:dyDescent="0.25">
      <c r="E15" s="54" t="str">
        <f>IF(OR(E14="(Todas)",E14="(en blanco)"),"Seleccione …",E14)</f>
        <v>UPL0057</v>
      </c>
    </row>
    <row r="16" spans="4:5" x14ac:dyDescent="0.25">
      <c r="D16" s="53" t="s">
        <v>109</v>
      </c>
      <c r="E16" s="52"/>
    </row>
    <row r="17" spans="4:5" x14ac:dyDescent="0.25">
      <c r="D17" s="55" t="s">
        <v>110</v>
      </c>
      <c r="E17" s="56" t="str">
        <f>IFERROR(VLOOKUP(E15,DATOS!B:U,3,0),"-")</f>
        <v>NO DETERMINADO</v>
      </c>
    </row>
    <row r="18" spans="4:5" x14ac:dyDescent="0.25">
      <c r="D18" s="55" t="s">
        <v>106</v>
      </c>
      <c r="E18" s="57" t="str">
        <f>IFERROR(VLOOKUP(E15,DATOS!B:U,2,0),"-")</f>
        <v>MPLS INTRANET LOCAL</v>
      </c>
    </row>
    <row r="19" spans="4:5" x14ac:dyDescent="0.25">
      <c r="D19" s="55" t="s">
        <v>123</v>
      </c>
      <c r="E19" s="58">
        <f>IFERROR(VLOOKUP(E15,DATOS!B:U,4,0),"-")</f>
        <v>1.95</v>
      </c>
    </row>
    <row r="20" spans="4:5" x14ac:dyDescent="0.25">
      <c r="D20" s="55" t="s">
        <v>124</v>
      </c>
      <c r="E20" s="59">
        <f>IFERROR(VLOOKUP(E15,DATOS!B:U,11,0),"-")</f>
        <v>0</v>
      </c>
    </row>
    <row r="21" spans="4:5" x14ac:dyDescent="0.25">
      <c r="D21" s="55" t="s">
        <v>125</v>
      </c>
      <c r="E21" s="59">
        <f>IFERROR(VLOOKUP(E15,DATOS!B:U,15,0),"-")</f>
        <v>8.1160000000000002E-5</v>
      </c>
    </row>
    <row r="22" spans="4:5" x14ac:dyDescent="0.25">
      <c r="D22" s="55" t="s">
        <v>107</v>
      </c>
      <c r="E22" s="57" t="str">
        <f>IFERROR(VLOOKUP(E15,DATOS!B:U,6,0),"-")</f>
        <v xml:space="preserve">Bogotá, D.C.                  </v>
      </c>
    </row>
    <row r="23" spans="4:5" x14ac:dyDescent="0.25">
      <c r="D23" s="55" t="s">
        <v>54</v>
      </c>
      <c r="E23" s="60">
        <f>IFERROR(VLOOKUP(E15,DATOS!B:U,7,0),"-")</f>
        <v>0</v>
      </c>
    </row>
    <row r="24" spans="4:5" x14ac:dyDescent="0.25">
      <c r="D24" s="55" t="s">
        <v>108</v>
      </c>
      <c r="E24" s="57" t="str">
        <f>IFERROR(VLOOKUP(E15,DATOS!B:U,20,0),"-")</f>
        <v>Carrera 85D # 46A -96 San Caye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D4D99-6177-4DDB-9AFD-71E2491E8F6C}">
  <sheetPr codeName="Hoja6"/>
  <dimension ref="I11:J11"/>
  <sheetViews>
    <sheetView showGridLines="0" showRowColHeaders="0" zoomScale="85" zoomScaleNormal="85" workbookViewId="0">
      <pane ySplit="8" topLeftCell="A18" activePane="bottomLeft" state="frozen"/>
      <selection pane="bottomLeft"/>
    </sheetView>
  </sheetViews>
  <sheetFormatPr baseColWidth="10" defaultRowHeight="15" x14ac:dyDescent="0.25"/>
  <cols>
    <col min="2" max="2" width="10.7109375" bestFit="1" customWidth="1"/>
    <col min="3" max="8" width="10.7109375" customWidth="1"/>
    <col min="10" max="10" width="16.140625" customWidth="1"/>
  </cols>
  <sheetData>
    <row r="11" spans="9:10" x14ac:dyDescent="0.25">
      <c r="I11" s="44" t="s">
        <v>49</v>
      </c>
      <c r="J11" t="s">
        <v>284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2020-2664-48E4-ABD6-E1B2AFF41068}">
  <sheetPr codeName="Hoja7"/>
  <dimension ref="A1:Q5"/>
  <sheetViews>
    <sheetView zoomScale="85" zoomScaleNormal="85" workbookViewId="0"/>
  </sheetViews>
  <sheetFormatPr baseColWidth="10" defaultRowHeight="15" x14ac:dyDescent="0.25"/>
  <cols>
    <col min="1" max="1" width="12.5703125" bestFit="1" customWidth="1"/>
    <col min="2" max="2" width="10.85546875" customWidth="1"/>
    <col min="3" max="3" width="8.7109375" bestFit="1" customWidth="1"/>
    <col min="4" max="4" width="10.5703125" bestFit="1" customWidth="1"/>
    <col min="5" max="5" width="3.7109375" customWidth="1"/>
    <col min="6" max="6" width="12.5703125" bestFit="1" customWidth="1"/>
    <col min="7" max="7" width="10.85546875" customWidth="1"/>
    <col min="8" max="8" width="9.140625" bestFit="1" customWidth="1"/>
    <col min="9" max="9" width="12.5703125" bestFit="1" customWidth="1"/>
    <col min="10" max="10" width="3.7109375" customWidth="1"/>
    <col min="11" max="11" width="12.5703125" bestFit="1" customWidth="1"/>
    <col min="12" max="12" width="10.5703125" customWidth="1"/>
    <col min="13" max="13" width="12.5703125" bestFit="1" customWidth="1"/>
    <col min="14" max="14" width="3.7109375" customWidth="1"/>
    <col min="15" max="15" width="12.5703125" bestFit="1" customWidth="1"/>
    <col min="17" max="17" width="11.140625" bestFit="1" customWidth="1"/>
  </cols>
  <sheetData>
    <row r="1" spans="1:17" x14ac:dyDescent="0.25">
      <c r="A1" s="44" t="s">
        <v>61</v>
      </c>
      <c r="B1" t="s">
        <v>64</v>
      </c>
      <c r="F1" s="44" t="s">
        <v>61</v>
      </c>
      <c r="G1" t="s">
        <v>64</v>
      </c>
      <c r="K1" s="44" t="s">
        <v>61</v>
      </c>
      <c r="L1" t="s">
        <v>64</v>
      </c>
      <c r="O1" s="44" t="s">
        <v>61</v>
      </c>
      <c r="P1" t="s">
        <v>64</v>
      </c>
    </row>
    <row r="3" spans="1:17" x14ac:dyDescent="0.25">
      <c r="A3" s="44" t="s">
        <v>49</v>
      </c>
      <c r="B3" t="s">
        <v>71</v>
      </c>
      <c r="C3" t="s">
        <v>100</v>
      </c>
      <c r="D3" t="s">
        <v>101</v>
      </c>
      <c r="E3" s="44"/>
      <c r="F3" s="44" t="s">
        <v>49</v>
      </c>
      <c r="G3" t="s">
        <v>71</v>
      </c>
      <c r="H3" t="s">
        <v>98</v>
      </c>
      <c r="I3" t="s">
        <v>99</v>
      </c>
      <c r="J3" s="44"/>
      <c r="K3" s="44" t="s">
        <v>49</v>
      </c>
      <c r="L3" t="s">
        <v>104</v>
      </c>
      <c r="M3" t="s">
        <v>105</v>
      </c>
      <c r="N3" s="44"/>
      <c r="O3" s="44" t="s">
        <v>49</v>
      </c>
      <c r="P3" t="s">
        <v>102</v>
      </c>
      <c r="Q3" t="s">
        <v>103</v>
      </c>
    </row>
    <row r="4" spans="1:17" x14ac:dyDescent="0.25">
      <c r="A4" t="s">
        <v>284</v>
      </c>
      <c r="B4" s="47">
        <v>62.5</v>
      </c>
      <c r="C4" s="47">
        <v>0.89807999999999999</v>
      </c>
      <c r="D4" s="74">
        <v>3.02</v>
      </c>
      <c r="F4" t="s">
        <v>284</v>
      </c>
      <c r="G4" s="81">
        <v>62.5</v>
      </c>
      <c r="H4" s="81">
        <v>62.43</v>
      </c>
      <c r="I4" s="81">
        <v>42.02</v>
      </c>
      <c r="K4" t="s">
        <v>284</v>
      </c>
      <c r="L4" s="45">
        <v>1.44E-2</v>
      </c>
      <c r="M4" s="45">
        <v>4.9500000000000002E-2</v>
      </c>
      <c r="O4" t="s">
        <v>284</v>
      </c>
      <c r="P4" s="45">
        <v>1.0227999999999999</v>
      </c>
      <c r="Q4" s="45">
        <v>0.68849999999999989</v>
      </c>
    </row>
    <row r="5" spans="1:17" x14ac:dyDescent="0.25">
      <c r="A5" t="s">
        <v>92</v>
      </c>
      <c r="B5" s="47">
        <v>62.5</v>
      </c>
      <c r="C5" s="47">
        <v>0.89807999999999999</v>
      </c>
      <c r="D5" s="74">
        <v>3.02</v>
      </c>
      <c r="F5" t="s">
        <v>92</v>
      </c>
      <c r="G5" s="81">
        <v>62.5</v>
      </c>
      <c r="H5" s="81">
        <v>62.43</v>
      </c>
      <c r="I5" s="81">
        <v>42.02</v>
      </c>
      <c r="K5" t="s">
        <v>92</v>
      </c>
      <c r="L5" s="45">
        <v>1.44E-2</v>
      </c>
      <c r="M5" s="45">
        <v>4.9500000000000002E-2</v>
      </c>
      <c r="O5" t="s">
        <v>92</v>
      </c>
      <c r="P5" s="45">
        <v>1.0227999999999999</v>
      </c>
      <c r="Q5" s="45">
        <v>0.68849999999999989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CA40-7364-4F43-BE0D-CABC69979B61}">
  <sheetPr codeName="Hoja8"/>
  <dimension ref="B1:U49"/>
  <sheetViews>
    <sheetView showGridLines="0" zoomScale="85" zoomScaleNormal="85" workbookViewId="0">
      <selection activeCell="B2" sqref="B2:U49"/>
    </sheetView>
  </sheetViews>
  <sheetFormatPr baseColWidth="10" defaultRowHeight="15" x14ac:dyDescent="0.25"/>
  <cols>
    <col min="1" max="1" width="15.140625" customWidth="1"/>
    <col min="2" max="2" width="9.42578125" bestFit="1" customWidth="1"/>
    <col min="3" max="3" width="24.7109375" bestFit="1" customWidth="1"/>
    <col min="4" max="4" width="22.28515625" customWidth="1"/>
    <col min="5" max="5" width="16.140625" customWidth="1"/>
    <col min="6" max="6" width="12" bestFit="1" customWidth="1"/>
    <col min="7" max="7" width="14.140625" bestFit="1" customWidth="1"/>
    <col min="8" max="8" width="12.28515625" bestFit="1" customWidth="1"/>
    <col min="9" max="9" width="15.140625" bestFit="1" customWidth="1"/>
    <col min="10" max="10" width="17" bestFit="1" customWidth="1"/>
    <col min="11" max="11" width="31.7109375" bestFit="1" customWidth="1"/>
    <col min="12" max="12" width="15.28515625" customWidth="1"/>
    <col min="13" max="13" width="12" customWidth="1"/>
    <col min="14" max="14" width="17.42578125" customWidth="1"/>
    <col min="15" max="15" width="12.85546875" bestFit="1" customWidth="1"/>
    <col min="16" max="16" width="13.7109375" customWidth="1"/>
    <col min="17" max="17" width="11.7109375" customWidth="1"/>
    <col min="18" max="18" width="16.5703125" customWidth="1"/>
    <col min="19" max="19" width="12.85546875" bestFit="1" customWidth="1"/>
    <col min="20" max="20" width="16.140625" bestFit="1" customWidth="1"/>
    <col min="21" max="21" width="33.42578125" customWidth="1"/>
  </cols>
  <sheetData>
    <row r="1" spans="2:21" ht="30" x14ac:dyDescent="0.25">
      <c r="B1" s="36" t="s">
        <v>49</v>
      </c>
      <c r="C1" s="36" t="s">
        <v>50</v>
      </c>
      <c r="D1" s="36" t="s">
        <v>51</v>
      </c>
      <c r="E1" s="36" t="s">
        <v>120</v>
      </c>
      <c r="F1" s="36" t="s">
        <v>52</v>
      </c>
      <c r="G1" s="36" t="s">
        <v>53</v>
      </c>
      <c r="H1" s="36" t="s">
        <v>54</v>
      </c>
      <c r="I1" s="36" t="s">
        <v>70</v>
      </c>
      <c r="J1" s="36" t="s">
        <v>56</v>
      </c>
      <c r="K1" s="36" t="s">
        <v>55</v>
      </c>
      <c r="L1" s="36" t="s">
        <v>118</v>
      </c>
      <c r="M1" s="36" t="s">
        <v>57</v>
      </c>
      <c r="N1" s="36" t="s">
        <v>121</v>
      </c>
      <c r="O1" s="36" t="s">
        <v>58</v>
      </c>
      <c r="P1" s="36" t="s">
        <v>119</v>
      </c>
      <c r="Q1" s="36" t="s">
        <v>59</v>
      </c>
      <c r="R1" s="36" t="s">
        <v>122</v>
      </c>
      <c r="S1" s="36" t="s">
        <v>60</v>
      </c>
      <c r="T1" s="36" t="s">
        <v>61</v>
      </c>
      <c r="U1" s="36" t="s">
        <v>97</v>
      </c>
    </row>
    <row r="2" spans="2:21" x14ac:dyDescent="0.25">
      <c r="B2" s="64" t="s">
        <v>284</v>
      </c>
      <c r="C2" s="64" t="s">
        <v>138</v>
      </c>
      <c r="D2" s="64" t="s">
        <v>320</v>
      </c>
      <c r="E2" s="68">
        <v>62.5</v>
      </c>
      <c r="F2" s="68" t="s">
        <v>63</v>
      </c>
      <c r="G2" s="65" t="s">
        <v>137</v>
      </c>
      <c r="H2" s="66">
        <v>350000</v>
      </c>
      <c r="I2" s="66" t="s">
        <v>191</v>
      </c>
      <c r="J2" s="75" t="s">
        <v>185</v>
      </c>
      <c r="K2" s="75" t="s">
        <v>374</v>
      </c>
      <c r="L2" s="68">
        <v>62.43</v>
      </c>
      <c r="M2" s="67">
        <v>1.0227999999999999</v>
      </c>
      <c r="N2" s="68">
        <v>0.89807999999999999</v>
      </c>
      <c r="O2" s="67">
        <v>1.44E-2</v>
      </c>
      <c r="P2" s="68">
        <v>42.02</v>
      </c>
      <c r="Q2" s="67">
        <v>0.68849999999999989</v>
      </c>
      <c r="R2" s="68">
        <v>3.02</v>
      </c>
      <c r="S2" s="69">
        <v>4.9500000000000002E-2</v>
      </c>
      <c r="T2" s="64" t="s">
        <v>64</v>
      </c>
      <c r="U2" s="64" t="s">
        <v>352</v>
      </c>
    </row>
    <row r="3" spans="2:21" x14ac:dyDescent="0.25">
      <c r="B3" s="64" t="s">
        <v>292</v>
      </c>
      <c r="C3" s="64" t="s">
        <v>138</v>
      </c>
      <c r="D3" s="64" t="s">
        <v>328</v>
      </c>
      <c r="E3" s="68">
        <v>62.5</v>
      </c>
      <c r="F3" s="68" t="s">
        <v>63</v>
      </c>
      <c r="G3" s="65" t="s">
        <v>137</v>
      </c>
      <c r="H3" s="66">
        <v>307000</v>
      </c>
      <c r="I3" s="66" t="s">
        <v>243</v>
      </c>
      <c r="J3" s="75" t="s">
        <v>163</v>
      </c>
      <c r="K3" s="75" t="s">
        <v>379</v>
      </c>
      <c r="L3" s="68">
        <v>4.9000000000000004</v>
      </c>
      <c r="M3" s="67">
        <v>8.0299999999999996E-2</v>
      </c>
      <c r="N3" s="68">
        <v>0.23893</v>
      </c>
      <c r="O3" s="67">
        <v>3.8E-3</v>
      </c>
      <c r="P3" s="68">
        <v>59.3</v>
      </c>
      <c r="Q3" s="67">
        <v>0.97160000000000002</v>
      </c>
      <c r="R3" s="68">
        <v>2.4300000000000002</v>
      </c>
      <c r="S3" s="69">
        <v>3.9800000000000002E-2</v>
      </c>
      <c r="T3" s="64" t="s">
        <v>64</v>
      </c>
      <c r="U3" s="64" t="s">
        <v>381</v>
      </c>
    </row>
    <row r="4" spans="2:21" x14ac:dyDescent="0.25">
      <c r="B4" s="64" t="s">
        <v>293</v>
      </c>
      <c r="C4" s="64" t="s">
        <v>139</v>
      </c>
      <c r="D4" s="64" t="s">
        <v>329</v>
      </c>
      <c r="E4" s="68">
        <v>62.5</v>
      </c>
      <c r="F4" s="68" t="s">
        <v>63</v>
      </c>
      <c r="G4" s="65" t="s">
        <v>137</v>
      </c>
      <c r="H4" s="66">
        <v>700000</v>
      </c>
      <c r="I4" s="66" t="s">
        <v>224</v>
      </c>
      <c r="J4" s="75" t="s">
        <v>178</v>
      </c>
      <c r="K4" s="75" t="s">
        <v>223</v>
      </c>
      <c r="L4" s="68">
        <v>26.69</v>
      </c>
      <c r="M4" s="67">
        <v>0.43729999999999997</v>
      </c>
      <c r="N4" s="68">
        <v>0.32489000000000001</v>
      </c>
      <c r="O4" s="67">
        <v>5.1999999999999998E-3</v>
      </c>
      <c r="P4" s="68">
        <v>41.8</v>
      </c>
      <c r="Q4" s="67">
        <v>0.68489999999999995</v>
      </c>
      <c r="R4" s="68">
        <v>1.98</v>
      </c>
      <c r="S4" s="69">
        <v>3.2500000000000001E-2</v>
      </c>
      <c r="T4" s="64" t="s">
        <v>64</v>
      </c>
      <c r="U4" s="64" t="s">
        <v>357</v>
      </c>
    </row>
    <row r="5" spans="2:21" x14ac:dyDescent="0.25">
      <c r="B5" s="64" t="s">
        <v>286</v>
      </c>
      <c r="C5" s="64" t="s">
        <v>138</v>
      </c>
      <c r="D5" s="64" t="s">
        <v>322</v>
      </c>
      <c r="E5" s="68">
        <v>62.5</v>
      </c>
      <c r="F5" s="68" t="s">
        <v>63</v>
      </c>
      <c r="G5" s="65" t="s">
        <v>137</v>
      </c>
      <c r="H5" s="66">
        <v>460000</v>
      </c>
      <c r="I5" s="66" t="s">
        <v>226</v>
      </c>
      <c r="J5" s="75" t="s">
        <v>162</v>
      </c>
      <c r="K5" s="75" t="s">
        <v>225</v>
      </c>
      <c r="L5" s="68">
        <v>8.77</v>
      </c>
      <c r="M5" s="67">
        <v>0.14380000000000001</v>
      </c>
      <c r="N5" s="68">
        <v>0.86609000000000003</v>
      </c>
      <c r="O5" s="67">
        <v>1.3899999999999999E-2</v>
      </c>
      <c r="P5" s="68">
        <v>24.16</v>
      </c>
      <c r="Q5" s="67">
        <v>0.39579999999999999</v>
      </c>
      <c r="R5" s="68">
        <v>1.93</v>
      </c>
      <c r="S5" s="69">
        <v>3.1600000000000003E-2</v>
      </c>
      <c r="T5" s="64" t="s">
        <v>64</v>
      </c>
      <c r="U5" s="64" t="s">
        <v>354</v>
      </c>
    </row>
    <row r="6" spans="2:21" x14ac:dyDescent="0.25">
      <c r="B6" s="64" t="s">
        <v>128</v>
      </c>
      <c r="C6" s="64" t="s">
        <v>138</v>
      </c>
      <c r="D6" s="64" t="s">
        <v>150</v>
      </c>
      <c r="E6" s="68">
        <v>62.5</v>
      </c>
      <c r="F6" s="68" t="s">
        <v>63</v>
      </c>
      <c r="G6" s="65" t="s">
        <v>137</v>
      </c>
      <c r="H6" s="66">
        <v>0</v>
      </c>
      <c r="I6" s="66" t="s">
        <v>222</v>
      </c>
      <c r="J6" s="75" t="s">
        <v>165</v>
      </c>
      <c r="K6" s="75" t="s">
        <v>221</v>
      </c>
      <c r="L6" s="68">
        <v>2.66</v>
      </c>
      <c r="M6" s="67">
        <v>4.36E-2</v>
      </c>
      <c r="N6" s="68">
        <v>0.32726</v>
      </c>
      <c r="O6" s="67">
        <v>5.1999999999999998E-3</v>
      </c>
      <c r="P6" s="68">
        <v>33.51</v>
      </c>
      <c r="Q6" s="67">
        <v>0.54899999999999993</v>
      </c>
      <c r="R6" s="68">
        <v>3.12</v>
      </c>
      <c r="S6" s="69">
        <v>5.1200000000000002E-2</v>
      </c>
      <c r="T6" s="64" t="s">
        <v>64</v>
      </c>
      <c r="U6" s="64" t="s">
        <v>145</v>
      </c>
    </row>
    <row r="7" spans="2:21" x14ac:dyDescent="0.25">
      <c r="B7" s="64" t="s">
        <v>281</v>
      </c>
      <c r="C7" s="64" t="s">
        <v>139</v>
      </c>
      <c r="D7" s="64" t="s">
        <v>147</v>
      </c>
      <c r="E7" s="68">
        <v>1430</v>
      </c>
      <c r="F7" s="68" t="s">
        <v>63</v>
      </c>
      <c r="G7" s="65" t="s">
        <v>137</v>
      </c>
      <c r="H7" s="66">
        <v>8000000</v>
      </c>
      <c r="I7" s="66" t="s">
        <v>187</v>
      </c>
      <c r="J7" s="75" t="s">
        <v>175</v>
      </c>
      <c r="K7" s="75" t="s">
        <v>186</v>
      </c>
      <c r="L7" s="68">
        <v>545.69000000000005</v>
      </c>
      <c r="M7" s="67">
        <v>0.38150000000000001</v>
      </c>
      <c r="N7" s="68">
        <v>44.46</v>
      </c>
      <c r="O7" s="67">
        <v>3.1099999999999999E-2</v>
      </c>
      <c r="P7" s="68">
        <v>192.19</v>
      </c>
      <c r="Q7" s="67">
        <v>0.1343</v>
      </c>
      <c r="R7" s="68">
        <v>24.96</v>
      </c>
      <c r="S7" s="69">
        <v>1.7500000000000002E-2</v>
      </c>
      <c r="T7" s="64" t="s">
        <v>64</v>
      </c>
      <c r="U7" s="64" t="s">
        <v>157</v>
      </c>
    </row>
    <row r="8" spans="2:21" x14ac:dyDescent="0.25">
      <c r="B8" s="64" t="s">
        <v>136</v>
      </c>
      <c r="C8" s="64" t="s">
        <v>138</v>
      </c>
      <c r="D8" s="64" t="s">
        <v>147</v>
      </c>
      <c r="E8" s="68">
        <v>1430</v>
      </c>
      <c r="F8" s="68" t="s">
        <v>63</v>
      </c>
      <c r="G8" s="65" t="s">
        <v>137</v>
      </c>
      <c r="H8" s="66">
        <v>0</v>
      </c>
      <c r="I8" s="66" t="s">
        <v>187</v>
      </c>
      <c r="J8" s="75" t="s">
        <v>175</v>
      </c>
      <c r="K8" s="75" t="s">
        <v>186</v>
      </c>
      <c r="L8" s="68">
        <v>545.69000000000005</v>
      </c>
      <c r="M8" s="67">
        <v>0.38150000000000001</v>
      </c>
      <c r="N8" s="68">
        <v>44.46</v>
      </c>
      <c r="O8" s="67">
        <v>3.1099999999999999E-2</v>
      </c>
      <c r="P8" s="68">
        <v>192.19</v>
      </c>
      <c r="Q8" s="67">
        <v>0.1343</v>
      </c>
      <c r="R8" s="68">
        <v>24.96</v>
      </c>
      <c r="S8" s="69">
        <v>1.7500000000000002E-2</v>
      </c>
      <c r="T8" s="64" t="s">
        <v>64</v>
      </c>
      <c r="U8" s="64" t="s">
        <v>157</v>
      </c>
    </row>
    <row r="9" spans="2:21" x14ac:dyDescent="0.25">
      <c r="B9" s="64" t="s">
        <v>130</v>
      </c>
      <c r="C9" s="64" t="s">
        <v>138</v>
      </c>
      <c r="D9" s="64" t="s">
        <v>151</v>
      </c>
      <c r="E9" s="68">
        <v>125</v>
      </c>
      <c r="F9" s="68" t="s">
        <v>63</v>
      </c>
      <c r="G9" s="65" t="s">
        <v>137</v>
      </c>
      <c r="H9" s="66">
        <v>0</v>
      </c>
      <c r="I9" s="66" t="s">
        <v>260</v>
      </c>
      <c r="J9" s="75" t="s">
        <v>173</v>
      </c>
      <c r="K9" s="75" t="s">
        <v>246</v>
      </c>
      <c r="L9" s="68">
        <v>3.46E-3</v>
      </c>
      <c r="M9" s="67">
        <v>0</v>
      </c>
      <c r="N9" s="68">
        <v>1.5200000000000001E-3</v>
      </c>
      <c r="O9" s="67">
        <v>0</v>
      </c>
      <c r="P9" s="68">
        <v>1.7700000000000001E-3</v>
      </c>
      <c r="Q9" s="67">
        <v>0</v>
      </c>
      <c r="R9" s="68">
        <v>5.2598E-4</v>
      </c>
      <c r="S9" s="69">
        <v>0</v>
      </c>
      <c r="T9" s="64" t="s">
        <v>64</v>
      </c>
      <c r="U9" s="64" t="s">
        <v>158</v>
      </c>
    </row>
    <row r="10" spans="2:21" x14ac:dyDescent="0.25">
      <c r="B10" s="64" t="s">
        <v>287</v>
      </c>
      <c r="C10" s="64" t="s">
        <v>138</v>
      </c>
      <c r="D10" s="64" t="s">
        <v>323</v>
      </c>
      <c r="E10" s="68">
        <v>62.5</v>
      </c>
      <c r="F10" s="68" t="s">
        <v>63</v>
      </c>
      <c r="G10" s="65" t="s">
        <v>137</v>
      </c>
      <c r="H10" s="66">
        <v>570000</v>
      </c>
      <c r="I10" s="66" t="s">
        <v>251</v>
      </c>
      <c r="J10" s="75" t="s">
        <v>174</v>
      </c>
      <c r="K10" s="75" t="s">
        <v>250</v>
      </c>
      <c r="L10" s="68">
        <v>1.1599999999999999</v>
      </c>
      <c r="M10" s="67">
        <v>1.89E-2</v>
      </c>
      <c r="N10" s="68">
        <v>5.8099999999999992E-3</v>
      </c>
      <c r="O10" s="67">
        <v>1E-4</v>
      </c>
      <c r="P10" s="68">
        <v>7.1</v>
      </c>
      <c r="Q10" s="67">
        <v>0.1164</v>
      </c>
      <c r="R10" s="68">
        <v>3.635E-2</v>
      </c>
      <c r="S10" s="69">
        <v>5.9999999999999995E-4</v>
      </c>
      <c r="T10" s="64" t="s">
        <v>64</v>
      </c>
      <c r="U10" s="64" t="s">
        <v>140</v>
      </c>
    </row>
    <row r="11" spans="2:21" x14ac:dyDescent="0.25">
      <c r="B11" s="64" t="s">
        <v>288</v>
      </c>
      <c r="C11" s="64" t="s">
        <v>138</v>
      </c>
      <c r="D11" s="64" t="s">
        <v>324</v>
      </c>
      <c r="E11" s="68">
        <v>9.77</v>
      </c>
      <c r="F11" s="68" t="s">
        <v>63</v>
      </c>
      <c r="G11" s="65" t="s">
        <v>137</v>
      </c>
      <c r="H11" s="66">
        <v>380000</v>
      </c>
      <c r="I11" s="66" t="s">
        <v>257</v>
      </c>
      <c r="J11" s="75" t="s">
        <v>183</v>
      </c>
      <c r="K11" s="75" t="s">
        <v>256</v>
      </c>
      <c r="L11" s="68">
        <v>0</v>
      </c>
      <c r="M11" s="67">
        <v>0</v>
      </c>
      <c r="N11" s="68">
        <v>0</v>
      </c>
      <c r="O11" s="67">
        <v>0</v>
      </c>
      <c r="P11" s="68">
        <v>3.4017999999999999E-4</v>
      </c>
      <c r="Q11" s="67">
        <v>0</v>
      </c>
      <c r="R11" s="68">
        <v>2.9714999999999999E-4</v>
      </c>
      <c r="S11" s="69">
        <v>0</v>
      </c>
      <c r="T11" s="64" t="s">
        <v>64</v>
      </c>
      <c r="U11" s="64" t="s">
        <v>355</v>
      </c>
    </row>
    <row r="12" spans="2:21" x14ac:dyDescent="0.25">
      <c r="B12" s="64" t="s">
        <v>135</v>
      </c>
      <c r="C12" s="64" t="s">
        <v>138</v>
      </c>
      <c r="D12" s="64" t="s">
        <v>62</v>
      </c>
      <c r="E12" s="68">
        <v>1.95</v>
      </c>
      <c r="F12" s="68" t="s">
        <v>63</v>
      </c>
      <c r="G12" s="65" t="s">
        <v>137</v>
      </c>
      <c r="H12" s="66">
        <v>0</v>
      </c>
      <c r="I12" s="66" t="s">
        <v>263</v>
      </c>
      <c r="J12" s="75" t="s">
        <v>163</v>
      </c>
      <c r="K12" s="75" t="s">
        <v>262</v>
      </c>
      <c r="L12" s="68">
        <v>0</v>
      </c>
      <c r="M12" s="67">
        <v>0</v>
      </c>
      <c r="N12" s="68">
        <v>0</v>
      </c>
      <c r="O12" s="67">
        <v>0</v>
      </c>
      <c r="P12" s="68">
        <v>8.1160000000000002E-5</v>
      </c>
      <c r="Q12" s="67">
        <v>0</v>
      </c>
      <c r="R12" s="68">
        <v>8.0000000000000007E-5</v>
      </c>
      <c r="S12" s="69">
        <v>0</v>
      </c>
      <c r="T12" s="64" t="s">
        <v>64</v>
      </c>
      <c r="U12" s="64" t="s">
        <v>160</v>
      </c>
    </row>
    <row r="13" spans="2:21" x14ac:dyDescent="0.25">
      <c r="B13" s="64" t="s">
        <v>295</v>
      </c>
      <c r="C13" s="64" t="s">
        <v>138</v>
      </c>
      <c r="D13" s="64" t="s">
        <v>331</v>
      </c>
      <c r="E13" s="68">
        <v>62.5</v>
      </c>
      <c r="F13" s="68" t="s">
        <v>63</v>
      </c>
      <c r="G13" s="65" t="s">
        <v>137</v>
      </c>
      <c r="H13" s="66">
        <v>310000</v>
      </c>
      <c r="I13" s="66" t="s">
        <v>232</v>
      </c>
      <c r="J13" s="75" t="s">
        <v>253</v>
      </c>
      <c r="K13" s="75" t="s">
        <v>231</v>
      </c>
      <c r="L13" s="68">
        <v>6.84</v>
      </c>
      <c r="M13" s="67">
        <v>0.11199999999999999</v>
      </c>
      <c r="N13" s="68">
        <v>0.29599000000000003</v>
      </c>
      <c r="O13" s="67">
        <v>4.6999999999999993E-3</v>
      </c>
      <c r="P13" s="68">
        <v>17.12</v>
      </c>
      <c r="Q13" s="67">
        <v>0.28050000000000003</v>
      </c>
      <c r="R13" s="68">
        <v>1.37</v>
      </c>
      <c r="S13" s="69">
        <v>2.2400000000000003E-2</v>
      </c>
      <c r="T13" s="64" t="s">
        <v>64</v>
      </c>
      <c r="U13" s="64" t="s">
        <v>359</v>
      </c>
    </row>
    <row r="14" spans="2:21" x14ac:dyDescent="0.25">
      <c r="B14" s="64" t="s">
        <v>296</v>
      </c>
      <c r="C14" s="64" t="s">
        <v>138</v>
      </c>
      <c r="D14" s="64" t="s">
        <v>332</v>
      </c>
      <c r="E14" s="68">
        <v>62.5</v>
      </c>
      <c r="F14" s="68" t="s">
        <v>63</v>
      </c>
      <c r="G14" s="65" t="s">
        <v>137</v>
      </c>
      <c r="H14" s="66">
        <v>500000</v>
      </c>
      <c r="I14" s="66" t="s">
        <v>211</v>
      </c>
      <c r="J14" s="75" t="s">
        <v>172</v>
      </c>
      <c r="K14" s="75" t="s">
        <v>210</v>
      </c>
      <c r="L14" s="68">
        <v>63</v>
      </c>
      <c r="M14" s="67">
        <v>1.0321</v>
      </c>
      <c r="N14" s="68">
        <v>1.1100000000000001</v>
      </c>
      <c r="O14" s="67">
        <v>1.8200000000000001E-2</v>
      </c>
      <c r="P14" s="68">
        <v>56.36</v>
      </c>
      <c r="Q14" s="67">
        <v>0.92349999999999999</v>
      </c>
      <c r="R14" s="68">
        <v>2.65</v>
      </c>
      <c r="S14" s="69">
        <v>4.3400000000000001E-2</v>
      </c>
      <c r="T14" s="64" t="s">
        <v>64</v>
      </c>
      <c r="U14" s="64" t="s">
        <v>360</v>
      </c>
    </row>
    <row r="15" spans="2:21" x14ac:dyDescent="0.25">
      <c r="B15" s="64" t="s">
        <v>306</v>
      </c>
      <c r="C15" s="64" t="s">
        <v>138</v>
      </c>
      <c r="D15" s="64" t="s">
        <v>332</v>
      </c>
      <c r="E15" s="68">
        <v>62.5</v>
      </c>
      <c r="F15" s="68" t="s">
        <v>63</v>
      </c>
      <c r="G15" s="65" t="s">
        <v>137</v>
      </c>
      <c r="H15" s="66">
        <v>450000</v>
      </c>
      <c r="I15" s="66" t="s">
        <v>204</v>
      </c>
      <c r="J15" s="75" t="s">
        <v>382</v>
      </c>
      <c r="K15" s="75" t="s">
        <v>258</v>
      </c>
      <c r="L15" s="68">
        <v>17.149999999999999</v>
      </c>
      <c r="M15" s="67">
        <v>0.28100000000000003</v>
      </c>
      <c r="N15" s="68">
        <v>1.22</v>
      </c>
      <c r="O15" s="67">
        <v>1.9900000000000001E-2</v>
      </c>
      <c r="P15" s="68">
        <v>54.86</v>
      </c>
      <c r="Q15" s="67">
        <v>0.89890000000000003</v>
      </c>
      <c r="R15" s="68">
        <v>3.37</v>
      </c>
      <c r="S15" s="69">
        <v>5.5300000000000002E-2</v>
      </c>
      <c r="T15" s="64" t="s">
        <v>64</v>
      </c>
      <c r="U15" s="64" t="s">
        <v>369</v>
      </c>
    </row>
    <row r="16" spans="2:21" x14ac:dyDescent="0.25">
      <c r="B16" s="64" t="s">
        <v>276</v>
      </c>
      <c r="C16" s="64" t="s">
        <v>138</v>
      </c>
      <c r="D16" s="64" t="s">
        <v>313</v>
      </c>
      <c r="E16" s="68">
        <v>62.5</v>
      </c>
      <c r="F16" s="68" t="s">
        <v>63</v>
      </c>
      <c r="G16" s="65" t="s">
        <v>137</v>
      </c>
      <c r="H16" s="66">
        <v>460000</v>
      </c>
      <c r="I16" s="66" t="s">
        <v>205</v>
      </c>
      <c r="J16" s="75" t="s">
        <v>252</v>
      </c>
      <c r="K16" s="75" t="s">
        <v>184</v>
      </c>
      <c r="L16" s="68">
        <v>10.63</v>
      </c>
      <c r="M16" s="67">
        <v>0.17420000000000002</v>
      </c>
      <c r="N16" s="68">
        <v>1.0900000000000001</v>
      </c>
      <c r="O16" s="67">
        <v>1.78E-2</v>
      </c>
      <c r="P16" s="68">
        <v>39.53</v>
      </c>
      <c r="Q16" s="67">
        <v>0.64769999999999994</v>
      </c>
      <c r="R16" s="68">
        <v>3.56</v>
      </c>
      <c r="S16" s="69">
        <v>5.8299999999999998E-2</v>
      </c>
      <c r="T16" s="64" t="s">
        <v>64</v>
      </c>
      <c r="U16" s="64" t="s">
        <v>348</v>
      </c>
    </row>
    <row r="17" spans="2:21" x14ac:dyDescent="0.25">
      <c r="B17" s="64" t="s">
        <v>285</v>
      </c>
      <c r="C17" s="64" t="s">
        <v>138</v>
      </c>
      <c r="D17" s="64" t="s">
        <v>321</v>
      </c>
      <c r="E17" s="68">
        <v>62.5</v>
      </c>
      <c r="F17" s="68" t="s">
        <v>63</v>
      </c>
      <c r="G17" s="65" t="s">
        <v>137</v>
      </c>
      <c r="H17" s="66">
        <v>500000</v>
      </c>
      <c r="I17" s="66" t="s">
        <v>220</v>
      </c>
      <c r="J17" s="75" t="s">
        <v>171</v>
      </c>
      <c r="K17" s="75" t="s">
        <v>219</v>
      </c>
      <c r="L17" s="68">
        <v>12.56</v>
      </c>
      <c r="M17" s="67">
        <v>0.20579999999999998</v>
      </c>
      <c r="N17" s="68">
        <v>0.86848999999999998</v>
      </c>
      <c r="O17" s="67">
        <v>1.3899999999999999E-2</v>
      </c>
      <c r="P17" s="68">
        <v>20.41</v>
      </c>
      <c r="Q17" s="67">
        <v>0.33439999999999998</v>
      </c>
      <c r="R17" s="68">
        <v>1.77</v>
      </c>
      <c r="S17" s="69">
        <v>2.8999999999999998E-2</v>
      </c>
      <c r="T17" s="64" t="s">
        <v>64</v>
      </c>
      <c r="U17" s="64" t="s">
        <v>353</v>
      </c>
    </row>
    <row r="18" spans="2:21" x14ac:dyDescent="0.25">
      <c r="B18" s="64" t="s">
        <v>298</v>
      </c>
      <c r="C18" s="64" t="s">
        <v>138</v>
      </c>
      <c r="D18" s="64" t="s">
        <v>334</v>
      </c>
      <c r="E18" s="68">
        <v>62.5</v>
      </c>
      <c r="F18" s="68" t="s">
        <v>63</v>
      </c>
      <c r="G18" s="65" t="s">
        <v>137</v>
      </c>
      <c r="H18" s="66">
        <v>500000</v>
      </c>
      <c r="I18" s="66" t="s">
        <v>217</v>
      </c>
      <c r="J18" s="75" t="s">
        <v>177</v>
      </c>
      <c r="K18" s="75" t="s">
        <v>216</v>
      </c>
      <c r="L18" s="68">
        <v>11.63</v>
      </c>
      <c r="M18" s="67">
        <v>0.19059999999999999</v>
      </c>
      <c r="N18" s="68">
        <v>1.55</v>
      </c>
      <c r="O18" s="67">
        <v>2.5399999999999999E-2</v>
      </c>
      <c r="P18" s="68">
        <v>36.33</v>
      </c>
      <c r="Q18" s="67">
        <v>0.59530000000000005</v>
      </c>
      <c r="R18" s="68">
        <v>2.54</v>
      </c>
      <c r="S18" s="69">
        <v>4.1500000000000002E-2</v>
      </c>
      <c r="T18" s="64" t="s">
        <v>64</v>
      </c>
      <c r="U18" s="64" t="s">
        <v>362</v>
      </c>
    </row>
    <row r="19" spans="2:21" x14ac:dyDescent="0.25">
      <c r="B19" s="64" t="s">
        <v>299</v>
      </c>
      <c r="C19" s="64" t="s">
        <v>138</v>
      </c>
      <c r="D19" s="64" t="s">
        <v>335</v>
      </c>
      <c r="E19" s="68">
        <v>31.25</v>
      </c>
      <c r="F19" s="68" t="s">
        <v>63</v>
      </c>
      <c r="G19" s="65" t="s">
        <v>137</v>
      </c>
      <c r="H19" s="66">
        <v>350000</v>
      </c>
      <c r="I19" s="66" t="s">
        <v>195</v>
      </c>
      <c r="J19" s="75" t="s">
        <v>176</v>
      </c>
      <c r="K19" s="75" t="s">
        <v>192</v>
      </c>
      <c r="L19" s="68">
        <v>0</v>
      </c>
      <c r="M19" s="67">
        <v>0</v>
      </c>
      <c r="N19" s="68">
        <v>0</v>
      </c>
      <c r="O19" s="67">
        <v>0</v>
      </c>
      <c r="P19" s="68">
        <v>0</v>
      </c>
      <c r="Q19" s="67">
        <v>0</v>
      </c>
      <c r="R19" s="68">
        <v>0</v>
      </c>
      <c r="S19" s="69">
        <v>0</v>
      </c>
      <c r="T19" s="64" t="s">
        <v>64</v>
      </c>
      <c r="U19" s="64" t="s">
        <v>363</v>
      </c>
    </row>
    <row r="20" spans="2:21" x14ac:dyDescent="0.25">
      <c r="B20" s="64" t="s">
        <v>300</v>
      </c>
      <c r="C20" s="64" t="s">
        <v>138</v>
      </c>
      <c r="D20" s="64" t="s">
        <v>336</v>
      </c>
      <c r="E20" s="68">
        <v>62.5</v>
      </c>
      <c r="F20" s="68" t="s">
        <v>63</v>
      </c>
      <c r="G20" s="65" t="s">
        <v>137</v>
      </c>
      <c r="H20" s="66">
        <v>460000</v>
      </c>
      <c r="I20" s="66" t="s">
        <v>235</v>
      </c>
      <c r="J20" s="75" t="s">
        <v>167</v>
      </c>
      <c r="K20" s="75" t="s">
        <v>234</v>
      </c>
      <c r="L20" s="68">
        <v>13.47</v>
      </c>
      <c r="M20" s="67">
        <v>0.22070000000000001</v>
      </c>
      <c r="N20" s="68">
        <v>0.44097000000000003</v>
      </c>
      <c r="O20" s="67">
        <v>7.0999999999999995E-3</v>
      </c>
      <c r="P20" s="68">
        <v>25.14</v>
      </c>
      <c r="Q20" s="67">
        <v>0.41200000000000003</v>
      </c>
      <c r="R20" s="68">
        <v>1.66</v>
      </c>
      <c r="S20" s="69">
        <v>2.7200000000000002E-2</v>
      </c>
      <c r="T20" s="64" t="s">
        <v>64</v>
      </c>
      <c r="U20" s="64" t="s">
        <v>364</v>
      </c>
    </row>
    <row r="21" spans="2:21" x14ac:dyDescent="0.25">
      <c r="B21" s="64" t="s">
        <v>301</v>
      </c>
      <c r="C21" s="64" t="s">
        <v>138</v>
      </c>
      <c r="D21" s="64" t="s">
        <v>337</v>
      </c>
      <c r="E21" s="68">
        <v>62.5</v>
      </c>
      <c r="F21" s="68" t="s">
        <v>63</v>
      </c>
      <c r="G21" s="65" t="s">
        <v>137</v>
      </c>
      <c r="H21" s="66">
        <v>450000</v>
      </c>
      <c r="I21" s="66" t="s">
        <v>227</v>
      </c>
      <c r="J21" s="75" t="s">
        <v>182</v>
      </c>
      <c r="K21" s="75" t="s">
        <v>266</v>
      </c>
      <c r="L21" s="68">
        <v>28.94</v>
      </c>
      <c r="M21" s="67">
        <v>0.47420000000000001</v>
      </c>
      <c r="N21" s="68">
        <v>0.77336000000000005</v>
      </c>
      <c r="O21" s="67">
        <v>1.24E-2</v>
      </c>
      <c r="P21" s="68">
        <v>37.54</v>
      </c>
      <c r="Q21" s="67">
        <v>0.61509999999999998</v>
      </c>
      <c r="R21" s="68">
        <v>1.66</v>
      </c>
      <c r="S21" s="69">
        <v>2.7099999999999999E-2</v>
      </c>
      <c r="T21" s="64" t="s">
        <v>64</v>
      </c>
      <c r="U21" s="64" t="s">
        <v>365</v>
      </c>
    </row>
    <row r="22" spans="2:21" x14ac:dyDescent="0.25">
      <c r="B22" s="64" t="s">
        <v>282</v>
      </c>
      <c r="C22" s="64" t="s">
        <v>138</v>
      </c>
      <c r="D22" s="64" t="s">
        <v>318</v>
      </c>
      <c r="E22" s="68">
        <v>517.58000000000004</v>
      </c>
      <c r="F22" s="68" t="s">
        <v>63</v>
      </c>
      <c r="G22" s="65" t="s">
        <v>137</v>
      </c>
      <c r="H22" s="66">
        <v>1000000</v>
      </c>
      <c r="I22" s="66" t="s">
        <v>196</v>
      </c>
      <c r="J22" s="75" t="s">
        <v>168</v>
      </c>
      <c r="K22" s="75" t="s">
        <v>255</v>
      </c>
      <c r="L22" s="68">
        <v>0</v>
      </c>
      <c r="M22" s="67">
        <v>0</v>
      </c>
      <c r="N22" s="68">
        <v>0</v>
      </c>
      <c r="O22" s="67">
        <v>0</v>
      </c>
      <c r="P22" s="68">
        <v>0</v>
      </c>
      <c r="Q22" s="67">
        <v>0</v>
      </c>
      <c r="R22" s="68">
        <v>0</v>
      </c>
      <c r="S22" s="69">
        <v>0</v>
      </c>
      <c r="T22" s="64" t="s">
        <v>64</v>
      </c>
      <c r="U22" s="64" t="s">
        <v>157</v>
      </c>
    </row>
    <row r="23" spans="2:21" x14ac:dyDescent="0.25">
      <c r="B23" s="64" t="s">
        <v>303</v>
      </c>
      <c r="C23" s="64" t="s">
        <v>138</v>
      </c>
      <c r="D23" s="64" t="s">
        <v>339</v>
      </c>
      <c r="E23" s="68">
        <v>125</v>
      </c>
      <c r="F23" s="68" t="s">
        <v>63</v>
      </c>
      <c r="G23" s="65" t="s">
        <v>137</v>
      </c>
      <c r="H23" s="66">
        <v>540000</v>
      </c>
      <c r="I23" s="66" t="s">
        <v>265</v>
      </c>
      <c r="J23" s="75" t="s">
        <v>185</v>
      </c>
      <c r="K23" s="75" t="s">
        <v>254</v>
      </c>
      <c r="L23" s="68">
        <v>2.2870000000000001E-2</v>
      </c>
      <c r="M23" s="67">
        <v>2.0000000000000001E-4</v>
      </c>
      <c r="N23" s="68">
        <v>2.82E-3</v>
      </c>
      <c r="O23" s="67">
        <v>0</v>
      </c>
      <c r="P23" s="68">
        <v>5.441E-2</v>
      </c>
      <c r="Q23" s="67">
        <v>4.0000000000000002E-4</v>
      </c>
      <c r="R23" s="68">
        <v>9.4114999999999997E-4</v>
      </c>
      <c r="S23" s="69">
        <v>0</v>
      </c>
      <c r="T23" s="64" t="s">
        <v>64</v>
      </c>
      <c r="U23" s="64" t="s">
        <v>141</v>
      </c>
    </row>
    <row r="24" spans="2:21" x14ac:dyDescent="0.25">
      <c r="B24" s="64" t="s">
        <v>132</v>
      </c>
      <c r="C24" s="64" t="s">
        <v>138</v>
      </c>
      <c r="D24" s="64" t="s">
        <v>154</v>
      </c>
      <c r="E24" s="68">
        <v>62.5</v>
      </c>
      <c r="F24" s="68" t="s">
        <v>63</v>
      </c>
      <c r="G24" s="65" t="s">
        <v>137</v>
      </c>
      <c r="H24" s="66">
        <v>0</v>
      </c>
      <c r="I24" s="66" t="s">
        <v>259</v>
      </c>
      <c r="J24" s="75" t="s">
        <v>183</v>
      </c>
      <c r="K24" s="75" t="s">
        <v>271</v>
      </c>
      <c r="L24" s="68">
        <v>13.16</v>
      </c>
      <c r="M24" s="67">
        <v>0.21559999999999999</v>
      </c>
      <c r="N24" s="68">
        <v>0.53089999999999993</v>
      </c>
      <c r="O24" s="67">
        <v>8.5000000000000006E-3</v>
      </c>
      <c r="P24" s="68">
        <v>34.25</v>
      </c>
      <c r="Q24" s="67">
        <v>0.56119999999999992</v>
      </c>
      <c r="R24" s="68">
        <v>2.33</v>
      </c>
      <c r="S24" s="69">
        <v>3.8199999999999998E-2</v>
      </c>
      <c r="T24" s="64" t="s">
        <v>64</v>
      </c>
      <c r="U24" s="64" t="s">
        <v>142</v>
      </c>
    </row>
    <row r="25" spans="2:21" x14ac:dyDescent="0.25">
      <c r="B25" s="64" t="s">
        <v>127</v>
      </c>
      <c r="C25" s="64" t="s">
        <v>138</v>
      </c>
      <c r="D25" s="64" t="s">
        <v>155</v>
      </c>
      <c r="E25" s="68">
        <v>39.06</v>
      </c>
      <c r="F25" s="68" t="s">
        <v>63</v>
      </c>
      <c r="G25" s="65" t="s">
        <v>137</v>
      </c>
      <c r="H25" s="66">
        <v>0</v>
      </c>
      <c r="I25" s="66" t="s">
        <v>215</v>
      </c>
      <c r="J25" s="75" t="s">
        <v>165</v>
      </c>
      <c r="K25" s="75" t="s">
        <v>214</v>
      </c>
      <c r="L25" s="68">
        <v>8.85</v>
      </c>
      <c r="M25" s="67">
        <v>0.2321</v>
      </c>
      <c r="N25" s="68">
        <v>0.60033000000000003</v>
      </c>
      <c r="O25" s="67">
        <v>1.54E-2</v>
      </c>
      <c r="P25" s="68">
        <v>19.149999999999999</v>
      </c>
      <c r="Q25" s="67">
        <v>0.50190000000000001</v>
      </c>
      <c r="R25" s="68">
        <v>2.2400000000000002</v>
      </c>
      <c r="S25" s="69">
        <v>5.8700000000000002E-2</v>
      </c>
      <c r="T25" s="64" t="s">
        <v>64</v>
      </c>
      <c r="U25" s="64" t="s">
        <v>143</v>
      </c>
    </row>
    <row r="26" spans="2:21" x14ac:dyDescent="0.25">
      <c r="B26" s="64" t="s">
        <v>310</v>
      </c>
      <c r="C26" s="64" t="s">
        <v>138</v>
      </c>
      <c r="D26" s="64" t="s">
        <v>345</v>
      </c>
      <c r="E26" s="68">
        <v>62.5</v>
      </c>
      <c r="F26" s="68" t="s">
        <v>63</v>
      </c>
      <c r="G26" s="65" t="s">
        <v>137</v>
      </c>
      <c r="H26" s="66">
        <v>380000</v>
      </c>
      <c r="I26" s="66" t="s">
        <v>237</v>
      </c>
      <c r="J26" s="75" t="s">
        <v>165</v>
      </c>
      <c r="K26" s="75" t="s">
        <v>236</v>
      </c>
      <c r="L26" s="68">
        <v>6.7150999999999995E-4</v>
      </c>
      <c r="M26" s="67">
        <v>0</v>
      </c>
      <c r="N26" s="68">
        <v>1.0781999999999999E-4</v>
      </c>
      <c r="O26" s="67">
        <v>0</v>
      </c>
      <c r="P26" s="68">
        <v>5.3764000000000004E-4</v>
      </c>
      <c r="Q26" s="67">
        <v>0</v>
      </c>
      <c r="R26" s="68">
        <v>3.5713999999999999E-4</v>
      </c>
      <c r="S26" s="69">
        <v>0</v>
      </c>
      <c r="T26" s="64" t="s">
        <v>64</v>
      </c>
      <c r="U26" s="64" t="s">
        <v>143</v>
      </c>
    </row>
    <row r="27" spans="2:21" x14ac:dyDescent="0.25">
      <c r="B27" s="64" t="s">
        <v>133</v>
      </c>
      <c r="C27" s="64" t="s">
        <v>138</v>
      </c>
      <c r="D27" s="64" t="s">
        <v>148</v>
      </c>
      <c r="E27" s="68">
        <v>48.83</v>
      </c>
      <c r="F27" s="68" t="s">
        <v>63</v>
      </c>
      <c r="G27" s="65" t="s">
        <v>137</v>
      </c>
      <c r="H27" s="66">
        <v>0</v>
      </c>
      <c r="I27" s="66" t="s">
        <v>249</v>
      </c>
      <c r="J27" s="75" t="s">
        <v>183</v>
      </c>
      <c r="K27" s="75" t="s">
        <v>248</v>
      </c>
      <c r="L27" s="68">
        <v>15.37</v>
      </c>
      <c r="M27" s="67">
        <v>0.32229999999999998</v>
      </c>
      <c r="N27" s="68">
        <v>0.43726999999999999</v>
      </c>
      <c r="O27" s="67">
        <v>9.0000000000000011E-3</v>
      </c>
      <c r="P27" s="68">
        <v>17.93</v>
      </c>
      <c r="Q27" s="67">
        <v>0.37609999999999999</v>
      </c>
      <c r="R27" s="68">
        <v>2.78</v>
      </c>
      <c r="S27" s="69">
        <v>5.8200000000000002E-2</v>
      </c>
      <c r="T27" s="64" t="s">
        <v>64</v>
      </c>
      <c r="U27" s="64" t="s">
        <v>144</v>
      </c>
    </row>
    <row r="28" spans="2:21" x14ac:dyDescent="0.25">
      <c r="B28" s="64" t="s">
        <v>291</v>
      </c>
      <c r="C28" s="64" t="s">
        <v>139</v>
      </c>
      <c r="D28" s="64" t="s">
        <v>327</v>
      </c>
      <c r="E28" s="68">
        <v>62.5</v>
      </c>
      <c r="F28" s="68" t="s">
        <v>63</v>
      </c>
      <c r="G28" s="65" t="s">
        <v>137</v>
      </c>
      <c r="H28" s="66">
        <v>1200000</v>
      </c>
      <c r="I28" s="66" t="s">
        <v>198</v>
      </c>
      <c r="J28" s="75" t="s">
        <v>183</v>
      </c>
      <c r="K28" s="75" t="s">
        <v>197</v>
      </c>
      <c r="L28" s="68">
        <v>12.48</v>
      </c>
      <c r="M28" s="67">
        <v>0.20440000000000003</v>
      </c>
      <c r="N28" s="68">
        <v>7.8890000000000002E-2</v>
      </c>
      <c r="O28" s="67">
        <v>1.2999999999999999E-3</v>
      </c>
      <c r="P28" s="68">
        <v>1.09E-3</v>
      </c>
      <c r="Q28" s="67">
        <v>0</v>
      </c>
      <c r="R28" s="68">
        <v>3.0748E-4</v>
      </c>
      <c r="S28" s="69">
        <v>0</v>
      </c>
      <c r="T28" s="64" t="s">
        <v>64</v>
      </c>
      <c r="U28" s="64" t="s">
        <v>144</v>
      </c>
    </row>
    <row r="29" spans="2:21" x14ac:dyDescent="0.25">
      <c r="B29" s="64" t="s">
        <v>304</v>
      </c>
      <c r="C29" s="64" t="s">
        <v>139</v>
      </c>
      <c r="D29" s="64" t="s">
        <v>340</v>
      </c>
      <c r="E29" s="68">
        <v>62.5</v>
      </c>
      <c r="F29" s="68" t="s">
        <v>63</v>
      </c>
      <c r="G29" s="65" t="s">
        <v>137</v>
      </c>
      <c r="H29" s="66">
        <v>460000</v>
      </c>
      <c r="I29" s="66" t="s">
        <v>238</v>
      </c>
      <c r="J29" s="75" t="s">
        <v>185</v>
      </c>
      <c r="K29" s="75" t="s">
        <v>267</v>
      </c>
      <c r="L29" s="68">
        <v>5.64</v>
      </c>
      <c r="M29" s="67">
        <v>9.2399999999999996E-2</v>
      </c>
      <c r="N29" s="68">
        <v>0.26602999999999999</v>
      </c>
      <c r="O29" s="67">
        <v>4.3E-3</v>
      </c>
      <c r="P29" s="68">
        <v>19.73</v>
      </c>
      <c r="Q29" s="67">
        <v>0.32319999999999999</v>
      </c>
      <c r="R29" s="68">
        <v>2.37</v>
      </c>
      <c r="S29" s="69">
        <v>3.8900000000000004E-2</v>
      </c>
      <c r="T29" s="64" t="s">
        <v>64</v>
      </c>
      <c r="U29" s="64" t="s">
        <v>367</v>
      </c>
    </row>
    <row r="30" spans="2:21" x14ac:dyDescent="0.25">
      <c r="B30" s="64" t="s">
        <v>274</v>
      </c>
      <c r="C30" s="64" t="s">
        <v>138</v>
      </c>
      <c r="D30" s="64" t="s">
        <v>311</v>
      </c>
      <c r="E30" s="68">
        <v>9.77</v>
      </c>
      <c r="F30" s="68" t="s">
        <v>63</v>
      </c>
      <c r="G30" s="65" t="s">
        <v>137</v>
      </c>
      <c r="H30" s="66">
        <v>3300000</v>
      </c>
      <c r="I30" s="66" t="s">
        <v>378</v>
      </c>
      <c r="J30" s="75" t="s">
        <v>180</v>
      </c>
      <c r="K30" s="75" t="s">
        <v>377</v>
      </c>
      <c r="L30" s="68">
        <v>6.69</v>
      </c>
      <c r="M30" s="67">
        <v>0.70169999999999999</v>
      </c>
      <c r="N30" s="68">
        <v>0.16465000000000002</v>
      </c>
      <c r="O30" s="67">
        <v>1.6899999999999998E-2</v>
      </c>
      <c r="P30" s="68">
        <v>8</v>
      </c>
      <c r="Q30" s="67">
        <v>0.83849999999999991</v>
      </c>
      <c r="R30" s="68">
        <v>0.45756000000000002</v>
      </c>
      <c r="S30" s="69">
        <v>4.6900000000000004E-2</v>
      </c>
      <c r="T30" s="64" t="s">
        <v>64</v>
      </c>
      <c r="U30" s="64" t="s">
        <v>346</v>
      </c>
    </row>
    <row r="31" spans="2:21" x14ac:dyDescent="0.25">
      <c r="B31" s="64" t="s">
        <v>275</v>
      </c>
      <c r="C31" s="64" t="s">
        <v>138</v>
      </c>
      <c r="D31" s="64" t="s">
        <v>312</v>
      </c>
      <c r="E31" s="68">
        <v>31.25</v>
      </c>
      <c r="F31" s="68" t="s">
        <v>63</v>
      </c>
      <c r="G31" s="65" t="s">
        <v>137</v>
      </c>
      <c r="H31" s="66">
        <v>460000</v>
      </c>
      <c r="I31" s="66" t="s">
        <v>209</v>
      </c>
      <c r="J31" s="75" t="s">
        <v>178</v>
      </c>
      <c r="K31" s="75" t="s">
        <v>208</v>
      </c>
      <c r="L31" s="68">
        <v>13.42</v>
      </c>
      <c r="M31" s="67">
        <v>0.43969999999999998</v>
      </c>
      <c r="N31" s="68">
        <v>0.53622999999999998</v>
      </c>
      <c r="O31" s="67">
        <v>1.72E-2</v>
      </c>
      <c r="P31" s="68">
        <v>26.34</v>
      </c>
      <c r="Q31" s="67">
        <v>0.86309999999999998</v>
      </c>
      <c r="R31" s="68">
        <v>2.0699999999999998</v>
      </c>
      <c r="S31" s="69">
        <v>6.7900000000000002E-2</v>
      </c>
      <c r="T31" s="64" t="s">
        <v>64</v>
      </c>
      <c r="U31" s="64" t="s">
        <v>347</v>
      </c>
    </row>
    <row r="32" spans="2:21" x14ac:dyDescent="0.25">
      <c r="B32" s="64" t="s">
        <v>305</v>
      </c>
      <c r="C32" s="64" t="s">
        <v>138</v>
      </c>
      <c r="D32" s="64" t="s">
        <v>341</v>
      </c>
      <c r="E32" s="68">
        <v>63.48</v>
      </c>
      <c r="F32" s="68" t="s">
        <v>63</v>
      </c>
      <c r="G32" s="65" t="s">
        <v>137</v>
      </c>
      <c r="H32" s="66">
        <v>500000</v>
      </c>
      <c r="I32" s="66" t="s">
        <v>247</v>
      </c>
      <c r="J32" s="75" t="s">
        <v>170</v>
      </c>
      <c r="K32" s="75" t="s">
        <v>376</v>
      </c>
      <c r="L32" s="68">
        <v>5.39</v>
      </c>
      <c r="M32" s="67">
        <v>8.6999999999999994E-2</v>
      </c>
      <c r="N32" s="68">
        <v>0.54844999999999999</v>
      </c>
      <c r="O32" s="67">
        <v>8.6E-3</v>
      </c>
      <c r="P32" s="68">
        <v>21</v>
      </c>
      <c r="Q32" s="67">
        <v>0.33880000000000005</v>
      </c>
      <c r="R32" s="68">
        <v>2.27</v>
      </c>
      <c r="S32" s="69">
        <v>3.6600000000000001E-2</v>
      </c>
      <c r="T32" s="64" t="s">
        <v>64</v>
      </c>
      <c r="U32" s="64" t="s">
        <v>368</v>
      </c>
    </row>
    <row r="33" spans="2:21" x14ac:dyDescent="0.25">
      <c r="B33" s="64" t="s">
        <v>307</v>
      </c>
      <c r="C33" s="64" t="s">
        <v>138</v>
      </c>
      <c r="D33" s="64" t="s">
        <v>342</v>
      </c>
      <c r="E33" s="68">
        <v>62.5</v>
      </c>
      <c r="F33" s="68" t="s">
        <v>63</v>
      </c>
      <c r="G33" s="65" t="s">
        <v>137</v>
      </c>
      <c r="H33" s="66">
        <v>500000</v>
      </c>
      <c r="I33" s="66" t="s">
        <v>213</v>
      </c>
      <c r="J33" s="75" t="s">
        <v>166</v>
      </c>
      <c r="K33" s="75" t="s">
        <v>212</v>
      </c>
      <c r="L33" s="68">
        <v>15.18</v>
      </c>
      <c r="M33" s="67">
        <v>0.2487</v>
      </c>
      <c r="N33" s="68">
        <v>0.62658999999999998</v>
      </c>
      <c r="O33" s="67">
        <v>0.01</v>
      </c>
      <c r="P33" s="68">
        <v>21.19</v>
      </c>
      <c r="Q33" s="67">
        <v>0.34720000000000001</v>
      </c>
      <c r="R33" s="68">
        <v>1.69</v>
      </c>
      <c r="S33" s="69">
        <v>2.7799999999999998E-2</v>
      </c>
      <c r="T33" s="64" t="s">
        <v>64</v>
      </c>
      <c r="U33" s="64" t="s">
        <v>370</v>
      </c>
    </row>
    <row r="34" spans="2:21" x14ac:dyDescent="0.25">
      <c r="B34" s="64" t="s">
        <v>277</v>
      </c>
      <c r="C34" s="64" t="s">
        <v>138</v>
      </c>
      <c r="D34" s="64" t="s">
        <v>314</v>
      </c>
      <c r="E34" s="68">
        <v>62.5</v>
      </c>
      <c r="F34" s="68" t="s">
        <v>63</v>
      </c>
      <c r="G34" s="65" t="s">
        <v>137</v>
      </c>
      <c r="H34" s="66">
        <v>460000</v>
      </c>
      <c r="I34" s="66" t="s">
        <v>201</v>
      </c>
      <c r="J34" s="75" t="s">
        <v>177</v>
      </c>
      <c r="K34" s="75" t="s">
        <v>245</v>
      </c>
      <c r="L34" s="68">
        <v>28.1</v>
      </c>
      <c r="M34" s="67">
        <v>0.46029999999999999</v>
      </c>
      <c r="N34" s="68">
        <v>0.48593000000000003</v>
      </c>
      <c r="O34" s="67">
        <v>7.8000000000000005E-3</v>
      </c>
      <c r="P34" s="68">
        <v>57.31</v>
      </c>
      <c r="Q34" s="67">
        <v>0.93900000000000006</v>
      </c>
      <c r="R34" s="68">
        <v>2.21</v>
      </c>
      <c r="S34" s="69">
        <v>3.61E-2</v>
      </c>
      <c r="T34" s="64" t="s">
        <v>64</v>
      </c>
      <c r="U34" s="64" t="s">
        <v>349</v>
      </c>
    </row>
    <row r="35" spans="2:21" x14ac:dyDescent="0.25">
      <c r="B35" s="64" t="s">
        <v>297</v>
      </c>
      <c r="C35" s="64" t="s">
        <v>138</v>
      </c>
      <c r="D35" s="64" t="s">
        <v>333</v>
      </c>
      <c r="E35" s="68">
        <v>9.77</v>
      </c>
      <c r="F35" s="68" t="s">
        <v>63</v>
      </c>
      <c r="G35" s="65" t="s">
        <v>137</v>
      </c>
      <c r="H35" s="66">
        <v>500000</v>
      </c>
      <c r="I35" s="66" t="s">
        <v>269</v>
      </c>
      <c r="J35" s="75" t="s">
        <v>179</v>
      </c>
      <c r="K35" s="75" t="s">
        <v>268</v>
      </c>
      <c r="L35" s="68">
        <v>2.5320000000000002E-5</v>
      </c>
      <c r="M35" s="67">
        <v>0</v>
      </c>
      <c r="N35" s="68">
        <v>2.2940000000000001E-5</v>
      </c>
      <c r="O35" s="67">
        <v>0</v>
      </c>
      <c r="P35" s="68">
        <v>2.8799999999999997E-3</v>
      </c>
      <c r="Q35" s="67">
        <v>2.9999999999999997E-4</v>
      </c>
      <c r="R35" s="68">
        <v>5.3479999999999996E-5</v>
      </c>
      <c r="S35" s="69">
        <v>0</v>
      </c>
      <c r="T35" s="64" t="s">
        <v>64</v>
      </c>
      <c r="U35" s="64" t="s">
        <v>361</v>
      </c>
    </row>
    <row r="36" spans="2:21" x14ac:dyDescent="0.25">
      <c r="B36" s="64" t="s">
        <v>278</v>
      </c>
      <c r="C36" s="64" t="s">
        <v>138</v>
      </c>
      <c r="D36" s="64" t="s">
        <v>315</v>
      </c>
      <c r="E36" s="68">
        <v>62.5</v>
      </c>
      <c r="F36" s="68" t="s">
        <v>63</v>
      </c>
      <c r="G36" s="65" t="s">
        <v>137</v>
      </c>
      <c r="H36" s="66">
        <v>450000</v>
      </c>
      <c r="I36" s="66" t="s">
        <v>273</v>
      </c>
      <c r="J36" s="75" t="s">
        <v>253</v>
      </c>
      <c r="K36" s="75" t="s">
        <v>244</v>
      </c>
      <c r="L36" s="68">
        <v>7.33</v>
      </c>
      <c r="M36" s="67">
        <v>0.1201</v>
      </c>
      <c r="N36" s="68">
        <v>0.36958999999999997</v>
      </c>
      <c r="O36" s="67">
        <v>5.8999999999999999E-3</v>
      </c>
      <c r="P36" s="68">
        <v>20.12</v>
      </c>
      <c r="Q36" s="67">
        <v>0.32969999999999999</v>
      </c>
      <c r="R36" s="68">
        <v>1.79</v>
      </c>
      <c r="S36" s="69">
        <v>2.9399999999999999E-2</v>
      </c>
      <c r="T36" s="64" t="s">
        <v>64</v>
      </c>
      <c r="U36" s="64" t="s">
        <v>350</v>
      </c>
    </row>
    <row r="37" spans="2:21" x14ac:dyDescent="0.25">
      <c r="B37" s="64" t="s">
        <v>279</v>
      </c>
      <c r="C37" s="64" t="s">
        <v>138</v>
      </c>
      <c r="D37" s="64" t="s">
        <v>316</v>
      </c>
      <c r="E37" s="68">
        <v>62.5</v>
      </c>
      <c r="F37" s="68" t="s">
        <v>63</v>
      </c>
      <c r="G37" s="65" t="s">
        <v>137</v>
      </c>
      <c r="H37" s="66">
        <v>460000</v>
      </c>
      <c r="I37" s="66" t="s">
        <v>239</v>
      </c>
      <c r="J37" s="75" t="s">
        <v>172</v>
      </c>
      <c r="K37" s="75" t="s">
        <v>375</v>
      </c>
      <c r="L37" s="68">
        <v>15.47</v>
      </c>
      <c r="M37" s="67">
        <v>0.2535</v>
      </c>
      <c r="N37" s="68">
        <v>0.74508000000000008</v>
      </c>
      <c r="O37" s="67">
        <v>1.1899999999999999E-2</v>
      </c>
      <c r="P37" s="68">
        <v>25.94</v>
      </c>
      <c r="Q37" s="67">
        <v>0.42509999999999998</v>
      </c>
      <c r="R37" s="68">
        <v>1.72</v>
      </c>
      <c r="S37" s="69">
        <v>2.8199999999999999E-2</v>
      </c>
      <c r="T37" s="64" t="s">
        <v>64</v>
      </c>
      <c r="U37" s="64" t="s">
        <v>351</v>
      </c>
    </row>
    <row r="38" spans="2:21" x14ac:dyDescent="0.25">
      <c r="B38" s="64" t="s">
        <v>134</v>
      </c>
      <c r="C38" s="64" t="s">
        <v>138</v>
      </c>
      <c r="D38" s="64" t="s">
        <v>149</v>
      </c>
      <c r="E38" s="68">
        <v>1.95</v>
      </c>
      <c r="F38" s="68" t="s">
        <v>63</v>
      </c>
      <c r="G38" s="65" t="s">
        <v>137</v>
      </c>
      <c r="H38" s="66">
        <v>0</v>
      </c>
      <c r="I38" s="66" t="s">
        <v>261</v>
      </c>
      <c r="J38" s="75" t="s">
        <v>168</v>
      </c>
      <c r="K38" s="75" t="s">
        <v>190</v>
      </c>
      <c r="L38" s="68">
        <v>0</v>
      </c>
      <c r="M38" s="67">
        <v>0</v>
      </c>
      <c r="N38" s="68">
        <v>0</v>
      </c>
      <c r="O38" s="67">
        <v>0</v>
      </c>
      <c r="P38" s="68">
        <v>3.4692000000000002E-4</v>
      </c>
      <c r="Q38" s="67">
        <v>2.0000000000000001E-4</v>
      </c>
      <c r="R38" s="68">
        <v>2.8650000000000003E-4</v>
      </c>
      <c r="S38" s="69">
        <v>1E-4</v>
      </c>
      <c r="T38" s="64" t="s">
        <v>64</v>
      </c>
      <c r="U38" s="64" t="s">
        <v>159</v>
      </c>
    </row>
    <row r="39" spans="2:21" x14ac:dyDescent="0.25">
      <c r="B39" s="64" t="s">
        <v>280</v>
      </c>
      <c r="C39" s="64" t="s">
        <v>138</v>
      </c>
      <c r="D39" s="64" t="s">
        <v>317</v>
      </c>
      <c r="E39" s="68">
        <v>62.5</v>
      </c>
      <c r="F39" s="68" t="s">
        <v>63</v>
      </c>
      <c r="G39" s="65" t="s">
        <v>137</v>
      </c>
      <c r="H39" s="66">
        <v>307000</v>
      </c>
      <c r="I39" s="66" t="s">
        <v>241</v>
      </c>
      <c r="J39" s="75" t="s">
        <v>163</v>
      </c>
      <c r="K39" s="75" t="s">
        <v>240</v>
      </c>
      <c r="L39" s="68">
        <v>4.43</v>
      </c>
      <c r="M39" s="67">
        <v>7.2499999999999995E-2</v>
      </c>
      <c r="N39" s="68">
        <v>0.23202</v>
      </c>
      <c r="O39" s="67">
        <v>3.7000000000000002E-3</v>
      </c>
      <c r="P39" s="68">
        <v>18.309999999999999</v>
      </c>
      <c r="Q39" s="67">
        <v>0.3</v>
      </c>
      <c r="R39" s="68">
        <v>1.23</v>
      </c>
      <c r="S39" s="69">
        <v>2.0199999999999999E-2</v>
      </c>
      <c r="T39" s="64" t="s">
        <v>64</v>
      </c>
      <c r="U39" s="64" t="s">
        <v>156</v>
      </c>
    </row>
    <row r="40" spans="2:21" x14ac:dyDescent="0.25">
      <c r="B40" s="64" t="s">
        <v>309</v>
      </c>
      <c r="C40" s="64" t="s">
        <v>138</v>
      </c>
      <c r="D40" s="64" t="s">
        <v>344</v>
      </c>
      <c r="E40" s="68">
        <v>62.5</v>
      </c>
      <c r="F40" s="68" t="s">
        <v>63</v>
      </c>
      <c r="G40" s="65" t="s">
        <v>137</v>
      </c>
      <c r="H40" s="66">
        <v>500000</v>
      </c>
      <c r="I40" s="66" t="s">
        <v>200</v>
      </c>
      <c r="J40" s="75" t="s">
        <v>169</v>
      </c>
      <c r="K40" s="75" t="s">
        <v>199</v>
      </c>
      <c r="L40" s="68">
        <v>25.17</v>
      </c>
      <c r="M40" s="67">
        <v>0.41249999999999998</v>
      </c>
      <c r="N40" s="68">
        <v>1.17</v>
      </c>
      <c r="O40" s="67">
        <v>1.9199999999999998E-2</v>
      </c>
      <c r="P40" s="68">
        <v>28.43</v>
      </c>
      <c r="Q40" s="67">
        <v>0.4657</v>
      </c>
      <c r="R40" s="68">
        <v>2.67</v>
      </c>
      <c r="S40" s="69">
        <v>4.3799999999999999E-2</v>
      </c>
      <c r="T40" s="64" t="s">
        <v>64</v>
      </c>
      <c r="U40" s="64" t="s">
        <v>372</v>
      </c>
    </row>
    <row r="41" spans="2:21" x14ac:dyDescent="0.25">
      <c r="B41" s="64" t="s">
        <v>283</v>
      </c>
      <c r="C41" s="64" t="s">
        <v>138</v>
      </c>
      <c r="D41" s="64" t="s">
        <v>319</v>
      </c>
      <c r="E41" s="68">
        <v>125</v>
      </c>
      <c r="F41" s="68" t="s">
        <v>63</v>
      </c>
      <c r="G41" s="65" t="s">
        <v>137</v>
      </c>
      <c r="H41" s="66">
        <v>400000</v>
      </c>
      <c r="I41" s="66" t="s">
        <v>189</v>
      </c>
      <c r="J41" s="75" t="s">
        <v>175</v>
      </c>
      <c r="K41" s="75" t="s">
        <v>188</v>
      </c>
      <c r="L41" s="68">
        <v>0.66036000000000006</v>
      </c>
      <c r="M41" s="67">
        <v>5.3E-3</v>
      </c>
      <c r="N41" s="68">
        <v>4.6369999999999995E-2</v>
      </c>
      <c r="O41" s="67">
        <v>4.0000000000000002E-4</v>
      </c>
      <c r="P41" s="68">
        <v>0.48704000000000003</v>
      </c>
      <c r="Q41" s="67">
        <v>3.9000000000000003E-3</v>
      </c>
      <c r="R41" s="68">
        <v>3.8700000000000005E-2</v>
      </c>
      <c r="S41" s="69">
        <v>2.9999999999999997E-4</v>
      </c>
      <c r="T41" s="64" t="s">
        <v>64</v>
      </c>
      <c r="U41" s="64" t="s">
        <v>158</v>
      </c>
    </row>
    <row r="42" spans="2:21" x14ac:dyDescent="0.25">
      <c r="B42" s="64" t="s">
        <v>131</v>
      </c>
      <c r="C42" s="64" t="s">
        <v>138</v>
      </c>
      <c r="D42" s="64" t="s">
        <v>153</v>
      </c>
      <c r="E42" s="68">
        <v>125</v>
      </c>
      <c r="F42" s="68" t="s">
        <v>63</v>
      </c>
      <c r="G42" s="65" t="s">
        <v>137</v>
      </c>
      <c r="H42" s="66">
        <v>0</v>
      </c>
      <c r="I42" s="66" t="s">
        <v>242</v>
      </c>
      <c r="J42" s="75" t="s">
        <v>185</v>
      </c>
      <c r="K42" s="75" t="s">
        <v>272</v>
      </c>
      <c r="L42" s="68">
        <v>20.89</v>
      </c>
      <c r="M42" s="67">
        <v>0.1711</v>
      </c>
      <c r="N42" s="68">
        <v>1.99</v>
      </c>
      <c r="O42" s="67">
        <v>1.6299999999999999E-2</v>
      </c>
      <c r="P42" s="68">
        <v>93.7</v>
      </c>
      <c r="Q42" s="67">
        <v>0.76760000000000006</v>
      </c>
      <c r="R42" s="68">
        <v>6.62</v>
      </c>
      <c r="S42" s="69">
        <v>5.4199999999999998E-2</v>
      </c>
      <c r="T42" s="64" t="s">
        <v>64</v>
      </c>
      <c r="U42" s="64" t="s">
        <v>141</v>
      </c>
    </row>
    <row r="43" spans="2:21" x14ac:dyDescent="0.25">
      <c r="B43" s="64" t="s">
        <v>290</v>
      </c>
      <c r="C43" s="64" t="s">
        <v>138</v>
      </c>
      <c r="D43" s="64" t="s">
        <v>326</v>
      </c>
      <c r="E43" s="68">
        <v>62.5</v>
      </c>
      <c r="F43" s="68" t="s">
        <v>63</v>
      </c>
      <c r="G43" s="65" t="s">
        <v>137</v>
      </c>
      <c r="H43" s="66">
        <v>460000</v>
      </c>
      <c r="I43" s="66" t="s">
        <v>230</v>
      </c>
      <c r="J43" s="75" t="s">
        <v>181</v>
      </c>
      <c r="K43" s="75" t="s">
        <v>373</v>
      </c>
      <c r="L43" s="68">
        <v>16.29</v>
      </c>
      <c r="M43" s="67">
        <v>0.26690000000000003</v>
      </c>
      <c r="N43" s="68">
        <v>0.83240999999999998</v>
      </c>
      <c r="O43" s="67">
        <v>1.3300000000000001E-2</v>
      </c>
      <c r="P43" s="68">
        <v>42.36</v>
      </c>
      <c r="Q43" s="67">
        <v>0.69409999999999994</v>
      </c>
      <c r="R43" s="68">
        <v>2.97</v>
      </c>
      <c r="S43" s="69">
        <v>4.87E-2</v>
      </c>
      <c r="T43" s="64" t="s">
        <v>64</v>
      </c>
      <c r="U43" s="64" t="s">
        <v>356</v>
      </c>
    </row>
    <row r="44" spans="2:21" x14ac:dyDescent="0.25">
      <c r="B44" s="64" t="s">
        <v>289</v>
      </c>
      <c r="C44" s="64" t="s">
        <v>139</v>
      </c>
      <c r="D44" s="64" t="s">
        <v>325</v>
      </c>
      <c r="E44" s="68">
        <v>62.5</v>
      </c>
      <c r="F44" s="68" t="s">
        <v>63</v>
      </c>
      <c r="G44" s="65" t="s">
        <v>137</v>
      </c>
      <c r="H44" s="66">
        <v>1000000</v>
      </c>
      <c r="I44" s="66" t="s">
        <v>264</v>
      </c>
      <c r="J44" s="75" t="s">
        <v>382</v>
      </c>
      <c r="K44" s="75" t="s">
        <v>383</v>
      </c>
      <c r="L44" s="68">
        <v>2.7600000000000003E-2</v>
      </c>
      <c r="M44" s="67">
        <v>4.0000000000000002E-4</v>
      </c>
      <c r="N44" s="68">
        <v>1.6200000000000001E-3</v>
      </c>
      <c r="O44" s="67">
        <v>0</v>
      </c>
      <c r="P44" s="68">
        <v>0.35813</v>
      </c>
      <c r="Q44" s="67">
        <v>5.6999999999999993E-3</v>
      </c>
      <c r="R44" s="68">
        <v>4.3800000000000002E-3</v>
      </c>
      <c r="S44" s="69">
        <v>1E-4</v>
      </c>
      <c r="T44" s="64" t="s">
        <v>64</v>
      </c>
      <c r="U44" s="64" t="s">
        <v>145</v>
      </c>
    </row>
    <row r="45" spans="2:21" x14ac:dyDescent="0.25">
      <c r="B45" s="64" t="s">
        <v>294</v>
      </c>
      <c r="C45" s="64" t="s">
        <v>139</v>
      </c>
      <c r="D45" s="64" t="s">
        <v>330</v>
      </c>
      <c r="E45" s="68">
        <v>62.5</v>
      </c>
      <c r="F45" s="68" t="s">
        <v>63</v>
      </c>
      <c r="G45" s="65" t="s">
        <v>137</v>
      </c>
      <c r="H45" s="66">
        <v>455000</v>
      </c>
      <c r="I45" s="66" t="s">
        <v>229</v>
      </c>
      <c r="J45" s="75" t="s">
        <v>178</v>
      </c>
      <c r="K45" s="75" t="s">
        <v>228</v>
      </c>
      <c r="L45" s="68">
        <v>1.58</v>
      </c>
      <c r="M45" s="67">
        <v>2.58E-2</v>
      </c>
      <c r="N45" s="68">
        <v>0.24249000000000001</v>
      </c>
      <c r="O45" s="67">
        <v>3.9000000000000003E-3</v>
      </c>
      <c r="P45" s="68">
        <v>31.12</v>
      </c>
      <c r="Q45" s="67">
        <v>0.50979999999999992</v>
      </c>
      <c r="R45" s="68">
        <v>2.84</v>
      </c>
      <c r="S45" s="69">
        <v>4.6600000000000003E-2</v>
      </c>
      <c r="T45" s="64" t="s">
        <v>64</v>
      </c>
      <c r="U45" s="64" t="s">
        <v>358</v>
      </c>
    </row>
    <row r="46" spans="2:21" x14ac:dyDescent="0.25">
      <c r="B46" s="64" t="s">
        <v>308</v>
      </c>
      <c r="C46" s="64" t="s">
        <v>138</v>
      </c>
      <c r="D46" s="64" t="s">
        <v>343</v>
      </c>
      <c r="E46" s="68">
        <v>62.5</v>
      </c>
      <c r="F46" s="68" t="s">
        <v>63</v>
      </c>
      <c r="G46" s="65" t="s">
        <v>137</v>
      </c>
      <c r="H46" s="66">
        <v>307000</v>
      </c>
      <c r="I46" s="66" t="s">
        <v>194</v>
      </c>
      <c r="J46" s="75" t="s">
        <v>163</v>
      </c>
      <c r="K46" s="75" t="s">
        <v>193</v>
      </c>
      <c r="L46" s="68">
        <v>29.34</v>
      </c>
      <c r="M46" s="67">
        <v>0.48060000000000003</v>
      </c>
      <c r="N46" s="68">
        <v>1.02</v>
      </c>
      <c r="O46" s="67">
        <v>1.67E-2</v>
      </c>
      <c r="P46" s="68">
        <v>23.11</v>
      </c>
      <c r="Q46" s="67">
        <v>0.37869999999999998</v>
      </c>
      <c r="R46" s="68">
        <v>2.48</v>
      </c>
      <c r="S46" s="69">
        <v>4.0599999999999997E-2</v>
      </c>
      <c r="T46" s="64" t="s">
        <v>64</v>
      </c>
      <c r="U46" s="64" t="s">
        <v>371</v>
      </c>
    </row>
    <row r="47" spans="2:21" x14ac:dyDescent="0.25">
      <c r="B47" s="64" t="s">
        <v>302</v>
      </c>
      <c r="C47" s="64" t="s">
        <v>138</v>
      </c>
      <c r="D47" s="64" t="s">
        <v>338</v>
      </c>
      <c r="E47" s="68">
        <v>31.25</v>
      </c>
      <c r="F47" s="68" t="s">
        <v>63</v>
      </c>
      <c r="G47" s="65" t="s">
        <v>137</v>
      </c>
      <c r="H47" s="66">
        <v>450000</v>
      </c>
      <c r="I47" s="66" t="s">
        <v>233</v>
      </c>
      <c r="J47" s="75" t="s">
        <v>173</v>
      </c>
      <c r="K47" s="75" t="s">
        <v>218</v>
      </c>
      <c r="L47" s="68">
        <v>0</v>
      </c>
      <c r="M47" s="67">
        <v>0</v>
      </c>
      <c r="N47" s="68">
        <v>0</v>
      </c>
      <c r="O47" s="67">
        <v>0</v>
      </c>
      <c r="P47" s="68">
        <v>0</v>
      </c>
      <c r="Q47" s="67">
        <v>0</v>
      </c>
      <c r="R47" s="68">
        <v>0</v>
      </c>
      <c r="S47" s="69">
        <v>0</v>
      </c>
      <c r="T47" s="64" t="s">
        <v>64</v>
      </c>
      <c r="U47" s="64" t="s">
        <v>366</v>
      </c>
    </row>
    <row r="48" spans="2:21" x14ac:dyDescent="0.25">
      <c r="B48" s="64" t="s">
        <v>129</v>
      </c>
      <c r="C48" s="64" t="s">
        <v>138</v>
      </c>
      <c r="D48" s="64" t="s">
        <v>147</v>
      </c>
      <c r="E48" s="68">
        <v>976.56</v>
      </c>
      <c r="F48" s="68" t="s">
        <v>63</v>
      </c>
      <c r="G48" s="65" t="s">
        <v>137</v>
      </c>
      <c r="H48" s="66">
        <v>0</v>
      </c>
      <c r="I48" s="66" t="s">
        <v>207</v>
      </c>
      <c r="J48" s="75" t="s">
        <v>168</v>
      </c>
      <c r="K48" s="75" t="s">
        <v>206</v>
      </c>
      <c r="L48" s="68">
        <v>437.06</v>
      </c>
      <c r="M48" s="67">
        <v>0.45829999999999999</v>
      </c>
      <c r="N48" s="68">
        <v>38.11</v>
      </c>
      <c r="O48" s="67">
        <v>0.04</v>
      </c>
      <c r="P48" s="68">
        <v>210.08</v>
      </c>
      <c r="Q48" s="67">
        <v>0.22030000000000002</v>
      </c>
      <c r="R48" s="68">
        <v>59.02</v>
      </c>
      <c r="S48" s="69">
        <v>6.1900000000000004E-2</v>
      </c>
      <c r="T48" s="64" t="s">
        <v>64</v>
      </c>
      <c r="U48" s="64" t="s">
        <v>157</v>
      </c>
    </row>
    <row r="49" spans="2:21" x14ac:dyDescent="0.25">
      <c r="B49" s="64" t="s">
        <v>126</v>
      </c>
      <c r="C49" s="64" t="s">
        <v>138</v>
      </c>
      <c r="D49" s="64" t="s">
        <v>152</v>
      </c>
      <c r="E49" s="68">
        <v>39.06</v>
      </c>
      <c r="F49" s="68" t="s">
        <v>63</v>
      </c>
      <c r="G49" s="65" t="s">
        <v>137</v>
      </c>
      <c r="H49" s="66">
        <v>0</v>
      </c>
      <c r="I49" s="66" t="s">
        <v>203</v>
      </c>
      <c r="J49" s="75" t="s">
        <v>164</v>
      </c>
      <c r="K49" s="75" t="s">
        <v>202</v>
      </c>
      <c r="L49" s="68">
        <v>37.28</v>
      </c>
      <c r="M49" s="67">
        <v>0.97719999999999996</v>
      </c>
      <c r="N49" s="68">
        <v>1.19</v>
      </c>
      <c r="O49" s="67">
        <v>3.1200000000000002E-2</v>
      </c>
      <c r="P49" s="68">
        <v>39.54</v>
      </c>
      <c r="Q49" s="67">
        <v>1.0365</v>
      </c>
      <c r="R49" s="68">
        <v>4.4000000000000004</v>
      </c>
      <c r="S49" s="69">
        <v>0.1153</v>
      </c>
      <c r="T49" s="64" t="s">
        <v>64</v>
      </c>
      <c r="U49" s="64" t="s">
        <v>140</v>
      </c>
    </row>
  </sheetData>
  <conditionalFormatting sqref="K1:K1048576">
    <cfRule type="containsText" dxfId="2" priority="3" operator="containsText" text="NO ENCONTRADO">
      <formula>NOT(ISERROR(SEARCH("NO ENCONTRADO",K1)))</formula>
    </cfRule>
    <cfRule type="duplicateValues" dxfId="1" priority="4"/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4D84-D3E5-4CAD-9411-B527E246B1C0}">
  <sheetPr codeName="Hoja10"/>
  <dimension ref="A1:E49"/>
  <sheetViews>
    <sheetView zoomScale="40" zoomScaleNormal="40" workbookViewId="0"/>
  </sheetViews>
  <sheetFormatPr baseColWidth="10" defaultRowHeight="15" x14ac:dyDescent="0.25"/>
  <cols>
    <col min="1" max="1" width="27" customWidth="1"/>
    <col min="2" max="2" width="71.42578125" customWidth="1"/>
    <col min="3" max="3" width="38" bestFit="1" customWidth="1"/>
    <col min="4" max="4" width="59.42578125" bestFit="1" customWidth="1"/>
    <col min="5" max="5" width="17.28515625" customWidth="1"/>
  </cols>
  <sheetData>
    <row r="1" spans="1:5" ht="315.95" customHeight="1" x14ac:dyDescent="0.25">
      <c r="A1" s="70" t="s">
        <v>65</v>
      </c>
      <c r="B1" s="70" t="s">
        <v>66</v>
      </c>
      <c r="C1" s="70" t="s">
        <v>67</v>
      </c>
      <c r="D1" s="70" t="s">
        <v>68</v>
      </c>
      <c r="E1" s="70" t="s">
        <v>69</v>
      </c>
    </row>
    <row r="2" spans="1:5" ht="315.95" customHeight="1" x14ac:dyDescent="0.25">
      <c r="A2" s="70" t="s">
        <v>310</v>
      </c>
      <c r="B2" s="70"/>
      <c r="C2" s="70" t="s">
        <v>165</v>
      </c>
      <c r="D2" s="70" t="s">
        <v>236</v>
      </c>
      <c r="E2" s="70"/>
    </row>
    <row r="3" spans="1:5" ht="315.95" customHeight="1" x14ac:dyDescent="0.25">
      <c r="A3" s="70" t="s">
        <v>128</v>
      </c>
      <c r="B3" s="70"/>
      <c r="C3" s="70" t="s">
        <v>165</v>
      </c>
      <c r="D3" s="70" t="s">
        <v>221</v>
      </c>
      <c r="E3" s="70"/>
    </row>
    <row r="4" spans="1:5" ht="315.95" customHeight="1" x14ac:dyDescent="0.25">
      <c r="A4" s="70" t="s">
        <v>127</v>
      </c>
      <c r="B4" s="70"/>
      <c r="C4" s="70" t="s">
        <v>165</v>
      </c>
      <c r="D4" s="70" t="s">
        <v>214</v>
      </c>
      <c r="E4" s="70"/>
    </row>
    <row r="5" spans="1:5" ht="315.95" customHeight="1" x14ac:dyDescent="0.25">
      <c r="A5" s="70" t="s">
        <v>300</v>
      </c>
      <c r="B5" s="70"/>
      <c r="C5" s="70" t="s">
        <v>167</v>
      </c>
      <c r="D5" s="70" t="s">
        <v>234</v>
      </c>
      <c r="E5" s="70"/>
    </row>
    <row r="6" spans="1:5" ht="315.95" customHeight="1" x14ac:dyDescent="0.25">
      <c r="A6" s="70" t="s">
        <v>285</v>
      </c>
      <c r="B6" s="70"/>
      <c r="C6" s="70" t="s">
        <v>171</v>
      </c>
      <c r="D6" s="70" t="s">
        <v>219</v>
      </c>
      <c r="E6" s="70"/>
    </row>
    <row r="7" spans="1:5" ht="315.95" customHeight="1" x14ac:dyDescent="0.25">
      <c r="A7" s="70" t="s">
        <v>305</v>
      </c>
      <c r="B7" s="70"/>
      <c r="C7" s="70" t="s">
        <v>170</v>
      </c>
      <c r="D7" s="70" t="s">
        <v>376</v>
      </c>
      <c r="E7" s="70"/>
    </row>
    <row r="8" spans="1:5" ht="315.95" customHeight="1" x14ac:dyDescent="0.25">
      <c r="A8" s="70" t="s">
        <v>291</v>
      </c>
      <c r="B8" s="70"/>
      <c r="C8" s="70" t="s">
        <v>183</v>
      </c>
      <c r="D8" s="70" t="s">
        <v>197</v>
      </c>
      <c r="E8" s="70"/>
    </row>
    <row r="9" spans="1:5" ht="315.95" customHeight="1" x14ac:dyDescent="0.25">
      <c r="A9" s="70" t="s">
        <v>133</v>
      </c>
      <c r="B9" s="70"/>
      <c r="C9" s="70" t="s">
        <v>183</v>
      </c>
      <c r="D9" s="70" t="s">
        <v>248</v>
      </c>
      <c r="E9" s="70"/>
    </row>
    <row r="10" spans="1:5" ht="315.95" customHeight="1" x14ac:dyDescent="0.25">
      <c r="A10" s="70" t="s">
        <v>288</v>
      </c>
      <c r="B10" s="70"/>
      <c r="C10" s="70" t="s">
        <v>183</v>
      </c>
      <c r="D10" s="70" t="s">
        <v>256</v>
      </c>
      <c r="E10" s="70"/>
    </row>
    <row r="11" spans="1:5" ht="315.95" customHeight="1" x14ac:dyDescent="0.25">
      <c r="A11" s="70" t="s">
        <v>132</v>
      </c>
      <c r="B11" s="70"/>
      <c r="C11" s="70" t="s">
        <v>183</v>
      </c>
      <c r="D11" s="70" t="s">
        <v>271</v>
      </c>
      <c r="E11" s="70"/>
    </row>
    <row r="12" spans="1:5" ht="315.95" customHeight="1" x14ac:dyDescent="0.25">
      <c r="A12" s="70" t="s">
        <v>301</v>
      </c>
      <c r="B12" s="70"/>
      <c r="C12" s="70" t="s">
        <v>182</v>
      </c>
      <c r="D12" s="70" t="s">
        <v>266</v>
      </c>
      <c r="E12" s="70"/>
    </row>
    <row r="13" spans="1:5" ht="315.95" customHeight="1" x14ac:dyDescent="0.25">
      <c r="A13" s="70" t="s">
        <v>129</v>
      </c>
      <c r="B13" s="70"/>
      <c r="C13" s="70" t="s">
        <v>168</v>
      </c>
      <c r="D13" s="70" t="s">
        <v>206</v>
      </c>
      <c r="E13" s="70"/>
    </row>
    <row r="14" spans="1:5" ht="315.95" customHeight="1" x14ac:dyDescent="0.25">
      <c r="A14" s="70" t="s">
        <v>282</v>
      </c>
      <c r="B14" s="70"/>
      <c r="C14" s="70" t="s">
        <v>168</v>
      </c>
      <c r="D14" s="70" t="s">
        <v>255</v>
      </c>
      <c r="E14" s="70"/>
    </row>
    <row r="15" spans="1:5" ht="315.95" customHeight="1" x14ac:dyDescent="0.25">
      <c r="A15" s="70" t="s">
        <v>134</v>
      </c>
      <c r="B15" s="70"/>
      <c r="C15" s="70" t="s">
        <v>168</v>
      </c>
      <c r="D15" s="70" t="s">
        <v>190</v>
      </c>
      <c r="E15" s="70"/>
    </row>
    <row r="16" spans="1:5" ht="315.95" customHeight="1" x14ac:dyDescent="0.25">
      <c r="A16" s="70" t="s">
        <v>276</v>
      </c>
      <c r="B16" s="70"/>
      <c r="C16" s="70" t="s">
        <v>252</v>
      </c>
      <c r="D16" s="70" t="s">
        <v>184</v>
      </c>
      <c r="E16" s="70"/>
    </row>
    <row r="17" spans="1:5" ht="315.95" customHeight="1" x14ac:dyDescent="0.25">
      <c r="A17" s="70" t="s">
        <v>290</v>
      </c>
      <c r="B17" s="70"/>
      <c r="C17" s="70" t="s">
        <v>181</v>
      </c>
      <c r="D17" s="70" t="s">
        <v>373</v>
      </c>
      <c r="E17" s="70"/>
    </row>
    <row r="18" spans="1:5" ht="315.95" customHeight="1" x14ac:dyDescent="0.25">
      <c r="A18" s="70" t="s">
        <v>278</v>
      </c>
      <c r="B18" s="70"/>
      <c r="C18" s="70" t="s">
        <v>253</v>
      </c>
      <c r="D18" s="70" t="s">
        <v>244</v>
      </c>
      <c r="E18" s="70"/>
    </row>
    <row r="19" spans="1:5" ht="315.95" customHeight="1" x14ac:dyDescent="0.25">
      <c r="A19" s="70" t="s">
        <v>295</v>
      </c>
      <c r="B19" s="70"/>
      <c r="C19" s="70" t="s">
        <v>253</v>
      </c>
      <c r="D19" s="70" t="s">
        <v>231</v>
      </c>
      <c r="E19" s="70"/>
    </row>
    <row r="20" spans="1:5" ht="315.95" customHeight="1" x14ac:dyDescent="0.25">
      <c r="A20" s="70" t="s">
        <v>286</v>
      </c>
      <c r="B20" s="70"/>
      <c r="C20" s="70" t="s">
        <v>162</v>
      </c>
      <c r="D20" s="70" t="s">
        <v>225</v>
      </c>
      <c r="E20" s="70"/>
    </row>
    <row r="21" spans="1:5" ht="315.95" customHeight="1" x14ac:dyDescent="0.25">
      <c r="A21" s="70" t="s">
        <v>280</v>
      </c>
      <c r="B21" s="70"/>
      <c r="C21" s="70" t="s">
        <v>163</v>
      </c>
      <c r="D21" s="70" t="s">
        <v>240</v>
      </c>
      <c r="E21" s="70"/>
    </row>
    <row r="22" spans="1:5" ht="315.95" customHeight="1" x14ac:dyDescent="0.25">
      <c r="A22" s="70" t="s">
        <v>135</v>
      </c>
      <c r="B22" s="70"/>
      <c r="C22" s="70" t="s">
        <v>163</v>
      </c>
      <c r="D22" s="70" t="s">
        <v>262</v>
      </c>
      <c r="E22" s="70"/>
    </row>
    <row r="23" spans="1:5" ht="315.95" customHeight="1" x14ac:dyDescent="0.25">
      <c r="A23" s="70" t="s">
        <v>308</v>
      </c>
      <c r="B23" s="70"/>
      <c r="C23" s="70" t="s">
        <v>163</v>
      </c>
      <c r="D23" s="70" t="s">
        <v>193</v>
      </c>
      <c r="E23" s="70"/>
    </row>
    <row r="24" spans="1:5" ht="315.95" customHeight="1" x14ac:dyDescent="0.25">
      <c r="A24" s="70" t="s">
        <v>292</v>
      </c>
      <c r="B24" s="70"/>
      <c r="C24" s="70" t="s">
        <v>163</v>
      </c>
      <c r="D24" s="70" t="s">
        <v>379</v>
      </c>
      <c r="E24" s="70"/>
    </row>
    <row r="25" spans="1:5" ht="315.95" customHeight="1" x14ac:dyDescent="0.25">
      <c r="A25" s="70" t="s">
        <v>298</v>
      </c>
      <c r="B25" s="70"/>
      <c r="C25" s="70" t="s">
        <v>177</v>
      </c>
      <c r="D25" s="70" t="s">
        <v>216</v>
      </c>
      <c r="E25" s="70"/>
    </row>
    <row r="26" spans="1:5" ht="315.95" customHeight="1" x14ac:dyDescent="0.25">
      <c r="A26" s="70" t="s">
        <v>277</v>
      </c>
      <c r="B26" s="70"/>
      <c r="C26" s="70" t="s">
        <v>177</v>
      </c>
      <c r="D26" s="70" t="s">
        <v>245</v>
      </c>
      <c r="E26" s="70"/>
    </row>
    <row r="27" spans="1:5" ht="315.95" customHeight="1" x14ac:dyDescent="0.25">
      <c r="A27" s="70" t="s">
        <v>284</v>
      </c>
      <c r="B27" s="70"/>
      <c r="C27" s="70" t="s">
        <v>185</v>
      </c>
      <c r="D27" s="70" t="s">
        <v>374</v>
      </c>
      <c r="E27" s="70"/>
    </row>
    <row r="28" spans="1:5" ht="315.95" customHeight="1" x14ac:dyDescent="0.25">
      <c r="A28" s="70" t="s">
        <v>131</v>
      </c>
      <c r="B28" s="70"/>
      <c r="C28" s="70" t="s">
        <v>185</v>
      </c>
      <c r="D28" s="70" t="s">
        <v>272</v>
      </c>
      <c r="E28" s="70"/>
    </row>
    <row r="29" spans="1:5" ht="315.95" customHeight="1" x14ac:dyDescent="0.25">
      <c r="A29" s="70" t="s">
        <v>303</v>
      </c>
      <c r="B29" s="70"/>
      <c r="C29" s="70" t="s">
        <v>185</v>
      </c>
      <c r="D29" s="70" t="s">
        <v>254</v>
      </c>
      <c r="E29" s="70"/>
    </row>
    <row r="30" spans="1:5" ht="315.95" customHeight="1" x14ac:dyDescent="0.25">
      <c r="A30" s="70" t="s">
        <v>304</v>
      </c>
      <c r="B30" s="70"/>
      <c r="C30" s="70" t="s">
        <v>185</v>
      </c>
      <c r="D30" s="70" t="s">
        <v>267</v>
      </c>
      <c r="E30" s="70"/>
    </row>
    <row r="31" spans="1:5" ht="315.95" customHeight="1" x14ac:dyDescent="0.25">
      <c r="A31" s="70" t="s">
        <v>289</v>
      </c>
      <c r="B31" s="70"/>
      <c r="C31" s="70" t="s">
        <v>382</v>
      </c>
      <c r="D31" s="70" t="s">
        <v>383</v>
      </c>
      <c r="E31" s="70"/>
    </row>
    <row r="32" spans="1:5" ht="315.95" customHeight="1" x14ac:dyDescent="0.25">
      <c r="A32" s="70" t="s">
        <v>306</v>
      </c>
      <c r="B32" s="70"/>
      <c r="C32" s="70" t="s">
        <v>382</v>
      </c>
      <c r="D32" s="70" t="s">
        <v>258</v>
      </c>
      <c r="E32" s="70"/>
    </row>
    <row r="33" spans="1:5" ht="315.95" customHeight="1" x14ac:dyDescent="0.25">
      <c r="A33" s="70" t="s">
        <v>287</v>
      </c>
      <c r="B33" s="70"/>
      <c r="C33" s="70" t="s">
        <v>174</v>
      </c>
      <c r="D33" s="70" t="s">
        <v>250</v>
      </c>
      <c r="E33" s="70"/>
    </row>
    <row r="34" spans="1:5" ht="315.95" customHeight="1" x14ac:dyDescent="0.25">
      <c r="A34" s="70" t="s">
        <v>299</v>
      </c>
      <c r="B34" s="70"/>
      <c r="C34" s="70" t="s">
        <v>176</v>
      </c>
      <c r="D34" s="70" t="s">
        <v>192</v>
      </c>
      <c r="E34" s="70"/>
    </row>
    <row r="35" spans="1:5" ht="315.95" customHeight="1" x14ac:dyDescent="0.25">
      <c r="A35" s="70" t="s">
        <v>297</v>
      </c>
      <c r="B35" s="70"/>
      <c r="C35" s="70" t="s">
        <v>179</v>
      </c>
      <c r="D35" s="70" t="s">
        <v>268</v>
      </c>
      <c r="E35" s="70"/>
    </row>
    <row r="36" spans="1:5" ht="315.95" customHeight="1" x14ac:dyDescent="0.25">
      <c r="A36" s="70" t="s">
        <v>281</v>
      </c>
      <c r="B36" s="70"/>
      <c r="C36" s="70" t="s">
        <v>175</v>
      </c>
      <c r="D36" s="70" t="s">
        <v>186</v>
      </c>
      <c r="E36" s="70"/>
    </row>
    <row r="37" spans="1:5" ht="315.95" customHeight="1" x14ac:dyDescent="0.25">
      <c r="A37" s="70" t="s">
        <v>136</v>
      </c>
      <c r="B37" s="70"/>
      <c r="C37" s="70" t="s">
        <v>175</v>
      </c>
      <c r="D37" s="70" t="s">
        <v>186</v>
      </c>
      <c r="E37" s="70"/>
    </row>
    <row r="38" spans="1:5" ht="315.95" customHeight="1" x14ac:dyDescent="0.25">
      <c r="A38" s="70" t="s">
        <v>283</v>
      </c>
      <c r="B38" s="70"/>
      <c r="C38" s="70" t="s">
        <v>175</v>
      </c>
      <c r="D38" s="70" t="s">
        <v>188</v>
      </c>
      <c r="E38" s="70"/>
    </row>
    <row r="39" spans="1:5" ht="315.95" customHeight="1" x14ac:dyDescent="0.25">
      <c r="A39" s="70" t="s">
        <v>274</v>
      </c>
      <c r="B39" s="70"/>
      <c r="C39" s="70" t="s">
        <v>180</v>
      </c>
      <c r="D39" s="70" t="s">
        <v>377</v>
      </c>
      <c r="E39" s="70"/>
    </row>
    <row r="40" spans="1:5" ht="315.95" customHeight="1" x14ac:dyDescent="0.25">
      <c r="A40" s="70" t="s">
        <v>294</v>
      </c>
      <c r="B40" s="70"/>
      <c r="C40" s="70" t="s">
        <v>178</v>
      </c>
      <c r="D40" s="70" t="s">
        <v>228</v>
      </c>
      <c r="E40" s="70"/>
    </row>
    <row r="41" spans="1:5" ht="315.95" customHeight="1" x14ac:dyDescent="0.25">
      <c r="A41" s="70" t="s">
        <v>275</v>
      </c>
      <c r="B41" s="70"/>
      <c r="C41" s="70" t="s">
        <v>178</v>
      </c>
      <c r="D41" s="70" t="s">
        <v>208</v>
      </c>
      <c r="E41" s="70"/>
    </row>
    <row r="42" spans="1:5" ht="315.95" customHeight="1" x14ac:dyDescent="0.25">
      <c r="A42" s="70" t="s">
        <v>293</v>
      </c>
      <c r="B42" s="70"/>
      <c r="C42" s="70" t="s">
        <v>178</v>
      </c>
      <c r="D42" s="70" t="s">
        <v>223</v>
      </c>
      <c r="E42" s="70"/>
    </row>
    <row r="43" spans="1:5" ht="315.95" customHeight="1" x14ac:dyDescent="0.25">
      <c r="A43" s="70" t="s">
        <v>126</v>
      </c>
      <c r="B43" s="70"/>
      <c r="C43" s="70" t="s">
        <v>164</v>
      </c>
      <c r="D43" s="70" t="s">
        <v>202</v>
      </c>
      <c r="E43" s="70"/>
    </row>
    <row r="44" spans="1:5" ht="315.95" customHeight="1" x14ac:dyDescent="0.25">
      <c r="A44" s="70" t="s">
        <v>279</v>
      </c>
      <c r="B44" s="70"/>
      <c r="C44" s="70" t="s">
        <v>172</v>
      </c>
      <c r="D44" s="70" t="s">
        <v>375</v>
      </c>
      <c r="E44" s="70"/>
    </row>
    <row r="45" spans="1:5" ht="315.95" customHeight="1" x14ac:dyDescent="0.25">
      <c r="A45" s="70" t="s">
        <v>296</v>
      </c>
      <c r="B45" s="70"/>
      <c r="C45" s="70" t="s">
        <v>172</v>
      </c>
      <c r="D45" s="70" t="s">
        <v>210</v>
      </c>
      <c r="E45" s="70"/>
    </row>
    <row r="46" spans="1:5" ht="315.95" customHeight="1" x14ac:dyDescent="0.25">
      <c r="A46" s="70" t="s">
        <v>307</v>
      </c>
      <c r="B46" s="70"/>
      <c r="C46" s="70" t="s">
        <v>166</v>
      </c>
      <c r="D46" s="70" t="s">
        <v>212</v>
      </c>
      <c r="E46" s="70"/>
    </row>
    <row r="47" spans="1:5" ht="315.95" customHeight="1" x14ac:dyDescent="0.25">
      <c r="A47" s="70" t="s">
        <v>130</v>
      </c>
      <c r="B47" s="70"/>
      <c r="C47" s="70" t="s">
        <v>173</v>
      </c>
      <c r="D47" s="70" t="s">
        <v>246</v>
      </c>
      <c r="E47" s="70"/>
    </row>
    <row r="48" spans="1:5" ht="315.95" customHeight="1" x14ac:dyDescent="0.25">
      <c r="A48" s="70" t="s">
        <v>302</v>
      </c>
      <c r="B48" s="70"/>
      <c r="C48" s="70" t="s">
        <v>173</v>
      </c>
      <c r="D48" s="70" t="s">
        <v>218</v>
      </c>
      <c r="E48" s="70"/>
    </row>
    <row r="49" spans="1:5" ht="315.95" customHeight="1" x14ac:dyDescent="0.25">
      <c r="A49" s="70" t="s">
        <v>309</v>
      </c>
      <c r="B49" s="70"/>
      <c r="C49" s="70" t="s">
        <v>169</v>
      </c>
      <c r="D49" s="70" t="s">
        <v>199</v>
      </c>
      <c r="E49" s="70"/>
    </row>
  </sheetData>
  <sortState xmlns:xlrd2="http://schemas.microsoft.com/office/spreadsheetml/2017/richdata2" ref="A2:E49">
    <sortCondition descending="1" ref="C2:C49"/>
    <sortCondition descending="1" ref="D2:D49"/>
  </sortState>
  <conditionalFormatting sqref="C1:D104857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02F0-B3FB-4DE5-B81A-444DF13DBD4E}">
  <sheetPr codeName="Hoja9"/>
  <dimension ref="A1:J83"/>
  <sheetViews>
    <sheetView showGridLines="0" showRowColHeaders="0" zoomScale="85" zoomScaleNormal="85" workbookViewId="0">
      <pane ySplit="7" topLeftCell="A8" activePane="bottomLeft" state="frozen"/>
      <selection pane="bottomLeft" activeCell="A8" sqref="A8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1" t="s">
        <v>0</v>
      </c>
      <c r="D12" s="2" t="s">
        <v>1</v>
      </c>
      <c r="E12" s="2" t="s">
        <v>2</v>
      </c>
    </row>
    <row r="13" spans="3:5" x14ac:dyDescent="0.25">
      <c r="C13" s="100" t="s">
        <v>3</v>
      </c>
      <c r="D13" s="3" t="s">
        <v>4</v>
      </c>
      <c r="E13" s="4" t="s">
        <v>4</v>
      </c>
    </row>
    <row r="14" spans="3:5" x14ac:dyDescent="0.25">
      <c r="C14" s="101"/>
      <c r="D14" s="5" t="s">
        <v>5</v>
      </c>
      <c r="E14" s="6" t="s">
        <v>6</v>
      </c>
    </row>
    <row r="15" spans="3:5" x14ac:dyDescent="0.25">
      <c r="C15" s="101"/>
      <c r="D15" s="7" t="s">
        <v>7</v>
      </c>
      <c r="E15" s="8" t="s">
        <v>7</v>
      </c>
    </row>
    <row r="16" spans="3:5" x14ac:dyDescent="0.25">
      <c r="C16" s="102" t="s">
        <v>8</v>
      </c>
      <c r="D16" s="9" t="s">
        <v>9</v>
      </c>
      <c r="E16" s="10" t="s">
        <v>10</v>
      </c>
    </row>
    <row r="17" spans="3:5" x14ac:dyDescent="0.25">
      <c r="C17" s="102"/>
      <c r="D17" s="11" t="s">
        <v>11</v>
      </c>
      <c r="E17" s="12" t="s">
        <v>12</v>
      </c>
    </row>
    <row r="18" spans="3:5" x14ac:dyDescent="0.25">
      <c r="C18" s="102"/>
      <c r="D18" s="13" t="s">
        <v>13</v>
      </c>
      <c r="E18" s="14" t="s">
        <v>14</v>
      </c>
    </row>
    <row r="19" spans="3:5" x14ac:dyDescent="0.25">
      <c r="C19" s="101" t="s">
        <v>15</v>
      </c>
      <c r="D19" s="15" t="s">
        <v>16</v>
      </c>
      <c r="E19" s="16" t="s">
        <v>17</v>
      </c>
    </row>
    <row r="20" spans="3:5" x14ac:dyDescent="0.25">
      <c r="C20" s="101"/>
      <c r="D20" s="5" t="s">
        <v>18</v>
      </c>
      <c r="E20" s="6" t="s">
        <v>12</v>
      </c>
    </row>
    <row r="21" spans="3:5" x14ac:dyDescent="0.25">
      <c r="C21" s="101"/>
      <c r="D21" s="7" t="s">
        <v>19</v>
      </c>
      <c r="E21" s="8" t="s">
        <v>20</v>
      </c>
    </row>
    <row r="22" spans="3:5" x14ac:dyDescent="0.25">
      <c r="C22" s="102" t="s">
        <v>21</v>
      </c>
      <c r="D22" s="9" t="s">
        <v>22</v>
      </c>
      <c r="E22" s="10" t="s">
        <v>23</v>
      </c>
    </row>
    <row r="23" spans="3:5" x14ac:dyDescent="0.25">
      <c r="C23" s="102"/>
      <c r="D23" s="17" t="s">
        <v>24</v>
      </c>
      <c r="E23" s="18" t="s">
        <v>25</v>
      </c>
    </row>
    <row r="24" spans="3:5" x14ac:dyDescent="0.25">
      <c r="C24" s="102"/>
      <c r="D24" s="11" t="s">
        <v>26</v>
      </c>
      <c r="E24" s="12" t="s">
        <v>27</v>
      </c>
    </row>
    <row r="25" spans="3:5" x14ac:dyDescent="0.25">
      <c r="C25" s="103"/>
      <c r="D25" s="19" t="s">
        <v>28</v>
      </c>
      <c r="E25" s="20" t="s">
        <v>29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>
      <c r="E30">
        <v>900062917</v>
      </c>
    </row>
    <row r="31" spans="3:5" ht="18.75" x14ac:dyDescent="0.25">
      <c r="C31" s="21" t="s">
        <v>30</v>
      </c>
      <c r="D31" s="22" t="s">
        <v>0</v>
      </c>
      <c r="E31" s="23" t="s">
        <v>31</v>
      </c>
    </row>
    <row r="32" spans="3:5" x14ac:dyDescent="0.25">
      <c r="C32" s="82" t="s">
        <v>32</v>
      </c>
      <c r="D32" s="85" t="s">
        <v>3</v>
      </c>
      <c r="E32" s="24" t="s">
        <v>33</v>
      </c>
    </row>
    <row r="33" spans="3:6" x14ac:dyDescent="0.25">
      <c r="C33" s="83"/>
      <c r="D33" s="86"/>
      <c r="E33" s="25"/>
    </row>
    <row r="34" spans="3:6" x14ac:dyDescent="0.25">
      <c r="C34" s="83"/>
      <c r="D34" s="86"/>
      <c r="E34" s="26"/>
    </row>
    <row r="35" spans="3:6" x14ac:dyDescent="0.25">
      <c r="C35" s="83"/>
      <c r="D35" s="86"/>
      <c r="E35" s="27"/>
    </row>
    <row r="36" spans="3:6" x14ac:dyDescent="0.25">
      <c r="C36" s="83"/>
      <c r="D36" s="87" t="s">
        <v>8</v>
      </c>
      <c r="E36" s="28" t="s">
        <v>117</v>
      </c>
    </row>
    <row r="37" spans="3:6" x14ac:dyDescent="0.25">
      <c r="C37" s="83"/>
      <c r="D37" s="87"/>
      <c r="E37" s="29"/>
    </row>
    <row r="38" spans="3:6" x14ac:dyDescent="0.25">
      <c r="C38" s="83"/>
      <c r="D38" s="87"/>
      <c r="E38" s="30"/>
    </row>
    <row r="39" spans="3:6" x14ac:dyDescent="0.25">
      <c r="C39" s="84"/>
      <c r="D39" s="88"/>
      <c r="E39" s="31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1" t="s">
        <v>30</v>
      </c>
      <c r="D45" s="22" t="s">
        <v>0</v>
      </c>
      <c r="E45" s="22" t="s">
        <v>34</v>
      </c>
      <c r="F45" s="23" t="s">
        <v>35</v>
      </c>
    </row>
    <row r="46" spans="3:6" x14ac:dyDescent="0.25">
      <c r="C46" s="89" t="s">
        <v>36</v>
      </c>
      <c r="D46" s="85" t="s">
        <v>3</v>
      </c>
      <c r="E46" s="32" t="s">
        <v>37</v>
      </c>
      <c r="F46" s="24" t="s">
        <v>38</v>
      </c>
    </row>
    <row r="47" spans="3:6" x14ac:dyDescent="0.25">
      <c r="C47" s="90"/>
      <c r="D47" s="86"/>
      <c r="E47" s="33"/>
      <c r="F47" s="25"/>
    </row>
    <row r="48" spans="3:6" x14ac:dyDescent="0.25">
      <c r="C48" s="90"/>
      <c r="D48" s="86"/>
      <c r="E48" s="34"/>
      <c r="F48" s="26"/>
    </row>
    <row r="49" spans="3:6" x14ac:dyDescent="0.25">
      <c r="C49" s="90"/>
      <c r="D49" s="86"/>
      <c r="E49" s="35"/>
      <c r="F49" s="27"/>
    </row>
    <row r="50" spans="3:6" x14ac:dyDescent="0.25">
      <c r="C50" s="90"/>
      <c r="D50" s="87" t="s">
        <v>8</v>
      </c>
      <c r="E50" s="92" t="s">
        <v>39</v>
      </c>
      <c r="F50" s="93"/>
    </row>
    <row r="51" spans="3:6" x14ac:dyDescent="0.25">
      <c r="C51" s="90"/>
      <c r="D51" s="87"/>
      <c r="E51" s="94"/>
      <c r="F51" s="95"/>
    </row>
    <row r="52" spans="3:6" x14ac:dyDescent="0.25">
      <c r="C52" s="90"/>
      <c r="D52" s="87"/>
      <c r="E52" s="96"/>
      <c r="F52" s="97"/>
    </row>
    <row r="53" spans="3:6" x14ac:dyDescent="0.25">
      <c r="C53" s="91"/>
      <c r="D53" s="88"/>
      <c r="E53" s="98"/>
      <c r="F53" s="99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1" t="s">
        <v>30</v>
      </c>
      <c r="D59" s="22" t="s">
        <v>0</v>
      </c>
      <c r="E59" s="23" t="s">
        <v>31</v>
      </c>
    </row>
    <row r="60" spans="3:6" x14ac:dyDescent="0.25">
      <c r="C60" s="82" t="s">
        <v>40</v>
      </c>
      <c r="D60" s="85" t="s">
        <v>3</v>
      </c>
      <c r="E60" s="24" t="s">
        <v>41</v>
      </c>
    </row>
    <row r="61" spans="3:6" x14ac:dyDescent="0.25">
      <c r="C61" s="83"/>
      <c r="D61" s="86"/>
      <c r="E61" s="25" t="s">
        <v>42</v>
      </c>
    </row>
    <row r="62" spans="3:6" x14ac:dyDescent="0.25">
      <c r="C62" s="83"/>
      <c r="D62" s="86"/>
      <c r="E62" s="26" t="s">
        <v>43</v>
      </c>
    </row>
    <row r="63" spans="3:6" x14ac:dyDescent="0.25">
      <c r="C63" s="83"/>
      <c r="D63" s="86"/>
      <c r="E63" s="27" t="s">
        <v>44</v>
      </c>
    </row>
    <row r="64" spans="3:6" x14ac:dyDescent="0.25">
      <c r="C64" s="83"/>
      <c r="D64" s="87" t="s">
        <v>8</v>
      </c>
      <c r="E64" s="28" t="s">
        <v>45</v>
      </c>
    </row>
    <row r="65" spans="3:5" x14ac:dyDescent="0.25">
      <c r="C65" s="83"/>
      <c r="D65" s="87"/>
      <c r="E65" s="29" t="s">
        <v>46</v>
      </c>
    </row>
    <row r="66" spans="3:5" x14ac:dyDescent="0.25">
      <c r="C66" s="83"/>
      <c r="D66" s="87"/>
      <c r="E66" s="30" t="s">
        <v>47</v>
      </c>
    </row>
    <row r="67" spans="3:5" x14ac:dyDescent="0.25">
      <c r="C67" s="84"/>
      <c r="D67" s="88"/>
      <c r="E67" s="31" t="s">
        <v>48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  <mergeCell ref="C60:C67"/>
    <mergeCell ref="D60:D63"/>
    <mergeCell ref="D64:D67"/>
    <mergeCell ref="C46:C53"/>
    <mergeCell ref="D46:D49"/>
    <mergeCell ref="D50:D53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bbd645-9337-4ae9-996c-b111410e08c2">
      <Terms xmlns="http://schemas.microsoft.com/office/infopath/2007/PartnerControls"/>
    </lcf76f155ced4ddcb4097134ff3c332f>
    <TaxCatchAll xmlns="fa9059ec-c351-47a0-8a6b-f01bf4fa03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9D33EED457D42AB1A482BD04B06D7" ma:contentTypeVersion="18" ma:contentTypeDescription="Crear nuevo documento." ma:contentTypeScope="" ma:versionID="df059a36de9bf2407fc0477250a3e240">
  <xsd:schema xmlns:xsd="http://www.w3.org/2001/XMLSchema" xmlns:xs="http://www.w3.org/2001/XMLSchema" xmlns:p="http://schemas.microsoft.com/office/2006/metadata/properties" xmlns:ns2="d6bbd645-9337-4ae9-996c-b111410e08c2" xmlns:ns3="fa9059ec-c351-47a0-8a6b-f01bf4fa03a9" targetNamespace="http://schemas.microsoft.com/office/2006/metadata/properties" ma:root="true" ma:fieldsID="6fab55f7710492fd18c77e5cdcbce9d6" ns2:_="" ns3:_="">
    <xsd:import namespace="d6bbd645-9337-4ae9-996c-b111410e08c2"/>
    <xsd:import namespace="fa9059ec-c351-47a0-8a6b-f01bf4fa0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bd645-9337-4ae9-996c-b111410e0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60ce6ac-67d1-42ce-9507-033cdd0fb7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59ec-c351-47a0-8a6b-f01bf4fa0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cc31a1c-1a25-493a-a214-866db4528b41}" ma:internalName="TaxCatchAll" ma:showField="CatchAllData" ma:web="fa9059ec-c351-47a0-8a6b-f01bf4fa0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D44D43-C167-4DD9-AD98-8DCA7D56623A}">
  <ds:schemaRefs>
    <ds:schemaRef ds:uri="http://schemas.microsoft.com/office/2006/metadata/properties"/>
    <ds:schemaRef ds:uri="http://schemas.microsoft.com/office/infopath/2007/PartnerControls"/>
    <ds:schemaRef ds:uri="d6bbd645-9337-4ae9-996c-b111410e08c2"/>
    <ds:schemaRef ds:uri="fa9059ec-c351-47a0-8a6b-f01bf4fa03a9"/>
  </ds:schemaRefs>
</ds:datastoreItem>
</file>

<file path=customXml/itemProps2.xml><?xml version="1.0" encoding="utf-8"?>
<ds:datastoreItem xmlns:ds="http://schemas.openxmlformats.org/officeDocument/2006/customXml" ds:itemID="{592BA581-CDBC-46C3-862E-704575ED0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647F9C-94A5-45B4-A046-9A254D77F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bd645-9337-4ae9-996c-b111410e08c2"/>
    <ds:schemaRef ds:uri="fa9059ec-c351-47a0-8a6b-f01bf4fa0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PRESENTACION</vt:lpstr>
      <vt:lpstr>A-DATOS</vt:lpstr>
      <vt:lpstr>B-DATOS</vt:lpstr>
      <vt:lpstr>C-DATOS</vt:lpstr>
      <vt:lpstr>D-DATOS</vt:lpstr>
      <vt:lpstr>TD_DATA</vt:lpstr>
      <vt:lpstr>DATOS</vt:lpstr>
      <vt:lpstr>GRAFICAS</vt:lpstr>
      <vt:lpstr>Matriz Escalamientos</vt:lpstr>
      <vt:lpstr>CREDITOS</vt:lpstr>
      <vt:lpstr>ENLACES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mørk_død</dc:creator>
  <cp:lastModifiedBy>57300</cp:lastModifiedBy>
  <dcterms:created xsi:type="dcterms:W3CDTF">2020-11-25T16:01:57Z</dcterms:created>
  <dcterms:modified xsi:type="dcterms:W3CDTF">2023-02-21T21:13:22Z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0x010100ADA9D33EED457D42AB1A482BD04B06D7</vt:lpwstr>
  </property>
  <property fmtid="{D5CDD505-2E9C-101B-9397-08002B2CF9AE}" pid="3" name="MediaServiceImageTags">
    <vt:lpwstr/>
  </property>
</Properties>
</file>