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mc:AlternateContent xmlns:mc="http://schemas.openxmlformats.org/markup-compatibility/2006">
    <mc:Choice Requires="x15">
      <x15ac:absPath xmlns:x15ac="http://schemas.microsoft.com/office/spreadsheetml/2010/11/ac" url="https://sena4-my.sharepoint.com/personal/jbvilla_sena_edu_co/Documents/CTMA 2024/ASEO Y CAFETERIA 2024/ASEO Y CAFETERIA 2024 GIAF/Pedidos a GIAF 2024/"/>
    </mc:Choice>
  </mc:AlternateContent>
  <xr:revisionPtr revIDLastSave="2375" documentId="14_{8ADCF3A9-79CB-4300-BE19-53D724A0C58C}" xr6:coauthVersionLast="47" xr6:coauthVersionMax="47" xr10:uidLastSave="{D7FD9A16-43F0-4E9D-8088-E074C6B4F664}"/>
  <bookViews>
    <workbookView xWindow="-120" yWindow="-120" windowWidth="29040" windowHeight="15840" tabRatio="500" firstSheet="2" activeTab="3" xr2:uid="{00000000-000D-0000-FFFF-FFFF00000000}"/>
  </bookViews>
  <sheets>
    <sheet name="Sedes" sheetId="4" r:id="rId1"/>
    <sheet name="Personal " sheetId="8" r:id="rId2"/>
    <sheet name="insumos " sheetId="11" r:id="rId3"/>
    <sheet name="Factura  " sheetId="13" r:id="rId4"/>
    <sheet name="Control de Presupuesto" sheetId="7" r:id="rId5"/>
    <sheet name="Hoja6" sheetId="19" state="hidden" r:id="rId6"/>
  </sheets>
  <externalReferences>
    <externalReference r:id="rId7"/>
    <externalReference r:id="rId8"/>
    <externalReference r:id="rId9"/>
  </externalReferences>
  <definedNames>
    <definedName name="_xlnm._FilterDatabase" localSheetId="2" hidden="1">'insumos '!$A$8:$BI$418</definedName>
    <definedName name="_xlnm._FilterDatabase" localSheetId="0" hidden="1">Sedes!$B$10:$L$49</definedName>
    <definedName name="check">[1]Listas!$D$2</definedName>
    <definedName name="Confirmacion">[2]Listas!$E$2:$E$3</definedName>
    <definedName name="Hora">[3]Listas!$F$2:$F$20</definedName>
    <definedName name="meridiano">[3]Listas!$G$2:$G$3</definedName>
    <definedName name="PersonalMT">[1]Listas!$I$2:$I$11</definedName>
    <definedName name="PersonalTC">[1]Listas!$H$2:$H$12</definedName>
    <definedName name="TipoServicioSede">[1]Listas!$C$2:$C$5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H217" i="11" l="1"/>
  <c r="BH218" i="11"/>
  <c r="BH219" i="11"/>
  <c r="BH220" i="11"/>
  <c r="BH221" i="11"/>
  <c r="BH222" i="11"/>
  <c r="BH223" i="11"/>
  <c r="BH224" i="11"/>
  <c r="BH225" i="11"/>
  <c r="BH226" i="11"/>
  <c r="BH227" i="11"/>
  <c r="BH228" i="11"/>
  <c r="BH229" i="11"/>
  <c r="BH230" i="11"/>
  <c r="BH231" i="11"/>
  <c r="BH232" i="11"/>
  <c r="BH233" i="11"/>
  <c r="BH234" i="11"/>
  <c r="BH235" i="11"/>
  <c r="BH236" i="11"/>
  <c r="BH237" i="11"/>
  <c r="BH238" i="11"/>
  <c r="BH239" i="11"/>
  <c r="BH240" i="11"/>
  <c r="BH241" i="11"/>
  <c r="BH242" i="11"/>
  <c r="BH243" i="11"/>
  <c r="BH244" i="11"/>
  <c r="BH245" i="11"/>
  <c r="BH246" i="11"/>
  <c r="BH247" i="11"/>
  <c r="BH248" i="11"/>
  <c r="BH249" i="11"/>
  <c r="BH250" i="11"/>
  <c r="BH251" i="11"/>
  <c r="BH252" i="11"/>
  <c r="BH253" i="11"/>
  <c r="BH254" i="11"/>
  <c r="BH255" i="11"/>
  <c r="BH256" i="11"/>
  <c r="BH257" i="11"/>
  <c r="BH258" i="11"/>
  <c r="BH259" i="11"/>
  <c r="BH260" i="11"/>
  <c r="BH261" i="11"/>
  <c r="BH262" i="11"/>
  <c r="BH263" i="11"/>
  <c r="BH264" i="11"/>
  <c r="BH265" i="11"/>
  <c r="BH266" i="11"/>
  <c r="BH267" i="11"/>
  <c r="BH268" i="11"/>
  <c r="BH269" i="11"/>
  <c r="BH270" i="11"/>
  <c r="BH271" i="11"/>
  <c r="BH272" i="11"/>
  <c r="BH273" i="11"/>
  <c r="BH274" i="11"/>
  <c r="BH275" i="11"/>
  <c r="BH276" i="11"/>
  <c r="BH277" i="11"/>
  <c r="BH278" i="11"/>
  <c r="BH279" i="11"/>
  <c r="BH280" i="11"/>
  <c r="BH281" i="11"/>
  <c r="BH282" i="11"/>
  <c r="BH283" i="11"/>
  <c r="BH284" i="11"/>
  <c r="BH285" i="11"/>
  <c r="BH286" i="11"/>
  <c r="BH287" i="11"/>
  <c r="BH288" i="11"/>
  <c r="BH289" i="11"/>
  <c r="BH290" i="11"/>
  <c r="BH291" i="11"/>
  <c r="BH292" i="11"/>
  <c r="BH293" i="11"/>
  <c r="BH294" i="11"/>
  <c r="BH295" i="11"/>
  <c r="BH296" i="11"/>
  <c r="BH297" i="11"/>
  <c r="BH298" i="11"/>
  <c r="BH299" i="11"/>
  <c r="BH300" i="11"/>
  <c r="BH301" i="11"/>
  <c r="BH302" i="11"/>
  <c r="BH303" i="11"/>
  <c r="BH304" i="11"/>
  <c r="BH305" i="11"/>
  <c r="BH306" i="11"/>
  <c r="BH307" i="11"/>
  <c r="BH308" i="11"/>
  <c r="BH309" i="11"/>
  <c r="BH310" i="11"/>
  <c r="BH311" i="11"/>
  <c r="BH312" i="11"/>
  <c r="BH313" i="11"/>
  <c r="BH314" i="11"/>
  <c r="BH315" i="11"/>
  <c r="BH316" i="11"/>
  <c r="BH317" i="11"/>
  <c r="BH318" i="11"/>
  <c r="BH319" i="11"/>
  <c r="BH320" i="11"/>
  <c r="BH321" i="11"/>
  <c r="BH322" i="11"/>
  <c r="BH323" i="11"/>
  <c r="BH324" i="11"/>
  <c r="BH325" i="11"/>
  <c r="BH326" i="11"/>
  <c r="BH327" i="11"/>
  <c r="BH328" i="11"/>
  <c r="BH329" i="11"/>
  <c r="BH330" i="11"/>
  <c r="BH331" i="11"/>
  <c r="BH332" i="11"/>
  <c r="BH333" i="11"/>
  <c r="BH334" i="11"/>
  <c r="BH335" i="11"/>
  <c r="BH336" i="11"/>
  <c r="BH337" i="11"/>
  <c r="BH338" i="11"/>
  <c r="BH339" i="11"/>
  <c r="BH340" i="11"/>
  <c r="BH341" i="11"/>
  <c r="BH342" i="11"/>
  <c r="BH343" i="11"/>
  <c r="BH344" i="11"/>
  <c r="BH345" i="11"/>
  <c r="BH346" i="11"/>
  <c r="BH347" i="11"/>
  <c r="BH348" i="11"/>
  <c r="BH349" i="11"/>
  <c r="BH350" i="11"/>
  <c r="BH351" i="11"/>
  <c r="BH352" i="11"/>
  <c r="BH353" i="11"/>
  <c r="BH354" i="11"/>
  <c r="BH355" i="11"/>
  <c r="BH356" i="11"/>
  <c r="BH357" i="11"/>
  <c r="BH358" i="11"/>
  <c r="BH359" i="11"/>
  <c r="BH360" i="11"/>
  <c r="BH361" i="11"/>
  <c r="BH362" i="11"/>
  <c r="BH363" i="11"/>
  <c r="BH364" i="11"/>
  <c r="BH365" i="11"/>
  <c r="BH366" i="11"/>
  <c r="BH367" i="11"/>
  <c r="BH368" i="11"/>
  <c r="BH369" i="11"/>
  <c r="BH370" i="11"/>
  <c r="BH371" i="11"/>
  <c r="BH373" i="11"/>
  <c r="BH374" i="11"/>
  <c r="BH375" i="11"/>
  <c r="BH376" i="11"/>
  <c r="BH377" i="11"/>
  <c r="BH378" i="11"/>
  <c r="BH379" i="11"/>
  <c r="BH380" i="11"/>
  <c r="BH381" i="11"/>
  <c r="BH382" i="11"/>
  <c r="BH383" i="11"/>
  <c r="BH384" i="11"/>
  <c r="BH385" i="11"/>
  <c r="BH386" i="11"/>
  <c r="BH387" i="11"/>
  <c r="BH388" i="11"/>
  <c r="BH389" i="11"/>
  <c r="BH390" i="11"/>
  <c r="BH391" i="11"/>
  <c r="BH392" i="11"/>
  <c r="BH393" i="11"/>
  <c r="BH394" i="11"/>
  <c r="BH395" i="11"/>
  <c r="BH396" i="11"/>
  <c r="BH397" i="11"/>
  <c r="BH398" i="11"/>
  <c r="BH399" i="11"/>
  <c r="BH400" i="11"/>
  <c r="BH401" i="11"/>
  <c r="BH402" i="11"/>
  <c r="BH403" i="11"/>
  <c r="BH404" i="11"/>
  <c r="BH405" i="11"/>
  <c r="BH406" i="11"/>
  <c r="BH407" i="11"/>
  <c r="BH408" i="11"/>
  <c r="BH409" i="11"/>
  <c r="BH410" i="11"/>
  <c r="BH411" i="11"/>
  <c r="BH412" i="11"/>
  <c r="BH413" i="11"/>
  <c r="BH414" i="11"/>
  <c r="BH415" i="11"/>
  <c r="BH216" i="11"/>
  <c r="BH10" i="11"/>
  <c r="BH11" i="11"/>
  <c r="BH12" i="11"/>
  <c r="BH13" i="11"/>
  <c r="BH14" i="11"/>
  <c r="BH15" i="11"/>
  <c r="BH16" i="11"/>
  <c r="BH17" i="11"/>
  <c r="BH18" i="11"/>
  <c r="BH19" i="11"/>
  <c r="BH20" i="11"/>
  <c r="BH21" i="11"/>
  <c r="BH22" i="11"/>
  <c r="BH23" i="11"/>
  <c r="BH24" i="11"/>
  <c r="BH25" i="11"/>
  <c r="BH26" i="11"/>
  <c r="BH27" i="11"/>
  <c r="BH28" i="11"/>
  <c r="BH29" i="11"/>
  <c r="BH30" i="11"/>
  <c r="BH31" i="11"/>
  <c r="BH32" i="11"/>
  <c r="BH33" i="11"/>
  <c r="BH34" i="11"/>
  <c r="BH35" i="11"/>
  <c r="BH36" i="11"/>
  <c r="BH37" i="11"/>
  <c r="BH38" i="11"/>
  <c r="BH39" i="11"/>
  <c r="BH40" i="11"/>
  <c r="BH41" i="11"/>
  <c r="BH42" i="11"/>
  <c r="BH43" i="11"/>
  <c r="BH44" i="11"/>
  <c r="BH45" i="11"/>
  <c r="BH46" i="11"/>
  <c r="BH47" i="11"/>
  <c r="BH48" i="11"/>
  <c r="BH49" i="11"/>
  <c r="BH50" i="11"/>
  <c r="BH51" i="11"/>
  <c r="BH52" i="11"/>
  <c r="BH53" i="11"/>
  <c r="BH54" i="11"/>
  <c r="BH55" i="11"/>
  <c r="BH56" i="11"/>
  <c r="BH57" i="11"/>
  <c r="BH58" i="11"/>
  <c r="BH59" i="11"/>
  <c r="BH60" i="11"/>
  <c r="BH61" i="11"/>
  <c r="BH62" i="11"/>
  <c r="BH63" i="11"/>
  <c r="BH64" i="11"/>
  <c r="BH65" i="11"/>
  <c r="BH66" i="11"/>
  <c r="BH67" i="11"/>
  <c r="BH68" i="11"/>
  <c r="BH69" i="11"/>
  <c r="BH70" i="11"/>
  <c r="BH71" i="11"/>
  <c r="BH72" i="11"/>
  <c r="BH73" i="11"/>
  <c r="BH74" i="11"/>
  <c r="BH75" i="11"/>
  <c r="BH76" i="11"/>
  <c r="BH77" i="11"/>
  <c r="BH78" i="11"/>
  <c r="BH79" i="11"/>
  <c r="BH80" i="11"/>
  <c r="BH81" i="11"/>
  <c r="BH82" i="11"/>
  <c r="BH83" i="11"/>
  <c r="BH84" i="11"/>
  <c r="BH85" i="11"/>
  <c r="BH86" i="11"/>
  <c r="BH87" i="11"/>
  <c r="BH88" i="11"/>
  <c r="BH89" i="11"/>
  <c r="BH90" i="11"/>
  <c r="BH91" i="11"/>
  <c r="BH92" i="11"/>
  <c r="BH93" i="11"/>
  <c r="BH94" i="11"/>
  <c r="BH95" i="11"/>
  <c r="BH96" i="11"/>
  <c r="BH97" i="11"/>
  <c r="BH98" i="11"/>
  <c r="BH99" i="11"/>
  <c r="BH100" i="11"/>
  <c r="BH101" i="11"/>
  <c r="BH102" i="11"/>
  <c r="BH103" i="11"/>
  <c r="BH104" i="11"/>
  <c r="BH105" i="11"/>
  <c r="BH106" i="11"/>
  <c r="BH107" i="11"/>
  <c r="BH108" i="11"/>
  <c r="BH109" i="11"/>
  <c r="BH110" i="11"/>
  <c r="BH111" i="11"/>
  <c r="BH112" i="11"/>
  <c r="BH113" i="11"/>
  <c r="BH114" i="11"/>
  <c r="BH115" i="11"/>
  <c r="BH116" i="11"/>
  <c r="BH117" i="11"/>
  <c r="BH118" i="11"/>
  <c r="BH119" i="11"/>
  <c r="BH120" i="11"/>
  <c r="BH121" i="11"/>
  <c r="BH122" i="11"/>
  <c r="BH123" i="11"/>
  <c r="BH124" i="11"/>
  <c r="BH125" i="11"/>
  <c r="BH126" i="11"/>
  <c r="BH127" i="11"/>
  <c r="BH128" i="11"/>
  <c r="BH129" i="11"/>
  <c r="BH130" i="11"/>
  <c r="BH131" i="11"/>
  <c r="BH132" i="11"/>
  <c r="BH133" i="11"/>
  <c r="BH134" i="11"/>
  <c r="BH135" i="11"/>
  <c r="BH136" i="11"/>
  <c r="BH137" i="11"/>
  <c r="BH138" i="11"/>
  <c r="BH139" i="11"/>
  <c r="BH140" i="11"/>
  <c r="BH141" i="11"/>
  <c r="BH142" i="11"/>
  <c r="BH143" i="11"/>
  <c r="BH144" i="11"/>
  <c r="BH145" i="11"/>
  <c r="BH146" i="11"/>
  <c r="BH147" i="11"/>
  <c r="BH148" i="11"/>
  <c r="BH149" i="11"/>
  <c r="BH150" i="11"/>
  <c r="BH151" i="11"/>
  <c r="BH152" i="11"/>
  <c r="BH153" i="11"/>
  <c r="BH154" i="11"/>
  <c r="BH155" i="11"/>
  <c r="BH156" i="11"/>
  <c r="BH157" i="11"/>
  <c r="BH158" i="11"/>
  <c r="BH159" i="11"/>
  <c r="BH160" i="11"/>
  <c r="BH161" i="11"/>
  <c r="BH162" i="11"/>
  <c r="BH163" i="11"/>
  <c r="BH164" i="11"/>
  <c r="BH165" i="11"/>
  <c r="BH166" i="11"/>
  <c r="BH167" i="11"/>
  <c r="BH168" i="11"/>
  <c r="BH169" i="11"/>
  <c r="BH170" i="11"/>
  <c r="BH171" i="11"/>
  <c r="BH172" i="11"/>
  <c r="BH173" i="11"/>
  <c r="BH174" i="11"/>
  <c r="BH175" i="11"/>
  <c r="BH176" i="11"/>
  <c r="BH177" i="11"/>
  <c r="BH178" i="11"/>
  <c r="BH179" i="11"/>
  <c r="BH180" i="11"/>
  <c r="BH181" i="11"/>
  <c r="BH182" i="11"/>
  <c r="BH183" i="11"/>
  <c r="BH184" i="11"/>
  <c r="BH185" i="11"/>
  <c r="BH186" i="11"/>
  <c r="BH187" i="11"/>
  <c r="BH188" i="11"/>
  <c r="BH189" i="11"/>
  <c r="BH190" i="11"/>
  <c r="BH191" i="11"/>
  <c r="BH192" i="11"/>
  <c r="BH193" i="11"/>
  <c r="BH194" i="11"/>
  <c r="BH195" i="11"/>
  <c r="BH196" i="11"/>
  <c r="BH197" i="11"/>
  <c r="BH198" i="11"/>
  <c r="BH199" i="11"/>
  <c r="BH200" i="11"/>
  <c r="BH201" i="11"/>
  <c r="BH202" i="11"/>
  <c r="BH203" i="11"/>
  <c r="BH204" i="11"/>
  <c r="BH205" i="11"/>
  <c r="BH206" i="11"/>
  <c r="BH207" i="11"/>
  <c r="BH208" i="11"/>
  <c r="BH209" i="11"/>
  <c r="BH210" i="11"/>
  <c r="BH211" i="11"/>
  <c r="BH212" i="11"/>
  <c r="BH213" i="11"/>
  <c r="BH214" i="11"/>
  <c r="BH215" i="11"/>
  <c r="BH9" i="11"/>
  <c r="BI9" i="11" s="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K228" i="11"/>
  <c r="K229" i="11"/>
  <c r="K230" i="11"/>
  <c r="K231" i="11"/>
  <c r="K232" i="11"/>
  <c r="K233" i="11"/>
  <c r="K234" i="11"/>
  <c r="K235" i="11"/>
  <c r="K236" i="11"/>
  <c r="K237" i="11"/>
  <c r="K238" i="11"/>
  <c r="K239" i="11"/>
  <c r="K240" i="11"/>
  <c r="K241" i="11"/>
  <c r="K242" i="11"/>
  <c r="K243" i="11"/>
  <c r="K244" i="11"/>
  <c r="K245" i="11"/>
  <c r="K246" i="11"/>
  <c r="K247" i="11"/>
  <c r="K248" i="11"/>
  <c r="K249" i="11"/>
  <c r="K250" i="11"/>
  <c r="K251" i="11"/>
  <c r="K252" i="11"/>
  <c r="K253" i="11"/>
  <c r="K254" i="11"/>
  <c r="K255" i="11"/>
  <c r="K256" i="11"/>
  <c r="K257" i="11"/>
  <c r="K258" i="11"/>
  <c r="K259" i="11"/>
  <c r="K260" i="11"/>
  <c r="K261" i="11"/>
  <c r="K262" i="11"/>
  <c r="K263" i="11"/>
  <c r="K264" i="11"/>
  <c r="K265" i="11"/>
  <c r="K266" i="11"/>
  <c r="K267" i="11"/>
  <c r="K268" i="11"/>
  <c r="K269" i="11"/>
  <c r="K270" i="11"/>
  <c r="K271" i="11"/>
  <c r="K272" i="11"/>
  <c r="K273" i="11"/>
  <c r="K274" i="11"/>
  <c r="K275" i="11"/>
  <c r="K276" i="11"/>
  <c r="K277" i="11"/>
  <c r="K278" i="11"/>
  <c r="K279" i="11"/>
  <c r="K280" i="11"/>
  <c r="K281" i="11"/>
  <c r="K282" i="11"/>
  <c r="K283" i="11"/>
  <c r="K284" i="11"/>
  <c r="K285" i="11"/>
  <c r="K286" i="11"/>
  <c r="K287" i="11"/>
  <c r="K288" i="11"/>
  <c r="K289" i="11"/>
  <c r="K290" i="11"/>
  <c r="K291" i="11"/>
  <c r="K292" i="11"/>
  <c r="K293" i="11"/>
  <c r="K294" i="11"/>
  <c r="K295" i="11"/>
  <c r="K296" i="11"/>
  <c r="K297" i="11"/>
  <c r="K298" i="11"/>
  <c r="K299" i="11"/>
  <c r="K300" i="11"/>
  <c r="K301" i="11"/>
  <c r="K302" i="11"/>
  <c r="K303" i="11"/>
  <c r="K304" i="11"/>
  <c r="K305" i="11"/>
  <c r="K306" i="11"/>
  <c r="K307" i="11"/>
  <c r="K308" i="11"/>
  <c r="K309" i="11"/>
  <c r="K310" i="11"/>
  <c r="K311" i="11"/>
  <c r="K312" i="11"/>
  <c r="K313" i="11"/>
  <c r="K314" i="11"/>
  <c r="K315" i="11"/>
  <c r="K316" i="11"/>
  <c r="K317" i="11"/>
  <c r="K318" i="11"/>
  <c r="K319" i="11"/>
  <c r="K320" i="11"/>
  <c r="K321" i="11"/>
  <c r="K322" i="11"/>
  <c r="K323" i="11"/>
  <c r="K324" i="11"/>
  <c r="K325" i="11"/>
  <c r="K326" i="11"/>
  <c r="K327" i="11"/>
  <c r="K328" i="11"/>
  <c r="K329" i="11"/>
  <c r="K330" i="11"/>
  <c r="K331" i="11"/>
  <c r="K332" i="11"/>
  <c r="K333" i="11"/>
  <c r="K334" i="11"/>
  <c r="K335" i="11"/>
  <c r="K336" i="11"/>
  <c r="K337" i="11"/>
  <c r="K338" i="11"/>
  <c r="K339" i="11"/>
  <c r="K340" i="11"/>
  <c r="K341" i="11"/>
  <c r="K342" i="11"/>
  <c r="K343" i="11"/>
  <c r="K344" i="11"/>
  <c r="K345" i="11"/>
  <c r="K346" i="11"/>
  <c r="K347" i="11"/>
  <c r="K348" i="11"/>
  <c r="K349" i="11"/>
  <c r="K350" i="11"/>
  <c r="K351" i="11"/>
  <c r="K352" i="11"/>
  <c r="K353" i="11"/>
  <c r="K354" i="11"/>
  <c r="K355" i="11"/>
  <c r="K356" i="11"/>
  <c r="K357" i="11"/>
  <c r="K358" i="11"/>
  <c r="K359" i="11"/>
  <c r="K360" i="11"/>
  <c r="K361" i="11"/>
  <c r="K362" i="11"/>
  <c r="K363" i="11"/>
  <c r="K364" i="11"/>
  <c r="K365" i="11"/>
  <c r="K366" i="11"/>
  <c r="K367" i="11"/>
  <c r="K368" i="11"/>
  <c r="K369" i="11"/>
  <c r="K370" i="11"/>
  <c r="K371" i="11"/>
  <c r="K372" i="11"/>
  <c r="K373" i="11"/>
  <c r="K374" i="11"/>
  <c r="K375" i="11"/>
  <c r="K376" i="11"/>
  <c r="K377" i="11"/>
  <c r="K378" i="11"/>
  <c r="K379" i="11"/>
  <c r="K380" i="11"/>
  <c r="K381" i="11"/>
  <c r="K382" i="11"/>
  <c r="K383" i="11"/>
  <c r="K384" i="11"/>
  <c r="K385" i="11"/>
  <c r="K386" i="11"/>
  <c r="K387" i="11"/>
  <c r="K388" i="11"/>
  <c r="K389" i="11"/>
  <c r="K390" i="11"/>
  <c r="K391" i="11"/>
  <c r="K392" i="11"/>
  <c r="K393" i="11"/>
  <c r="K394" i="11"/>
  <c r="K395" i="11"/>
  <c r="K396" i="11"/>
  <c r="K397" i="11"/>
  <c r="K398" i="11"/>
  <c r="K399" i="11"/>
  <c r="K400" i="11"/>
  <c r="K401" i="11"/>
  <c r="K402" i="11"/>
  <c r="K403" i="11"/>
  <c r="K404" i="11"/>
  <c r="K405" i="11"/>
  <c r="K406" i="11"/>
  <c r="K407" i="11"/>
  <c r="K408" i="11"/>
  <c r="K409" i="11"/>
  <c r="K410" i="11"/>
  <c r="K411" i="11"/>
  <c r="K412" i="11"/>
  <c r="K413" i="11"/>
  <c r="K414" i="11"/>
  <c r="K415" i="11"/>
  <c r="K9" i="11"/>
  <c r="BF7" i="11" l="1"/>
  <c r="BF6" i="11"/>
  <c r="BE7" i="11"/>
  <c r="BE6" i="11"/>
  <c r="BD7" i="11"/>
  <c r="BD6" i="11"/>
  <c r="BC7" i="11"/>
  <c r="BC6" i="11"/>
  <c r="BB7" i="11"/>
  <c r="BB6" i="11"/>
  <c r="B27" i="8"/>
  <c r="B28" i="8"/>
  <c r="B26" i="8"/>
  <c r="J29" i="8"/>
  <c r="K29" i="8"/>
  <c r="L29" i="8"/>
  <c r="M29" i="8"/>
  <c r="N29" i="8"/>
  <c r="O29" i="8"/>
  <c r="P29" i="8"/>
  <c r="Q29" i="8"/>
  <c r="R29" i="8"/>
  <c r="S29" i="8"/>
  <c r="T29" i="8"/>
  <c r="U29" i="8"/>
  <c r="V29" i="8"/>
  <c r="W29" i="8"/>
  <c r="X29" i="8"/>
  <c r="Y29" i="8"/>
  <c r="Z29" i="8"/>
  <c r="AA29" i="8"/>
  <c r="AB29" i="8"/>
  <c r="AC29" i="8"/>
  <c r="AD29" i="8"/>
  <c r="AE29" i="8"/>
  <c r="AF29" i="8"/>
  <c r="AG29" i="8"/>
  <c r="AH29" i="8"/>
  <c r="AI29" i="8"/>
  <c r="AJ29" i="8"/>
  <c r="AK29" i="8"/>
  <c r="AL29" i="8"/>
  <c r="AM29" i="8"/>
  <c r="AN29" i="8"/>
  <c r="AO29" i="8"/>
  <c r="AP29" i="8"/>
  <c r="AQ29" i="8"/>
  <c r="AR29" i="8"/>
  <c r="AS29" i="8"/>
  <c r="AT29" i="8"/>
  <c r="AU29" i="8"/>
  <c r="AV29" i="8"/>
  <c r="AW29" i="8"/>
  <c r="AX29" i="8"/>
  <c r="AY29" i="8"/>
  <c r="AZ29" i="8"/>
  <c r="AZ15" i="8"/>
  <c r="AY15" i="8"/>
  <c r="AX15" i="8"/>
  <c r="AW15" i="8"/>
  <c r="AV15" i="8"/>
  <c r="J55" i="4"/>
  <c r="K55" i="4"/>
  <c r="I55" i="4"/>
  <c r="L13" i="4"/>
  <c r="L12" i="4"/>
  <c r="L11" i="4"/>
  <c r="L50" i="4"/>
  <c r="L51" i="4"/>
  <c r="L52" i="4"/>
  <c r="L53" i="4"/>
  <c r="L54" i="4"/>
  <c r="L79" i="11"/>
  <c r="L11" i="11"/>
  <c r="L9" i="11"/>
  <c r="M9" i="11"/>
  <c r="M11" i="11" l="1"/>
  <c r="E72" i="8"/>
  <c r="B29" i="8"/>
  <c r="B32" i="8" s="1"/>
  <c r="L387" i="11"/>
  <c r="L182" i="11"/>
  <c r="L344" i="11"/>
  <c r="L217" i="11"/>
  <c r="L218" i="11"/>
  <c r="L219" i="11"/>
  <c r="L220" i="11"/>
  <c r="L221" i="11"/>
  <c r="L222" i="11"/>
  <c r="L223" i="11"/>
  <c r="L224" i="11"/>
  <c r="L225" i="11"/>
  <c r="L226" i="11"/>
  <c r="L227" i="11"/>
  <c r="L228" i="11"/>
  <c r="L229" i="11"/>
  <c r="L230" i="11"/>
  <c r="L231" i="11"/>
  <c r="L232" i="11"/>
  <c r="L233" i="11"/>
  <c r="L234" i="11"/>
  <c r="L235" i="11"/>
  <c r="L236" i="11"/>
  <c r="L237" i="11"/>
  <c r="L238" i="11"/>
  <c r="L239" i="11"/>
  <c r="L240" i="11"/>
  <c r="L241" i="11"/>
  <c r="L242" i="11"/>
  <c r="L243" i="11"/>
  <c r="L244" i="11"/>
  <c r="L245" i="11"/>
  <c r="L246" i="11"/>
  <c r="L247" i="11"/>
  <c r="L248" i="11"/>
  <c r="L249" i="11"/>
  <c r="L250" i="11"/>
  <c r="L251" i="11"/>
  <c r="L252" i="11"/>
  <c r="L253" i="11"/>
  <c r="L254" i="11"/>
  <c r="L255" i="11"/>
  <c r="L256" i="11"/>
  <c r="L257" i="11"/>
  <c r="L258" i="11"/>
  <c r="L259" i="11"/>
  <c r="L260" i="11"/>
  <c r="L261" i="11"/>
  <c r="L262" i="11"/>
  <c r="L263" i="11"/>
  <c r="L264" i="11"/>
  <c r="L265" i="11"/>
  <c r="L266" i="11"/>
  <c r="L267" i="11"/>
  <c r="L268" i="11"/>
  <c r="L269" i="11"/>
  <c r="L270" i="11"/>
  <c r="L271" i="11"/>
  <c r="L272" i="11"/>
  <c r="L273" i="11"/>
  <c r="L274" i="11"/>
  <c r="L275" i="11"/>
  <c r="L276" i="11"/>
  <c r="L277" i="11"/>
  <c r="L278" i="11"/>
  <c r="L279" i="11"/>
  <c r="L280" i="11"/>
  <c r="L281" i="11"/>
  <c r="L282" i="11"/>
  <c r="L283" i="11"/>
  <c r="L284" i="11"/>
  <c r="L285" i="11"/>
  <c r="L286" i="11"/>
  <c r="L287" i="11"/>
  <c r="L288" i="11"/>
  <c r="L289" i="11"/>
  <c r="L290" i="11"/>
  <c r="L291" i="11"/>
  <c r="L292" i="11"/>
  <c r="L293" i="11"/>
  <c r="L294" i="11"/>
  <c r="L295" i="11"/>
  <c r="L296" i="11"/>
  <c r="L297" i="11"/>
  <c r="L298" i="11"/>
  <c r="L299" i="11"/>
  <c r="L300" i="11"/>
  <c r="L301" i="11"/>
  <c r="L302" i="11"/>
  <c r="L303" i="11"/>
  <c r="L304" i="11"/>
  <c r="L305" i="11"/>
  <c r="L306" i="11"/>
  <c r="L307" i="11"/>
  <c r="L308" i="11"/>
  <c r="L309" i="11"/>
  <c r="L310" i="11"/>
  <c r="L311" i="11"/>
  <c r="L312" i="11"/>
  <c r="L313" i="11"/>
  <c r="L314" i="11"/>
  <c r="L315" i="11"/>
  <c r="L316" i="11"/>
  <c r="L317" i="11"/>
  <c r="L318" i="11"/>
  <c r="L319" i="11"/>
  <c r="L320" i="11"/>
  <c r="L321" i="11"/>
  <c r="L322" i="11"/>
  <c r="L323" i="11"/>
  <c r="L324" i="11"/>
  <c r="L325" i="11"/>
  <c r="L326" i="11"/>
  <c r="L327" i="11"/>
  <c r="L328" i="11"/>
  <c r="L329" i="11"/>
  <c r="L330" i="11"/>
  <c r="L331" i="11"/>
  <c r="L332" i="11"/>
  <c r="L333" i="11"/>
  <c r="L334" i="11"/>
  <c r="L335" i="11"/>
  <c r="L336" i="11"/>
  <c r="L337" i="11"/>
  <c r="L338" i="11"/>
  <c r="L339" i="11"/>
  <c r="L340" i="11"/>
  <c r="L341" i="11"/>
  <c r="L342" i="11"/>
  <c r="L343" i="11"/>
  <c r="L345" i="11"/>
  <c r="L346" i="11"/>
  <c r="L347" i="11"/>
  <c r="L348" i="11"/>
  <c r="L349" i="11"/>
  <c r="L350" i="11"/>
  <c r="L351" i="11"/>
  <c r="L352" i="11"/>
  <c r="L353" i="11"/>
  <c r="L354" i="11"/>
  <c r="L355" i="11"/>
  <c r="L356" i="11"/>
  <c r="L357" i="11"/>
  <c r="L358" i="11"/>
  <c r="L359" i="11"/>
  <c r="L360" i="11"/>
  <c r="L361" i="11"/>
  <c r="L362" i="11"/>
  <c r="L363" i="11"/>
  <c r="L364" i="11"/>
  <c r="L365" i="11"/>
  <c r="L366" i="11"/>
  <c r="L367" i="11"/>
  <c r="L368" i="11"/>
  <c r="L369" i="11"/>
  <c r="L370" i="11"/>
  <c r="L371" i="11"/>
  <c r="L372" i="11"/>
  <c r="L373" i="11"/>
  <c r="L374" i="11"/>
  <c r="L375" i="11"/>
  <c r="L376" i="11"/>
  <c r="L377" i="11"/>
  <c r="L378" i="11"/>
  <c r="L379" i="11"/>
  <c r="L380" i="11"/>
  <c r="L381" i="11"/>
  <c r="L382" i="11"/>
  <c r="L383" i="11"/>
  <c r="L384" i="11"/>
  <c r="L385" i="11"/>
  <c r="L386" i="11"/>
  <c r="L388" i="11"/>
  <c r="L389" i="11"/>
  <c r="L390" i="11"/>
  <c r="L391" i="11"/>
  <c r="L392" i="11"/>
  <c r="L393" i="11"/>
  <c r="L394" i="11"/>
  <c r="L395" i="11"/>
  <c r="L396" i="11"/>
  <c r="L397" i="11"/>
  <c r="L398" i="11"/>
  <c r="L399" i="11"/>
  <c r="L400" i="11"/>
  <c r="L401" i="11"/>
  <c r="L402" i="11"/>
  <c r="L403" i="11"/>
  <c r="L404" i="11"/>
  <c r="L405" i="11"/>
  <c r="L406" i="11"/>
  <c r="L407" i="11"/>
  <c r="L408" i="11"/>
  <c r="L409" i="11"/>
  <c r="L410" i="11"/>
  <c r="L411" i="11"/>
  <c r="L412" i="11"/>
  <c r="L413" i="11"/>
  <c r="L414" i="11"/>
  <c r="L415" i="11"/>
  <c r="L216" i="11"/>
  <c r="L10"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6" i="11"/>
  <c r="L157" i="11"/>
  <c r="L158" i="11"/>
  <c r="L159" i="11"/>
  <c r="L160" i="11"/>
  <c r="L161" i="11"/>
  <c r="L162" i="11"/>
  <c r="L163" i="11"/>
  <c r="L164" i="11"/>
  <c r="L165" i="11"/>
  <c r="L166" i="11"/>
  <c r="L167" i="11"/>
  <c r="L168" i="11"/>
  <c r="L169" i="11"/>
  <c r="L170" i="11"/>
  <c r="L171" i="11"/>
  <c r="L172" i="11"/>
  <c r="L173" i="11"/>
  <c r="L174" i="11"/>
  <c r="L175" i="11"/>
  <c r="L176" i="11"/>
  <c r="L177" i="11"/>
  <c r="L178" i="11"/>
  <c r="L179" i="11"/>
  <c r="L180" i="11"/>
  <c r="L181" i="11"/>
  <c r="L183" i="11"/>
  <c r="L184" i="11"/>
  <c r="L185" i="11"/>
  <c r="L186" i="11"/>
  <c r="L187" i="11"/>
  <c r="L188" i="11"/>
  <c r="L189" i="11"/>
  <c r="L190" i="11"/>
  <c r="L191" i="11"/>
  <c r="L192" i="11"/>
  <c r="L193" i="11"/>
  <c r="L194" i="11"/>
  <c r="L195" i="11"/>
  <c r="L196" i="11"/>
  <c r="L197" i="11"/>
  <c r="L198" i="11"/>
  <c r="L199" i="11"/>
  <c r="L200" i="11"/>
  <c r="L201" i="11"/>
  <c r="L202" i="11"/>
  <c r="L203" i="11"/>
  <c r="L204" i="11"/>
  <c r="L205" i="11"/>
  <c r="L206" i="11"/>
  <c r="L207" i="11"/>
  <c r="L208" i="11"/>
  <c r="L209" i="11"/>
  <c r="L210" i="11"/>
  <c r="L211" i="11"/>
  <c r="L212" i="11"/>
  <c r="L213" i="11"/>
  <c r="L214" i="11"/>
  <c r="L215" i="11"/>
  <c r="L416" i="11" l="1"/>
  <c r="L417" i="11"/>
  <c r="H6" i="13"/>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5" i="4" l="1"/>
  <c r="L418" i="11"/>
  <c r="I29" i="8"/>
  <c r="M402" i="11"/>
  <c r="M375" i="11"/>
  <c r="M257" i="11"/>
  <c r="M251" i="11"/>
  <c r="M215" i="11"/>
  <c r="M213" i="11"/>
  <c r="M211" i="11"/>
  <c r="M210" i="11"/>
  <c r="M209" i="11"/>
  <c r="M205" i="11"/>
  <c r="M192" i="11"/>
  <c r="M183" i="11"/>
  <c r="M178" i="11"/>
  <c r="M170" i="11"/>
  <c r="M168" i="11"/>
  <c r="M167" i="11"/>
  <c r="M165" i="11"/>
  <c r="M164" i="11"/>
  <c r="M159" i="11"/>
  <c r="M153" i="11"/>
  <c r="M142" i="11"/>
  <c r="M141" i="11"/>
  <c r="M138" i="11"/>
  <c r="M136" i="11"/>
  <c r="M134" i="11"/>
  <c r="M133" i="11"/>
  <c r="M132" i="11"/>
  <c r="M122" i="11"/>
  <c r="M121" i="11"/>
  <c r="M120" i="11"/>
  <c r="M116" i="11"/>
  <c r="M115" i="11"/>
  <c r="M114" i="11"/>
  <c r="M106" i="11"/>
  <c r="M105" i="11"/>
  <c r="M102" i="11"/>
  <c r="M99" i="11"/>
  <c r="M97" i="11"/>
  <c r="M96" i="11"/>
  <c r="M93" i="11"/>
  <c r="M92" i="11"/>
  <c r="M84" i="11"/>
  <c r="M80" i="11"/>
  <c r="M79" i="11"/>
  <c r="M77" i="11"/>
  <c r="M75" i="11"/>
  <c r="M71" i="11"/>
  <c r="M70" i="11"/>
  <c r="M68" i="11"/>
  <c r="M63" i="11"/>
  <c r="M61" i="11"/>
  <c r="M53" i="11"/>
  <c r="M44" i="11"/>
  <c r="M38" i="11"/>
  <c r="M36" i="11"/>
  <c r="M35" i="11"/>
  <c r="M34" i="11"/>
  <c r="M29" i="11"/>
  <c r="M19" i="11"/>
  <c r="M12" i="11"/>
  <c r="M13" i="11"/>
  <c r="M14" i="11"/>
  <c r="M15" i="11"/>
  <c r="M16" i="11"/>
  <c r="M17" i="11"/>
  <c r="M18" i="11"/>
  <c r="M20" i="11"/>
  <c r="M21" i="11"/>
  <c r="M22" i="11"/>
  <c r="M23" i="11"/>
  <c r="M24" i="11"/>
  <c r="M25" i="11"/>
  <c r="M26" i="11"/>
  <c r="M27" i="11"/>
  <c r="M28" i="11"/>
  <c r="M30" i="11"/>
  <c r="M31" i="11"/>
  <c r="M32" i="11"/>
  <c r="M33" i="11"/>
  <c r="M37" i="11"/>
  <c r="M39" i="11"/>
  <c r="M40" i="11"/>
  <c r="M41" i="11"/>
  <c r="M42" i="11"/>
  <c r="M43" i="11"/>
  <c r="M45" i="11"/>
  <c r="M46" i="11"/>
  <c r="M47" i="11"/>
  <c r="M48" i="11"/>
  <c r="M49" i="11"/>
  <c r="M50" i="11"/>
  <c r="M51" i="11"/>
  <c r="M52" i="11"/>
  <c r="M54" i="11"/>
  <c r="M55" i="11"/>
  <c r="M56" i="11"/>
  <c r="M57" i="11"/>
  <c r="M58" i="11"/>
  <c r="M59" i="11"/>
  <c r="M60" i="11"/>
  <c r="M62" i="11"/>
  <c r="M64" i="11"/>
  <c r="M65" i="11"/>
  <c r="M66" i="11"/>
  <c r="M67" i="11"/>
  <c r="M10" i="11"/>
  <c r="M69" i="11"/>
  <c r="M72" i="11"/>
  <c r="M73" i="11"/>
  <c r="M74" i="11"/>
  <c r="M76" i="11"/>
  <c r="M78" i="11"/>
  <c r="M81" i="11"/>
  <c r="M82" i="11"/>
  <c r="M83" i="11"/>
  <c r="M85" i="11"/>
  <c r="M86" i="11"/>
  <c r="M87" i="11"/>
  <c r="M88" i="11"/>
  <c r="M89" i="11"/>
  <c r="M90" i="11"/>
  <c r="M91" i="11"/>
  <c r="M94" i="11"/>
  <c r="M95" i="11"/>
  <c r="M98" i="11"/>
  <c r="M100" i="11"/>
  <c r="M101" i="11"/>
  <c r="M103" i="11"/>
  <c r="M104" i="11"/>
  <c r="M107" i="11"/>
  <c r="M108" i="11"/>
  <c r="M109" i="11"/>
  <c r="M110" i="11"/>
  <c r="M111" i="11"/>
  <c r="M112" i="11"/>
  <c r="M113" i="11"/>
  <c r="M117" i="11"/>
  <c r="M118" i="11"/>
  <c r="M119" i="11"/>
  <c r="M123" i="11"/>
  <c r="M124" i="11"/>
  <c r="M125" i="11"/>
  <c r="M126" i="11"/>
  <c r="M127" i="11"/>
  <c r="M128" i="11"/>
  <c r="M129" i="11"/>
  <c r="M130" i="11"/>
  <c r="M131" i="11"/>
  <c r="M135" i="11"/>
  <c r="M137" i="11"/>
  <c r="M139" i="11"/>
  <c r="M140" i="11"/>
  <c r="M143" i="11"/>
  <c r="M144" i="11"/>
  <c r="M145" i="11"/>
  <c r="M146" i="11"/>
  <c r="M147" i="11"/>
  <c r="M148" i="11"/>
  <c r="M149" i="11"/>
  <c r="M150" i="11"/>
  <c r="M151" i="11"/>
  <c r="M152" i="11"/>
  <c r="M154" i="11"/>
  <c r="M155" i="11"/>
  <c r="M156" i="11"/>
  <c r="M157" i="11"/>
  <c r="M158" i="11"/>
  <c r="M160" i="11"/>
  <c r="M161" i="11"/>
  <c r="M162" i="11"/>
  <c r="M163" i="11"/>
  <c r="M166" i="11"/>
  <c r="M169" i="11"/>
  <c r="M171" i="11"/>
  <c r="M172" i="11"/>
  <c r="M173" i="11"/>
  <c r="M174" i="11"/>
  <c r="M175" i="11"/>
  <c r="M176" i="11"/>
  <c r="M177" i="11"/>
  <c r="M179" i="11"/>
  <c r="M180" i="11"/>
  <c r="M181" i="11"/>
  <c r="M182" i="11"/>
  <c r="M184" i="11"/>
  <c r="M185" i="11"/>
  <c r="M186" i="11"/>
  <c r="M187" i="11"/>
  <c r="M188" i="11"/>
  <c r="M189" i="11"/>
  <c r="M190" i="11"/>
  <c r="M191" i="11"/>
  <c r="M193" i="11"/>
  <c r="M194" i="11"/>
  <c r="M195" i="11"/>
  <c r="M196" i="11"/>
  <c r="M197" i="11"/>
  <c r="M198" i="11"/>
  <c r="M199" i="11"/>
  <c r="M200" i="11"/>
  <c r="M201" i="11"/>
  <c r="M202" i="11"/>
  <c r="M203" i="11"/>
  <c r="M204" i="11"/>
  <c r="M206" i="11"/>
  <c r="M207" i="11"/>
  <c r="M208" i="11"/>
  <c r="M212" i="11"/>
  <c r="M214" i="11"/>
  <c r="M216" i="11"/>
  <c r="M217" i="11"/>
  <c r="M218" i="11"/>
  <c r="M219" i="11"/>
  <c r="M220" i="11"/>
  <c r="M221" i="11"/>
  <c r="M222" i="11"/>
  <c r="M223" i="11"/>
  <c r="M224" i="11"/>
  <c r="M225" i="11"/>
  <c r="M226" i="11"/>
  <c r="M227" i="11"/>
  <c r="M228" i="11"/>
  <c r="M229" i="11"/>
  <c r="M230" i="11"/>
  <c r="M231" i="11"/>
  <c r="M232" i="11"/>
  <c r="M233" i="11"/>
  <c r="M234" i="11"/>
  <c r="M235" i="11"/>
  <c r="M236" i="11"/>
  <c r="M237" i="11"/>
  <c r="M238" i="11"/>
  <c r="M239" i="11"/>
  <c r="M240" i="11"/>
  <c r="M241" i="11"/>
  <c r="M242" i="11"/>
  <c r="M243" i="11"/>
  <c r="M244" i="11"/>
  <c r="M245" i="11"/>
  <c r="M246" i="11"/>
  <c r="M247" i="11"/>
  <c r="M248" i="11"/>
  <c r="M249" i="11"/>
  <c r="M250" i="11"/>
  <c r="M252" i="11"/>
  <c r="M253" i="11"/>
  <c r="M254" i="11"/>
  <c r="M255" i="11"/>
  <c r="M256" i="11"/>
  <c r="M258" i="11"/>
  <c r="M259" i="11"/>
  <c r="M260" i="11"/>
  <c r="M261" i="11"/>
  <c r="M262" i="11"/>
  <c r="M263" i="11"/>
  <c r="M264" i="11"/>
  <c r="M265" i="11"/>
  <c r="M266" i="11"/>
  <c r="M267" i="11"/>
  <c r="M268" i="11"/>
  <c r="M269" i="11"/>
  <c r="M270" i="11"/>
  <c r="M271" i="11"/>
  <c r="M272" i="11"/>
  <c r="M273" i="11"/>
  <c r="M274" i="11"/>
  <c r="M275" i="11"/>
  <c r="M276" i="11"/>
  <c r="M277" i="11"/>
  <c r="M278" i="11"/>
  <c r="M279" i="11"/>
  <c r="M280" i="11"/>
  <c r="M281" i="11"/>
  <c r="M282" i="11"/>
  <c r="M283" i="11"/>
  <c r="M284" i="11"/>
  <c r="M285" i="11"/>
  <c r="M286" i="11"/>
  <c r="M287" i="11"/>
  <c r="M288" i="11"/>
  <c r="M289" i="11"/>
  <c r="M290" i="11"/>
  <c r="M291" i="11"/>
  <c r="M292" i="11"/>
  <c r="M293" i="11"/>
  <c r="M294" i="11"/>
  <c r="M295" i="11"/>
  <c r="M296" i="11"/>
  <c r="M297" i="11"/>
  <c r="M298" i="11"/>
  <c r="M299" i="11"/>
  <c r="M300" i="11"/>
  <c r="M301" i="11"/>
  <c r="M302" i="11"/>
  <c r="M303" i="11"/>
  <c r="M304" i="11"/>
  <c r="M305" i="11"/>
  <c r="M306" i="11"/>
  <c r="M307" i="11"/>
  <c r="M308" i="11"/>
  <c r="M309" i="11"/>
  <c r="M310" i="11"/>
  <c r="M311" i="11"/>
  <c r="M312" i="11"/>
  <c r="M313" i="11"/>
  <c r="M314" i="11"/>
  <c r="M315" i="11"/>
  <c r="M316" i="11"/>
  <c r="M317" i="11"/>
  <c r="M318" i="11"/>
  <c r="M319" i="11"/>
  <c r="M320" i="11"/>
  <c r="M321" i="11"/>
  <c r="M322" i="11"/>
  <c r="M323" i="11"/>
  <c r="M324" i="11"/>
  <c r="M325" i="11"/>
  <c r="M326" i="11"/>
  <c r="M327" i="11"/>
  <c r="M328" i="11"/>
  <c r="M329" i="11"/>
  <c r="M330" i="11"/>
  <c r="M331" i="11"/>
  <c r="M332" i="11"/>
  <c r="M333" i="11"/>
  <c r="M334" i="11"/>
  <c r="M335" i="11"/>
  <c r="M336" i="11"/>
  <c r="M337" i="11"/>
  <c r="M338" i="11"/>
  <c r="M339" i="11"/>
  <c r="M340" i="11"/>
  <c r="M341" i="11"/>
  <c r="M342" i="11"/>
  <c r="M343" i="11"/>
  <c r="M344" i="11"/>
  <c r="M345" i="11"/>
  <c r="M346" i="11"/>
  <c r="M347" i="11"/>
  <c r="M348" i="11"/>
  <c r="M349" i="11"/>
  <c r="M350" i="11"/>
  <c r="M351" i="11"/>
  <c r="M352" i="11"/>
  <c r="M353" i="11"/>
  <c r="M354" i="11"/>
  <c r="M355" i="11"/>
  <c r="M356" i="11"/>
  <c r="M357" i="11"/>
  <c r="M358" i="11"/>
  <c r="M359" i="11"/>
  <c r="M360" i="11"/>
  <c r="M361" i="11"/>
  <c r="M362" i="11"/>
  <c r="M363" i="11"/>
  <c r="M364" i="11"/>
  <c r="M365" i="11"/>
  <c r="M366" i="11"/>
  <c r="M367" i="11"/>
  <c r="M368" i="11"/>
  <c r="M369" i="11"/>
  <c r="M370" i="11"/>
  <c r="M371" i="11"/>
  <c r="M372" i="11"/>
  <c r="M373" i="11"/>
  <c r="M374" i="11"/>
  <c r="M376" i="11"/>
  <c r="M377" i="11"/>
  <c r="M378" i="11"/>
  <c r="M379" i="11"/>
  <c r="M380" i="11"/>
  <c r="M381" i="11"/>
  <c r="M382" i="11"/>
  <c r="M383" i="11"/>
  <c r="M384" i="11"/>
  <c r="M385" i="11"/>
  <c r="M386" i="11"/>
  <c r="M387" i="11"/>
  <c r="M388" i="11"/>
  <c r="M389" i="11"/>
  <c r="M390" i="11"/>
  <c r="M391" i="11"/>
  <c r="M392" i="11"/>
  <c r="M393" i="11"/>
  <c r="M394" i="11"/>
  <c r="M395" i="11"/>
  <c r="M396" i="11"/>
  <c r="M397" i="11"/>
  <c r="M398" i="11"/>
  <c r="M399" i="11"/>
  <c r="M400" i="11"/>
  <c r="M401" i="11"/>
  <c r="M403" i="11"/>
  <c r="M404" i="11"/>
  <c r="M405" i="11"/>
  <c r="M406" i="11"/>
  <c r="M407" i="11"/>
  <c r="M408" i="11"/>
  <c r="M409" i="11"/>
  <c r="M410" i="11"/>
  <c r="M411" i="11"/>
  <c r="M412" i="11"/>
  <c r="M413" i="11"/>
  <c r="M414" i="11"/>
  <c r="M415" i="11"/>
  <c r="L423" i="11" l="1"/>
  <c r="M417" i="11"/>
  <c r="M416" i="11"/>
  <c r="F3" i="19"/>
  <c r="F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2" i="19"/>
  <c r="C3" i="19"/>
  <c r="C4" i="19"/>
  <c r="C5"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2" i="19"/>
  <c r="BI415" i="11"/>
  <c r="BI414" i="11"/>
  <c r="BI413" i="11"/>
  <c r="BI412" i="11"/>
  <c r="BI411" i="11"/>
  <c r="BI410" i="11"/>
  <c r="BI409" i="11"/>
  <c r="BI408" i="11"/>
  <c r="BI407" i="11"/>
  <c r="BI406" i="11"/>
  <c r="BI405" i="11"/>
  <c r="BI404" i="11"/>
  <c r="BI403" i="11"/>
  <c r="BI402" i="11"/>
  <c r="BI401" i="11"/>
  <c r="BI400" i="11"/>
  <c r="BI399" i="11"/>
  <c r="BI398" i="11"/>
  <c r="BI397" i="11"/>
  <c r="BI396" i="11"/>
  <c r="BI395" i="11"/>
  <c r="BI394" i="11"/>
  <c r="BI393" i="11"/>
  <c r="BI391" i="11"/>
  <c r="BI390" i="11"/>
  <c r="BI389" i="11"/>
  <c r="BI388" i="11"/>
  <c r="BI387" i="11"/>
  <c r="BI386" i="11"/>
  <c r="BI385" i="11"/>
  <c r="BI384" i="11"/>
  <c r="BI383" i="11"/>
  <c r="BI382" i="11"/>
  <c r="BI379" i="11"/>
  <c r="BI378" i="11"/>
  <c r="BI377" i="11"/>
  <c r="BI376" i="11"/>
  <c r="BI374" i="11"/>
  <c r="BI372" i="11"/>
  <c r="BI371" i="11"/>
  <c r="BI370" i="11"/>
  <c r="BI369" i="11"/>
  <c r="BI368" i="11"/>
  <c r="BI367" i="11"/>
  <c r="BI366" i="11"/>
  <c r="BI365" i="11"/>
  <c r="BI364" i="11"/>
  <c r="BI363" i="11"/>
  <c r="BI362" i="11"/>
  <c r="BI361" i="11"/>
  <c r="BI360" i="11"/>
  <c r="BI359" i="11"/>
  <c r="BI358" i="11"/>
  <c r="BI357" i="11"/>
  <c r="BI355" i="11"/>
  <c r="BI354" i="11"/>
  <c r="BI353" i="11"/>
  <c r="BI352" i="11"/>
  <c r="BI351" i="11"/>
  <c r="BI350" i="11"/>
  <c r="BI349" i="11"/>
  <c r="BI348" i="11"/>
  <c r="BI347" i="11"/>
  <c r="BI346" i="11"/>
  <c r="BI345" i="11"/>
  <c r="BI344" i="11"/>
  <c r="BI343" i="11"/>
  <c r="BI342" i="11"/>
  <c r="BI341" i="11"/>
  <c r="BI340" i="11"/>
  <c r="BI339" i="11"/>
  <c r="BI338" i="11"/>
  <c r="BI337" i="11"/>
  <c r="BI336" i="11"/>
  <c r="BI335" i="11"/>
  <c r="BI334" i="11"/>
  <c r="BI333" i="11"/>
  <c r="BI332" i="11"/>
  <c r="BI331" i="11"/>
  <c r="BI330" i="11"/>
  <c r="BI329" i="11"/>
  <c r="BI328" i="11"/>
  <c r="BI327" i="11"/>
  <c r="BI326" i="11"/>
  <c r="BI325" i="11"/>
  <c r="BI324" i="11"/>
  <c r="BI323" i="11"/>
  <c r="BI322" i="11"/>
  <c r="BI321" i="11"/>
  <c r="BI320" i="11"/>
  <c r="BI319" i="11"/>
  <c r="BI318" i="11"/>
  <c r="BI317" i="11"/>
  <c r="BI316" i="11"/>
  <c r="BI315" i="11"/>
  <c r="BI314" i="11"/>
  <c r="BI313" i="11"/>
  <c r="BI312" i="11"/>
  <c r="BI311" i="11"/>
  <c r="BI310" i="11"/>
  <c r="BI309" i="11"/>
  <c r="BI308" i="11"/>
  <c r="BI307" i="11"/>
  <c r="BI306" i="11"/>
  <c r="BI305" i="11"/>
  <c r="BI304" i="11"/>
  <c r="BI303" i="11"/>
  <c r="BI302" i="11"/>
  <c r="BI301" i="11"/>
  <c r="BI300" i="11"/>
  <c r="BI299" i="11"/>
  <c r="BI298" i="11"/>
  <c r="BI297" i="11"/>
  <c r="BI296" i="11"/>
  <c r="BI294" i="11"/>
  <c r="BI293" i="11"/>
  <c r="BI292" i="11"/>
  <c r="BI290" i="11"/>
  <c r="BI289" i="11"/>
  <c r="BI288" i="11"/>
  <c r="BI287" i="11"/>
  <c r="BI286" i="11"/>
  <c r="BI285" i="11"/>
  <c r="BI284" i="11"/>
  <c r="BI283" i="11"/>
  <c r="BI282" i="11"/>
  <c r="BI281" i="11"/>
  <c r="BI280" i="11"/>
  <c r="BI279" i="11"/>
  <c r="BI278" i="11"/>
  <c r="BI277" i="11"/>
  <c r="BI276" i="11"/>
  <c r="BI275" i="11"/>
  <c r="BI274" i="11"/>
  <c r="BI273" i="11"/>
  <c r="BI272" i="11"/>
  <c r="BI271" i="11"/>
  <c r="BI270" i="11"/>
  <c r="BI269" i="11"/>
  <c r="BI268" i="11"/>
  <c r="BI267" i="11"/>
  <c r="BI266" i="11"/>
  <c r="BI265" i="11"/>
  <c r="BI264" i="11"/>
  <c r="BI263" i="11"/>
  <c r="BI262" i="11"/>
  <c r="BI261" i="11"/>
  <c r="BI260" i="11"/>
  <c r="BI259" i="11"/>
  <c r="BI258" i="11"/>
  <c r="BI256" i="11"/>
  <c r="BI255" i="11"/>
  <c r="BI254" i="11"/>
  <c r="BI253" i="11"/>
  <c r="BI252" i="11"/>
  <c r="BI251" i="11"/>
  <c r="BI250" i="11"/>
  <c r="BI249" i="11"/>
  <c r="BI248" i="11"/>
  <c r="BI247" i="11"/>
  <c r="BI246" i="11"/>
  <c r="BI245" i="11"/>
  <c r="BI244" i="11"/>
  <c r="BI243" i="11"/>
  <c r="BI242" i="11"/>
  <c r="BI241" i="11"/>
  <c r="BI240" i="11"/>
  <c r="BI239" i="11"/>
  <c r="BI238" i="11"/>
  <c r="BI237" i="11"/>
  <c r="BI236" i="11"/>
  <c r="BI235" i="11"/>
  <c r="BI234" i="11"/>
  <c r="BI233" i="11"/>
  <c r="BI232" i="11"/>
  <c r="BI231" i="11"/>
  <c r="BI230" i="11"/>
  <c r="BI229" i="11"/>
  <c r="BI228" i="11"/>
  <c r="BI227" i="11"/>
  <c r="BI226" i="11"/>
  <c r="BI225" i="11"/>
  <c r="BI224" i="11"/>
  <c r="BI223" i="11"/>
  <c r="BI222" i="11"/>
  <c r="BI221" i="11"/>
  <c r="BI220" i="11"/>
  <c r="BI219" i="11"/>
  <c r="BI218" i="11"/>
  <c r="BI217" i="11"/>
  <c r="BI216" i="11"/>
  <c r="BI214" i="11"/>
  <c r="BI212" i="11"/>
  <c r="BI211" i="11"/>
  <c r="BI210" i="11"/>
  <c r="BI209" i="11"/>
  <c r="BI208" i="11"/>
  <c r="BI207" i="11"/>
  <c r="BI206" i="11"/>
  <c r="BI205" i="11"/>
  <c r="BI204" i="11"/>
  <c r="BI203" i="11"/>
  <c r="BI202" i="11"/>
  <c r="BI200" i="11"/>
  <c r="BI199" i="11"/>
  <c r="BI198" i="11"/>
  <c r="BI197" i="11"/>
  <c r="BI196" i="11"/>
  <c r="BI194" i="11"/>
  <c r="BI193" i="11"/>
  <c r="BI191" i="11"/>
  <c r="BI190" i="11"/>
  <c r="BI189" i="11"/>
  <c r="BI188" i="11"/>
  <c r="BI187" i="11"/>
  <c r="BI186" i="11"/>
  <c r="BI185" i="11"/>
  <c r="BI183" i="11"/>
  <c r="BI182" i="11"/>
  <c r="BI181" i="11"/>
  <c r="BI180" i="11"/>
  <c r="BI179" i="11"/>
  <c r="BI177" i="11"/>
  <c r="BI175" i="11"/>
  <c r="BI174" i="11"/>
  <c r="BI173" i="11"/>
  <c r="BI172" i="11"/>
  <c r="BI171" i="11"/>
  <c r="BI169" i="11"/>
  <c r="BI166" i="11"/>
  <c r="BI163" i="11"/>
  <c r="BI162" i="11"/>
  <c r="BI161" i="11"/>
  <c r="BI158" i="11"/>
  <c r="BI157" i="11"/>
  <c r="BI156" i="11"/>
  <c r="BI155" i="11"/>
  <c r="BI154" i="11"/>
  <c r="BI153" i="11"/>
  <c r="BI150" i="11"/>
  <c r="BI148" i="11"/>
  <c r="BI147" i="11"/>
  <c r="BI146" i="11"/>
  <c r="BI145" i="11"/>
  <c r="BI144" i="11"/>
  <c r="BI143" i="11"/>
  <c r="BI142" i="11"/>
  <c r="BI141" i="11"/>
  <c r="BI140" i="11"/>
  <c r="BI137" i="11"/>
  <c r="BI136" i="11"/>
  <c r="BI135" i="11"/>
  <c r="BI131" i="11"/>
  <c r="BI128" i="11"/>
  <c r="BI126" i="11"/>
  <c r="BI125" i="11"/>
  <c r="BI124" i="11"/>
  <c r="BI123" i="11"/>
  <c r="BI122" i="11"/>
  <c r="BI121" i="11"/>
  <c r="BI120" i="11"/>
  <c r="BI119" i="11"/>
  <c r="BI118" i="11"/>
  <c r="BI115" i="11"/>
  <c r="BI113" i="11"/>
  <c r="BI112" i="11"/>
  <c r="BI111" i="11"/>
  <c r="BI110" i="11"/>
  <c r="BI109" i="11"/>
  <c r="BI106" i="11"/>
  <c r="BI105" i="11"/>
  <c r="BI103" i="11"/>
  <c r="BI101" i="11"/>
  <c r="BI100" i="11"/>
  <c r="BI99" i="11"/>
  <c r="BI98" i="11"/>
  <c r="BI97" i="11"/>
  <c r="BI96" i="11"/>
  <c r="BI94" i="11"/>
  <c r="BI93" i="11"/>
  <c r="BI91" i="11"/>
  <c r="BI90" i="11"/>
  <c r="BI89" i="11"/>
  <c r="BI88" i="11"/>
  <c r="BI87" i="11"/>
  <c r="BI84" i="11"/>
  <c r="BI82" i="11"/>
  <c r="BI80" i="11"/>
  <c r="BI79" i="11"/>
  <c r="BI76" i="11"/>
  <c r="BI75" i="11"/>
  <c r="BI74" i="11"/>
  <c r="BI72" i="11"/>
  <c r="BI71" i="11"/>
  <c r="BI70" i="11"/>
  <c r="BI67" i="11"/>
  <c r="BI66" i="11"/>
  <c r="BI65" i="11"/>
  <c r="BI64" i="11"/>
  <c r="BI63" i="11"/>
  <c r="BI61" i="11"/>
  <c r="BI60" i="11"/>
  <c r="BI59" i="11"/>
  <c r="BI55" i="11"/>
  <c r="BI54" i="11"/>
  <c r="BI53" i="11"/>
  <c r="BI52" i="11"/>
  <c r="BI51" i="11"/>
  <c r="BI49" i="11"/>
  <c r="BI48" i="11"/>
  <c r="BI47" i="11"/>
  <c r="BI46" i="11"/>
  <c r="BI45" i="11"/>
  <c r="BI44" i="11"/>
  <c r="BI43" i="11"/>
  <c r="BI42" i="11"/>
  <c r="BI40" i="11"/>
  <c r="BI39" i="11"/>
  <c r="BI37" i="11"/>
  <c r="BI35" i="11"/>
  <c r="BI34" i="11"/>
  <c r="BI33" i="11"/>
  <c r="BI32" i="11"/>
  <c r="BI31" i="11"/>
  <c r="BI26" i="11"/>
  <c r="BI25" i="11"/>
  <c r="BI24" i="11"/>
  <c r="BI22" i="11"/>
  <c r="BI20" i="11"/>
  <c r="BI19" i="11"/>
  <c r="BI17" i="11"/>
  <c r="BI16" i="11"/>
  <c r="BI15" i="11"/>
  <c r="BI14" i="11"/>
  <c r="BI12" i="11"/>
  <c r="BI10" i="11"/>
  <c r="M418" i="11" l="1"/>
  <c r="K417" i="11"/>
  <c r="K418" i="11"/>
  <c r="J23" i="8" l="1"/>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I23" i="8"/>
  <c r="AU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I15" i="8"/>
  <c r="P6" i="11"/>
  <c r="Q6" i="11"/>
  <c r="R6" i="11"/>
  <c r="S6" i="11"/>
  <c r="T6" i="11"/>
  <c r="U6" i="11"/>
  <c r="V6" i="11"/>
  <c r="W6" i="11"/>
  <c r="X6" i="11"/>
  <c r="Y6" i="11"/>
  <c r="Z6" i="11"/>
  <c r="AA6" i="11"/>
  <c r="AB6" i="11"/>
  <c r="AC6" i="11"/>
  <c r="AD6" i="11"/>
  <c r="AE6" i="11"/>
  <c r="AF6" i="11"/>
  <c r="AG6" i="11"/>
  <c r="AH6" i="11"/>
  <c r="AI6" i="11"/>
  <c r="AJ6" i="11"/>
  <c r="AK6" i="11"/>
  <c r="AL6" i="11"/>
  <c r="AM6" i="11"/>
  <c r="AN6" i="11"/>
  <c r="AO6" i="11"/>
  <c r="AP6" i="11"/>
  <c r="AQ6" i="11"/>
  <c r="AR6" i="11"/>
  <c r="AS6" i="11"/>
  <c r="AT6" i="11"/>
  <c r="AU6" i="11"/>
  <c r="AV6" i="11"/>
  <c r="AW6" i="11"/>
  <c r="AX6" i="11"/>
  <c r="AY6" i="11"/>
  <c r="AZ6" i="11"/>
  <c r="BA6"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AZ7" i="11"/>
  <c r="BA7" i="11"/>
  <c r="O6" i="11"/>
  <c r="O7" i="11"/>
  <c r="BI11" i="11"/>
  <c r="BI13" i="11"/>
  <c r="BI18" i="11"/>
  <c r="BI21" i="11"/>
  <c r="BI23" i="11"/>
  <c r="BI27" i="11"/>
  <c r="BI28" i="11"/>
  <c r="BI29" i="11"/>
  <c r="BI30" i="11"/>
  <c r="BI36" i="11"/>
  <c r="BI38" i="11"/>
  <c r="BI41" i="11"/>
  <c r="BI50" i="11"/>
  <c r="BI56" i="11"/>
  <c r="BI57" i="11"/>
  <c r="BI58" i="11"/>
  <c r="BI62" i="11"/>
  <c r="BI68" i="11"/>
  <c r="BI69" i="11"/>
  <c r="BI73" i="11"/>
  <c r="BI77" i="11"/>
  <c r="BI78" i="11"/>
  <c r="BI81" i="11"/>
  <c r="BI83" i="11"/>
  <c r="BI85" i="11"/>
  <c r="BI86" i="11"/>
  <c r="BI92" i="11"/>
  <c r="BI95" i="11"/>
  <c r="BI102" i="11"/>
  <c r="BI104" i="11"/>
  <c r="BI107" i="11"/>
  <c r="BI108" i="11"/>
  <c r="BI114" i="11"/>
  <c r="BI116" i="11"/>
  <c r="BI117" i="11"/>
  <c r="BI127" i="11"/>
  <c r="BI129" i="11"/>
  <c r="BI130" i="11"/>
  <c r="BI132" i="11"/>
  <c r="BI133" i="11"/>
  <c r="BI134" i="11"/>
  <c r="BI138" i="11"/>
  <c r="BI139" i="11"/>
  <c r="BI149" i="11"/>
  <c r="BI151" i="11"/>
  <c r="BI152" i="11"/>
  <c r="BI159" i="11"/>
  <c r="BI160" i="11"/>
  <c r="BI164" i="11"/>
  <c r="BI165" i="11"/>
  <c r="BI167" i="11"/>
  <c r="BI168" i="11"/>
  <c r="BI170" i="11"/>
  <c r="BI176" i="11"/>
  <c r="BI178" i="11"/>
  <c r="BI184" i="11"/>
  <c r="BI192" i="11"/>
  <c r="BI195" i="11"/>
  <c r="BI201" i="11"/>
  <c r="BI213" i="11"/>
  <c r="BI215" i="11"/>
  <c r="BI257" i="11"/>
  <c r="BI291" i="11"/>
  <c r="BI295" i="11"/>
  <c r="BI356" i="11"/>
  <c r="BI373" i="11"/>
  <c r="BI375" i="11"/>
  <c r="BI380" i="11"/>
  <c r="BI381" i="11"/>
  <c r="BI392" i="11"/>
  <c r="BI416" i="11" l="1"/>
  <c r="I6" i="13" s="1"/>
  <c r="K6" i="13" s="1"/>
  <c r="L6" i="13" s="1"/>
  <c r="M6" i="13" s="1"/>
  <c r="C3" i="11"/>
  <c r="E11" i="8"/>
  <c r="B11" i="8"/>
  <c r="B10" i="8"/>
  <c r="G8" i="8"/>
  <c r="G9" i="8"/>
  <c r="E9" i="8"/>
  <c r="B9" i="8"/>
  <c r="B8" i="8"/>
  <c r="B7" i="8"/>
  <c r="E12" i="8"/>
  <c r="F15" i="13" l="1"/>
  <c r="C1" i="13"/>
  <c r="Q6" i="13" l="1"/>
  <c r="Q9" i="13" s="1"/>
  <c r="Q10" i="13" s="1"/>
  <c r="Q11" i="13" l="1"/>
  <c r="Q12" i="13" s="1"/>
  <c r="B9" i="7" s="1"/>
  <c r="A21" i="7"/>
  <c r="C9" i="7" l="1"/>
  <c r="C10" i="7" s="1"/>
  <c r="C11" i="7" s="1"/>
  <c r="C12" i="7" s="1"/>
  <c r="C13" i="7" s="1"/>
  <c r="C14" i="7" s="1"/>
  <c r="C15" i="7" s="1"/>
  <c r="C16" i="7" s="1"/>
  <c r="C17" i="7" s="1"/>
  <c r="C18" i="7" s="1"/>
  <c r="C19" i="7" s="1"/>
  <c r="C20" i="7" s="1"/>
  <c r="C21" i="7" s="1"/>
</calcChain>
</file>

<file path=xl/sharedStrings.xml><?xml version="1.0" encoding="utf-8"?>
<sst xmlns="http://schemas.openxmlformats.org/spreadsheetml/2006/main" count="2629" uniqueCount="1155">
  <si>
    <t>1. Información básica de la Entidad Compradora</t>
  </si>
  <si>
    <t>Nombre de la Entidad Compradora</t>
  </si>
  <si>
    <t>Dirección</t>
  </si>
  <si>
    <t>Teléfono</t>
  </si>
  <si>
    <t>Departamento</t>
  </si>
  <si>
    <t>Municipio</t>
  </si>
  <si>
    <t>Región</t>
  </si>
  <si>
    <t>Correo Electrónico</t>
  </si>
  <si>
    <t>Vigencia del contrato en meses</t>
  </si>
  <si>
    <t>Fecha estimada de inicio: dd/mm/aaaa</t>
  </si>
  <si>
    <t>¿Recargo por dotación especial?</t>
  </si>
  <si>
    <t>No</t>
  </si>
  <si>
    <t>¿Requiere el servicio para otras sedes?</t>
  </si>
  <si>
    <t>SI</t>
  </si>
  <si>
    <t>N° de sedes</t>
  </si>
  <si>
    <t>Personas</t>
  </si>
  <si>
    <t>SEDE</t>
  </si>
  <si>
    <t xml:space="preserve">NOMBRE SEDE  </t>
  </si>
  <si>
    <t>DIRECCION</t>
  </si>
  <si>
    <t>CIUDAD</t>
  </si>
  <si>
    <t>DPTO</t>
  </si>
  <si>
    <t>TELEFONO</t>
  </si>
  <si>
    <t xml:space="preserve">Aseo y cafeteria Tiempo completo </t>
  </si>
  <si>
    <t>Coordinador de tiempo completo</t>
  </si>
  <si>
    <t xml:space="preserve">TOTAL POR SEDE </t>
  </si>
  <si>
    <t>Sede 1</t>
  </si>
  <si>
    <t>CALDAS</t>
  </si>
  <si>
    <t>Sede 2</t>
  </si>
  <si>
    <t>Sede 3</t>
  </si>
  <si>
    <t>Sede 4</t>
  </si>
  <si>
    <t>Sede 5</t>
  </si>
  <si>
    <t>Sede 6</t>
  </si>
  <si>
    <t>Sede 7</t>
  </si>
  <si>
    <t>Sede 8</t>
  </si>
  <si>
    <t>Sede 9</t>
  </si>
  <si>
    <t>Sede 10</t>
  </si>
  <si>
    <t>Sede 11</t>
  </si>
  <si>
    <t>Sede 12</t>
  </si>
  <si>
    <t>Sede 13</t>
  </si>
  <si>
    <t>Sede 14</t>
  </si>
  <si>
    <t>Sede 15</t>
  </si>
  <si>
    <t>Sede 16</t>
  </si>
  <si>
    <t>Sede 17</t>
  </si>
  <si>
    <t>Sede 18</t>
  </si>
  <si>
    <t>Sede 19</t>
  </si>
  <si>
    <t>Sede 20</t>
  </si>
  <si>
    <t>Sede 21</t>
  </si>
  <si>
    <t>Sede 22</t>
  </si>
  <si>
    <t>Sede 23</t>
  </si>
  <si>
    <t>Sede 24</t>
  </si>
  <si>
    <t>Sede 25</t>
  </si>
  <si>
    <t>Sede 26</t>
  </si>
  <si>
    <t>Sede 27</t>
  </si>
  <si>
    <t>Sede 28</t>
  </si>
  <si>
    <t>Sede 29</t>
  </si>
  <si>
    <t>Sede 30</t>
  </si>
  <si>
    <t>Sede 31</t>
  </si>
  <si>
    <t>Sede 32</t>
  </si>
  <si>
    <t>Sede 33</t>
  </si>
  <si>
    <t>Sede 34</t>
  </si>
  <si>
    <t>Sede 35</t>
  </si>
  <si>
    <t>Sede 36</t>
  </si>
  <si>
    <t>Sede 37</t>
  </si>
  <si>
    <t>Sede 38</t>
  </si>
  <si>
    <t>Sede 39</t>
  </si>
  <si>
    <t>COLOMBIA COMPRA EFICIENTE</t>
  </si>
  <si>
    <t>Sí</t>
  </si>
  <si>
    <t>2. Personal</t>
  </si>
  <si>
    <t>Detalle Sede</t>
  </si>
  <si>
    <t>Campo Informativo</t>
  </si>
  <si>
    <t>Descripción</t>
  </si>
  <si>
    <t>Dotación clima frío</t>
  </si>
  <si>
    <t>¿La entidad requiere Dotación para clima frio de acuerdo con lo descrito en el Anexo 2?</t>
  </si>
  <si>
    <t>Compra a pequeños productores agropecuarios locales</t>
  </si>
  <si>
    <t>En caso de adquirir café social, ¿requiere que esta adquisición se realice a pequeños productores locales y productores locales agropecuarios?</t>
  </si>
  <si>
    <t>Gestión de residuos peligrosos</t>
  </si>
  <si>
    <t>En caso de que la entidad no contemple dentro de su Plan de Gestión Ambiental un protocolo para la gestión de residuos peligrosos ¿requiere que el proveedor realice la disposición final de los residuos peligrosos generados en virtud de la prestación del Servicio?</t>
  </si>
  <si>
    <t>Horas extras</t>
  </si>
  <si>
    <t>¿La entidad requiere horas extras?</t>
  </si>
  <si>
    <t>Dotación especial</t>
  </si>
  <si>
    <t>Observaciones:</t>
  </si>
  <si>
    <t>¿La entidad requiere dotación especial?</t>
  </si>
  <si>
    <t>Perfil del operario que requiere la sede</t>
  </si>
  <si>
    <t>Total requerido</t>
  </si>
  <si>
    <t>Días de trabajo</t>
  </si>
  <si>
    <t>Horario</t>
  </si>
  <si>
    <t>Observaciones</t>
  </si>
  <si>
    <t>Tiempo completo</t>
  </si>
  <si>
    <t>Operario de aseo y cafetería</t>
  </si>
  <si>
    <t>1. Si requiere agregue o elimine filas de Personal TC</t>
  </si>
  <si>
    <t>Total N° de operarios requeridos:</t>
  </si>
  <si>
    <t>Otras observaciones sobre la dotación del personal</t>
  </si>
  <si>
    <t>3. Bienes de Aseo y Cafetería</t>
  </si>
  <si>
    <t>¿Requiere Bienes de Aseo y Cafetería?</t>
  </si>
  <si>
    <t>Rango mensual de tiempo para la entrega de los Bienes de Aseo y Cafetería (mínimo 3 y máximo 5 días)</t>
  </si>
  <si>
    <t>Iniciando el día</t>
  </si>
  <si>
    <t>N° de días hábiles</t>
  </si>
  <si>
    <t>De cada mes entre las 8:00 a.m. y las 5:00 p.m.</t>
  </si>
  <si>
    <t>NO</t>
  </si>
  <si>
    <t>5. Visita técnica</t>
  </si>
  <si>
    <t>Determine el tiempo en el cual la Entidad Compradora recibirá a los Proveedores que quieran realizar la visita técnica</t>
  </si>
  <si>
    <t>Fecha 1 (dd/mm/aaaa)</t>
  </si>
  <si>
    <t>*Debe establecerse dentro de los cinco (5) días hábiles siguientes a la generación de la solicitud de cotización, dos (2) días disponibles para la realización de la visita.</t>
  </si>
  <si>
    <t>Fecha 2 (dd/mm/aaaa)</t>
  </si>
  <si>
    <t>Hora</t>
  </si>
  <si>
    <t>a.m.</t>
  </si>
  <si>
    <t>* Debe establecerse un rango de tiempo de mínimo tres (3) horas</t>
  </si>
  <si>
    <t>La visita técnica es opcional y sus costos corren por cuenta del Proveedor.</t>
  </si>
  <si>
    <t>6. Observaciones generales</t>
  </si>
  <si>
    <t>Gravámenes adicionales*</t>
  </si>
  <si>
    <t>Gravámenes adicionales (estampillas)</t>
  </si>
  <si>
    <t>Porcentaje</t>
  </si>
  <si>
    <t>Total porcentaje:</t>
  </si>
  <si>
    <t>Despachos</t>
  </si>
  <si>
    <t>No.</t>
  </si>
  <si>
    <t>Bien</t>
  </si>
  <si>
    <t>Especificación</t>
  </si>
  <si>
    <t>Presentación</t>
  </si>
  <si>
    <t>Cantidad Mensual</t>
  </si>
  <si>
    <t>Precio unitario</t>
  </si>
  <si>
    <t>Precio Mínimo</t>
  </si>
  <si>
    <t>Descuento sobre precio mínimo</t>
  </si>
  <si>
    <t>Descuento %</t>
  </si>
  <si>
    <t>Precio Unitario con Descuento</t>
  </si>
  <si>
    <t xml:space="preserve">Valor  unitario Incluido Gravamen </t>
  </si>
  <si>
    <t>Total</t>
  </si>
  <si>
    <t xml:space="preserve">Valor   total  Incluido Gravamen </t>
  </si>
  <si>
    <t>SEDE 1</t>
  </si>
  <si>
    <t>SEDE 2</t>
  </si>
  <si>
    <t>SEDE 3</t>
  </si>
  <si>
    <t>SEDE 4</t>
  </si>
  <si>
    <t>SEDE 5</t>
  </si>
  <si>
    <t>SEDE 6</t>
  </si>
  <si>
    <t>SEDE 7</t>
  </si>
  <si>
    <t>SEDE 8</t>
  </si>
  <si>
    <t>SEDE 9</t>
  </si>
  <si>
    <t>SEDE 10</t>
  </si>
  <si>
    <t>SEDE 11</t>
  </si>
  <si>
    <t>SEDE 12</t>
  </si>
  <si>
    <t>SEDE 13</t>
  </si>
  <si>
    <t>SEDE 14</t>
  </si>
  <si>
    <t>SEDE 15</t>
  </si>
  <si>
    <t>SEDE 16</t>
  </si>
  <si>
    <t>SEDE 17</t>
  </si>
  <si>
    <t>SEDE 18</t>
  </si>
  <si>
    <t>SEDE 19</t>
  </si>
  <si>
    <t>SEDE 20</t>
  </si>
  <si>
    <t>SEDE 21</t>
  </si>
  <si>
    <t>SEDE 22</t>
  </si>
  <si>
    <t>SEDE 23</t>
  </si>
  <si>
    <t>SEDE 24</t>
  </si>
  <si>
    <t>SEDE 25</t>
  </si>
  <si>
    <t>SEDE 26</t>
  </si>
  <si>
    <t>SEDE 27</t>
  </si>
  <si>
    <t>SEDE 28</t>
  </si>
  <si>
    <t>SEDE 29</t>
  </si>
  <si>
    <t>SEDE 30</t>
  </si>
  <si>
    <t>SEDE 31</t>
  </si>
  <si>
    <t>SEDE 32</t>
  </si>
  <si>
    <t>SEDE 33</t>
  </si>
  <si>
    <t>SEDE 34</t>
  </si>
  <si>
    <t>SEDE 35</t>
  </si>
  <si>
    <t>SEDE 36</t>
  </si>
  <si>
    <t>SEDE 37</t>
  </si>
  <si>
    <t>SEDE 38</t>
  </si>
  <si>
    <t>SEDE 39</t>
  </si>
  <si>
    <t>Unidades</t>
  </si>
  <si>
    <t>Jabón para loza 1 (Compra)</t>
  </si>
  <si>
    <t>- Con agente(s) tensoactivo(s) principal(es) con efecto limpiador y desengrasante en una concentración mínima del 8%.
- Disponible en mínimo (2) dos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Debe contener concentraciones de fósforo iguales o inferiores a 0.65% de fósforo (Resolución 0689 de 2016)</t>
  </si>
  <si>
    <t>Líquido, en recipiente plástico con capacidad mínima de 3.785 ml</t>
  </si>
  <si>
    <t>$ -</t>
  </si>
  <si>
    <t>Jabón para loza 2 (Compra)</t>
  </si>
  <si>
    <t>Líquido, en recipiente plástico de mínimo 500 ml</t>
  </si>
  <si>
    <t>Jabón para loza 3 (Compra)</t>
  </si>
  <si>
    <t>- Con agente(s) tensoactivo(s) principal(es) con efecto limpiador y desengrasante en una concentración mínima del 15%.
- Disponible en mínimo (2) dos fragancias
- El envase debe estar correctamente etiquetados bajo los parámetros establecidos en el sistema globalmente armonizado (Decreto 1496 de 2018) indicando: nombre comercial del producto, pictogramas de los compuestos peligrosos si aplica e instrucciones de uso.
- Debe contener concentraciones de fósforo iguales o inferiores a 0.65% de fósforo (Resolución 0689 de 2016)</t>
  </si>
  <si>
    <t>Crema, en recipiente plástico de mínimo 850 g</t>
  </si>
  <si>
    <t>Jabón para loza 4 (Compra)</t>
  </si>
  <si>
    <t>- Con agente(s) tensoactivo(s) con efecto limpiador y desengrasante. 
- Disponible en múltiples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Elaborado en material reciclable
- Con etiqueta de amigable con el ambiente
- Debe contener concentraciones de fósforo iguales o inferiores a 0.65% de fósforo (Resolución 0689 de 2016)</t>
  </si>
  <si>
    <t>Crema, en recipiente plástico de mínimo 1000 g</t>
  </si>
  <si>
    <t>Jabón en barra (Compra)</t>
  </si>
  <si>
    <t>-Composición de ácidos grasos de mínimo 50%.
- Debe contener concentraciones de fósforo iguales o inferiores a 0.65% de fósforo (Resolución 0689 de 2016)</t>
  </si>
  <si>
    <t>Barra, unidad con peso mínimo de 250 g en
envoltura individual</t>
  </si>
  <si>
    <t>Jabón en barra azul (Compra)</t>
  </si>
  <si>
    <t>- Todo tipo de uso
- Biodegradable
- No debe contener PVC o Poliestireno expandido u otros plásticos de un solo uso tanto en el envase como en el embalaje.
- Debe contener concentraciones de fósforo iguales o inferiores a 0.65% de fósforo (Resolución 0689 de 2016)</t>
  </si>
  <si>
    <t>Jabón abrasivo (Compra)</t>
  </si>
  <si>
    <t>-Con agente(s) tensoactivo(s) pincipal(es) con efecto limpiador, pulidor y desengrasante
- Con agente activo mínimo del 5%
- Debe contener concentraciones de fósforo iguales o inferiores a 0.65% de fósforo (Resolución 0689 de 2016)</t>
  </si>
  <si>
    <t>En polvo, en tarro de mínimo 500 g</t>
  </si>
  <si>
    <t>Jabón de tocador 1 (Compra)</t>
  </si>
  <si>
    <t>- Elaborado con grasas vegetales
- Con agente humectante
- pH modificar entre PH 5,5 a 7
- Disponible en mínimo (2) dos fragancias
- Debe estar correctamente etiquetados bajo los parámetros indicando: nombre comercial del producto, pictogramas de los compuestos peligrosos e instrucciones de uso
- Debe contener concentraciones de fósforo iguales o inferiores a 0.65% de fósforo (Resolución 0689 de 2016)</t>
  </si>
  <si>
    <t>Barra, unidad con peso mínimo de 125 g en envoltura individual</t>
  </si>
  <si>
    <t>Jabón de tocador 2 (Compra)</t>
  </si>
  <si>
    <t>- Jabón de tocador para manos en espuma
- Líquido para manos en bolsa para dispensador spray y con boquilla especial de dispensador
- Tapa tipo válvula, para dispensador, antibacterial y antiséptico 
- Con agente limpiador en una concentración mínima del 6%
- Con agente humectante en una concentración mínima del 3%
- Disponible en múltiples fragancias
- Producto biodegradable basado en ingredientes orgánicos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Elaborado en material reciclable
- No debe contener PVC, Poliestireno expandido u otros plásticos de un solo uso tanto en el envase como en el embalaje.
- Debe contener concentraciones de fósforo iguales o inferiores a 0.65% de fósforo (Resolución 0689 de 2016)</t>
  </si>
  <si>
    <t>Líquido, en bolsa con capacidad mínima de 800 ml</t>
  </si>
  <si>
    <t>Jabón de dispensador para manos 1 (Compra)</t>
  </si>
  <si>
    <t>- Con agente limpiador en una concentración mínima del 6%
- Con agente humectante en una concentración mínima del 3%
- pH entre 5,5 a 7
- Disponible en mínimo (2) dos fragancias
- Debe contener concentraciones de fósforo iguales o inferiores a 0.65% de fósforo (Resolución 0689 de 2016)</t>
  </si>
  <si>
    <t>Líquido, en recipiente plástico con dispensador y capacidad mínima de 500 ml</t>
  </si>
  <si>
    <t>Jabón de dispensador para manos 2 (Compra)</t>
  </si>
  <si>
    <t>Jabón de dispensador para manos 3 (Compra)</t>
  </si>
  <si>
    <t>- Con agente limpiador en una concentración mínima del 6%.
- Con agente antibacterial en una concentración mínima del 0,2%
- Con agente humectante en una concentración mínima del 3%
- pH entre 5,5 a 7
- Disponible en mínimo (2) dos fragancias
- Debe contener concentraciones de fósforo iguales o inferiores a 0.65% de fósforo (Resolución 0689 de 2016)</t>
  </si>
  <si>
    <t>Gel antibacterial para manos (Compra)</t>
  </si>
  <si>
    <t>- Con agente antibacterial en una concentración mínima del 0,2%
- Con agente humectante
- pH entre 5, 5 a 7
- Con fragancia</t>
  </si>
  <si>
    <t>Gel, en recipiente plástico con capacidad mínima de 3.785 ml</t>
  </si>
  <si>
    <t>Dispensador de gel antibacterial para manos (Compra)</t>
  </si>
  <si>
    <t>- Material: Plástico
- Tipo de instalación: De pared
- Incluye Chazos y tornillos
- Con visor para determinar el nivel del líquido
- Con ventanilla en la parte superior para añadir el gel 
- Funcionamiento: Manual</t>
  </si>
  <si>
    <t>Recipiente con capacidad mínima de 500 ml (Unidad)</t>
  </si>
  <si>
    <t>Limpiador multiusos 1 (Compra)</t>
  </si>
  <si>
    <t>- Con agente(s) tensoactivo(s) principal(es) con efecto limpiador en una concentración mínima del 8%
- Disponible en mínimo (2) dos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</si>
  <si>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Limpiador multiusos 2 (Compra)</t>
  </si>
  <si>
    <t>- Con agente(s) tensoactivo(s) principal(es) con efecto limpiador y desengrasante en una concentración mínima del 8%
- Disponible en mínimo (2) dos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</si>
  <si>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Líquido, en recipiente plástico con capacidad mínima de 500 ml, con
atomizador de pistola.</t>
  </si>
  <si>
    <t>Limpiador multiusos 3 (Compra)</t>
  </si>
  <si>
    <t>Líquido, en recipiente plástico de repuesto con capacidad mínima de 500 ml</t>
  </si>
  <si>
    <t>Limpiador desinfectante para pisos (Compra)</t>
  </si>
  <si>
    <t>- Apariencia: Líquido transparente
- Color y olor: De acuerdo a la fragancia
- Producto biodegradable que no afectas la capa de ozono
- Solubilidad: Total en agua
- PH: 7.5 - 8.5
- Composición: Tensoactivos, espesante, coadyuvante, colorante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Elaborado en material reciclable
- No debe contener PVC, poliestireno expandido u otros plásticos de un solo uso tanto en el envase como en el embalaje.</t>
  </si>
  <si>
    <t>Líquido, en garrafa con capacidad mínima de 3.785 ml</t>
  </si>
  <si>
    <t>Líquido desengrasante (Compra)</t>
  </si>
  <si>
    <t>- Con agente(s) tensoactivo(s) principal(es) con efecto limpiador y desengrasante en una concentración mínima del 10%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Debe contener concentraciones de fósforo iguales o inferiores a 0.65% de fósforo (Resolución 0689 de 2016)</t>
  </si>
  <si>
    <t>Crema desengrasante (Compra)</t>
  </si>
  <si>
    <t>- Disponible en múltiples fragancias 
- Limpia y desengrasa todos los metales, plásticos, gomas, vidrio, cerámica y madera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Elaborado en material reciclable o biodegradable
- No debe contener PVC o Poliestireno expandido u otros plásticos de un solo uso tanto en el envase como en el embalaje.</t>
  </si>
  <si>
    <t>Crema, en recipiente reciclable o biodegadable con capacidad mínima de 500 g</t>
  </si>
  <si>
    <t>Detergente multiusos en polvo (Compra)</t>
  </si>
  <si>
    <t xml:space="preserve">- Con agente tensoactivo de mínimo 60% de biodegradabilidad
-Con efecto limpiador de mínimo 9%.
- El envase del producto deberá estar correctamente etiquetado bajo los parámetros: nombre comercial del producto, pictogramas de los compuestos peligrosos e instrucciones de uso
- Debe contener concentraciones de fósforo iguales o inferiores a 0.65% de fósforo (Resolución 0689 de 2016)
</t>
  </si>
  <si>
    <t>Polvo, en bolsa plástica o recipiente plástico
con un peso de 1.000 g</t>
  </si>
  <si>
    <t>Limpiador desinfectante para uso general 1 (Compra)</t>
  </si>
  <si>
    <t>- Con agente(s) tensoactivo(s) con efecto antibacterial en una concentración mínima del 0,2%
- Con agente(s) tensoactivo(s) con efecto limpiador y desengrasante en una concentración mínima del 1,5%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</si>
  <si>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Limpiador desinfectante para uso general 2 (Compra)</t>
  </si>
  <si>
    <t>Líquido, en recipiente plástico con capacidad mínima de 500 ml, con atomizador de pistola.</t>
  </si>
  <si>
    <t>Limpiador desinfectante para uso general 3 (Compra)</t>
  </si>
  <si>
    <t>Líquido, en recipiente plástico con capacidad mínima de 500 ml</t>
  </si>
  <si>
    <t>Desinfectante de alto nivel de desinfección para uso hospitalario (Compra)</t>
  </si>
  <si>
    <t>- Con agentes bactericidas, fungicidas, tubercolicidas, esporicidas y virucidas.
- Sin fragacia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</si>
  <si>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Líquido, en recipiente plástico con capacidad
mínima de 3.785 ml</t>
  </si>
  <si>
    <t>Pastilla desinfectante para sanitario (Compra)</t>
  </si>
  <si>
    <t>- Con agentes bactericidas, fungicidas y virucidas.</t>
  </si>
  <si>
    <t>Unidad con peso mínimo de 45 g</t>
  </si>
  <si>
    <t>Líquido para limpiar vidrios 1 (Compra)</t>
  </si>
  <si>
    <t>- Con agente(s) principal(es) con efecto limpiador y desengrasante en una concentración mínima del 4%
- Disponible mínimo en dos (2) fragancias
- El envase debe estar correctamente etiquetados bajo los parámetros establecidos en el sistema globalmente armonizado indicando: nombre comercial del producto, pictogramas de los compuestos peligrosos e instrucciones de uso</t>
  </si>
  <si>
    <t>Líquido para limpiar vidrios 2 (Compra)</t>
  </si>
  <si>
    <t>- Con agente(s) principal(es) con efecto limpiador y desengrasante en una concentración mínima del 4%
- Disponible mínimo en dos (2)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</si>
  <si>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Líquido para limpiar vidrios 3 (Compra)</t>
  </si>
  <si>
    <t>Líquido, en recipiente plástico de repuesto con capacidad mínima
de 500 ml</t>
  </si>
  <si>
    <t>Blanqueador o hipoclorito 1 (Compra)</t>
  </si>
  <si>
    <t>- Solución con una concentración mínima del 5%
- El envase del producto deberá estar correctamente etiquetado, indicando: nombre comercial del producto, pictogramas de los compuestos peligrosos e instrucciones de uso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</si>
  <si>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Blanqueador o hipoclorito 2 (Compra)</t>
  </si>
  <si>
    <t>Líquido, en recipiente plástico con capacidad
mínima de 1.000 ml</t>
  </si>
  <si>
    <t>Blanqueador o hipoclorito 3 (Compra)</t>
  </si>
  <si>
    <t>- Granulado con una concentración mínima del 90%
- El envase del producto deberá estar correctamente etiquetado, indicando: nombre comercial del producto, pictogramas de los compuestos peligrosos e instrucciones de uso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</si>
  <si>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ganulado, en bolsa plástica de mínimo
1.000 g</t>
  </si>
  <si>
    <t>Alcohol industrial 1 (Compra)</t>
  </si>
  <si>
    <t>- Solución acuosa de alcohol etílico desnaturalizado con una concentración mínima de 70%
- Desnaturalizado</t>
  </si>
  <si>
    <t>Alcohol industrial 2 (Compra)</t>
  </si>
  <si>
    <t>Líquido, en recipiente plástico con capacidad mínima de 1000ml</t>
  </si>
  <si>
    <t>Creolina 1 (Compra)</t>
  </si>
  <si>
    <t>- Solución con una concentración mínima de fenoles de 4%</t>
  </si>
  <si>
    <t>Líquido, en recipiente
plástico con capacidad mínima de 500 ml</t>
  </si>
  <si>
    <t>Creolina 2 (Compra)</t>
  </si>
  <si>
    <t>Líquido para limpiar equipos de oficina 1 (Compra)</t>
  </si>
  <si>
    <t>- Con agente(s) principal(es) con efecto limpiador, desengrasante y desinfectante en una concentración mínima del 4%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</si>
  <si>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Líquido, en recipiente plástico con capacidad mínima de 500 ml con
atomizador</t>
  </si>
  <si>
    <t>Líquido para limpiar equipos de oficina 2 (Compra)</t>
  </si>
  <si>
    <t>Líquido, en recipiente plástico con capacidad
mínima de 500 ml</t>
  </si>
  <si>
    <t>Champú para alfombras y tapizados 1 (Compra)</t>
  </si>
  <si>
    <t>- Con agente(s) principal(es) con efecto limpiador en una concentración mínima del 8%
- El envase debe estar correctamente etiquetado: nombre comercial del producto, pictogramas de los compuestos peligrosos e instrucciones de uso</t>
  </si>
  <si>
    <t>Champú para alfombras y tapizados 2 (Compra)</t>
  </si>
  <si>
    <t>- Con agente(s) principal(es) con efecto limpiador en una concentración mínima del 8%
- Con agente espumante para la generación de espuma seca
- El envase debe estar correctamente etiquetados: nombre comercial del producto, pictogramas de los compuestos peligrosos e instrucciones de uso</t>
  </si>
  <si>
    <t>Lustrador de muebles (Compra)</t>
  </si>
  <si>
    <t>- Con agentes limpiadores y abrillantadores en una concentración mínima del 5%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</si>
  <si>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Líquido, en recipiente plástico con capacidad mínima de 200 ml</t>
  </si>
  <si>
    <t>Líquido cubre rasguños para madera (Compra)</t>
  </si>
  <si>
    <t>- Con agentes limpiadores y abrillantadores en una concentración mínima del 5%
- De color oscuro para coayudar a cubrir rasguños en maderas oscuras</t>
  </si>
  <si>
    <t>En recipiente plástico
con capacidad mínima de 200 ml</t>
  </si>
  <si>
    <t>Crema para cuero (Compra)</t>
  </si>
  <si>
    <t>- Con agentes limpiadores y abrillantadores en una concentración mínima del 5%</t>
  </si>
  <si>
    <t>Crema, en recipiente plástico con capacidad
mínima de 200 ml</t>
  </si>
  <si>
    <t>Cera polimérica (Compra)</t>
  </si>
  <si>
    <t>- Polimérica autobrillante.
- Con polímeros acrílicos, nivelantes y plastificantes.
- Neutra (para pisos de todos los colores)
- Contenido mínimo de sólidos del 10%</t>
  </si>
  <si>
    <t>Cera emulsionada Neutra (Compra)</t>
  </si>
  <si>
    <t>- Emulsionada
- Neutra (para pisos de todos los colores)
- Contenido mínimo de sólidos del 5%</t>
  </si>
  <si>
    <t>Cera emulsionada roja (Compra)</t>
  </si>
  <si>
    <t>- Emulsionada
- Roja
- Contenido mínimo de sólidos del 5%
- Antideslizante</t>
  </si>
  <si>
    <t>Cera solvente (Compra)</t>
  </si>
  <si>
    <t>- Solvente
- Contenido mínimo de sólidos del 10%</t>
  </si>
  <si>
    <t>Sellante para pisos (Compra)</t>
  </si>
  <si>
    <t>- Polimérico autobrillante.
- Con polímeros acrílicos, nivelantes y plastificantes.
- Contenido mínimo de sólidos del 20%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</si>
  <si>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Mantenedor de pisos (Compra)</t>
  </si>
  <si>
    <t>- Polimérico autobrillante.
- Con polímeros acrílicos, nivelantes y plastificantes.
- Contenido mínimo de sólidos del 8%</t>
  </si>
  <si>
    <t>Líquido, en recipiente
plástico con capacidad mínima de 3.785 ml</t>
  </si>
  <si>
    <t>Removedor de cera (Compra)</t>
  </si>
  <si>
    <t>- Con agente activo alcalino en una concentración mínima del 9%
- pH entre 11 y 14</t>
  </si>
  <si>
    <t>Abrillantador para piso laminado (Compra)</t>
  </si>
  <si>
    <t>- Con agente(s) con efecto limpiador y brillador.</t>
  </si>
  <si>
    <t>Jabón neutro para pisos 1 (Compra)</t>
  </si>
  <si>
    <t>- Jabón multiusos
- PH Neutro, 
- No corrosivo ni tóxico
- Debe contener concentraciones de fósforo iguales o inferiores a 0.65% de fósforo (Resolución 0689 de 2016)</t>
  </si>
  <si>
    <t>Jabón neutro para pisos 2 (Compra)</t>
  </si>
  <si>
    <t>- Jabón neutro biodegradable multiusos
- PH Neutro
- No es corrosivo ni tóxico
- Color: Azul claro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
- Elaborado en material reciclable, no debe contener PVC, Poliestireno expandido u otros plásticos de un solo uso tanto en el envase como en el embalaje.
- Debe contener concentraciones de fósforo iguales o inferiores a 0.65% de fósforo (Resolución 0689 de 2016)</t>
  </si>
  <si>
    <t>Líquido, en cuñete con capacidad de 20 L</t>
  </si>
  <si>
    <t>Varsol ecológico 1 (Compra)</t>
  </si>
  <si>
    <t>- Solución con agentes desinfectantes, desmanchadores y desengrasantes en concentración mínima del 15%.
- Biodegradable mínimo en un 95%</t>
  </si>
  <si>
    <t>Líquido, en recipiente plástico con capacidad mínima de 1000 ml</t>
  </si>
  <si>
    <t>Varsol ecológico 2 (Compra)</t>
  </si>
  <si>
    <t>Desmanchador multiusos (Compra)</t>
  </si>
  <si>
    <t>- Con agente(s) tensoactivo(s) con efecto limpiador y desengrasante
- Para superficies de todo tipo.</t>
  </si>
  <si>
    <t>Crema, en bolsa plástica de mínimo 500 g</t>
  </si>
  <si>
    <t>Brillametal en crema (Compra)</t>
  </si>
  <si>
    <t>- Con agentes con efecto limpiador, pulidor y brillador.
- Para todo tipo de metales
- El envase del producto deberá estar correctamente etiquetado, indicando: nombre comercial del producto, pictogramas de los compuestos peligrosos e instrucciones de uso</t>
  </si>
  <si>
    <t>En crema de mínimo 70 g</t>
  </si>
  <si>
    <t>Brillametal líquido (Compra)</t>
  </si>
  <si>
    <t>- Con agentes con efecto limpiador, pulidor y brillador.
- Para todo tipo de metales</t>
  </si>
  <si>
    <t>Líquido , en recipiente plástico con capacidad mínima de 200 ml</t>
  </si>
  <si>
    <t>Betún (Compra)</t>
  </si>
  <si>
    <t>- Contenido mínimo de sólidos del 30%
- Color negro
- No debe contener ningún material que sea cancerígeno ( Clasificación 1 y 2a por la IARC), Mutagénico, Tóxico, Contaminante peligroso del aire o que sea agotador de la capa de ozono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</si>
  <si>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Tarro de mínimo 100 g</t>
  </si>
  <si>
    <t>Ambientador 1 (Compra)</t>
  </si>
  <si>
    <t>- Solución con alcohol etílico y solventes.
- Con fragancia en una concentración del 1,5%
- En múltiples fragancias
- El envase debe estar correctamente etiquetado bajo los parámetros establecidos en el sistema globalmente armonizado (Decreto 1496 de 2018) indicando: nombre comercial del producto, pictogramas de los compuestos peligrosos si aplica e instrucciones de uso de acuerdo con los tiempos de transición descritos en el artículo 24 de la Resolución 773 de 2021.</t>
  </si>
  <si>
    <t>Ambientador 2 (Compra)</t>
  </si>
  <si>
    <t>- Solución con alcohol etílico y solventes.
- Con fragancia en una concentración del 1,5%
- En múltiples fragancias
- libre de CFC
- Envase correctamente etiquetado bajo los parámetros establecidos indicando: nombre comercial del producto, pictogramas de los compuestos peligrosos e instrucciones de uso.
- Elaborado en material reciclable</t>
  </si>
  <si>
    <t>Líquido, en aerosol seguro para la capa de ozono con capacidad mínima de 400 ml</t>
  </si>
  <si>
    <t>Insecticida 1 (Compra)</t>
  </si>
  <si>
    <t>- Para eliminar insectos rastreros.
- Con acción residual hasta por 4 semanas o de larga duración
- Sin fuertes olores químicos
- Libre de CFC
- El envase del producto deberá estar correctamente etiquetado, indicando: nombre comercial del producto, pictogramas de los compuestos peligrosos e instrucciones de uso</t>
  </si>
  <si>
    <t>Líquido, en aerosol seguro para la capa de ozono con capacidad
mínima de 350 ml</t>
  </si>
  <si>
    <t>Insecticida 2 (Compra)</t>
  </si>
  <si>
    <t>- Para eliminar insectos voladores
- Con acción residual hasta por 4 semanas o de larga duración
- Sin fuertes olores químicos
- Libre de CFC
- El envase del producto deberá estar correctamente etiquetado, indicando: nombre comercial del producto, pictogramas de los compuestos peligrosos e instrucciones de uso</t>
  </si>
  <si>
    <t>Limpiones 1 (Compra)</t>
  </si>
  <si>
    <t>- En tela de toalla fileteada
- Color blanco sin estampado
- Tamaño mínimo de 45cm de largo por 45cm de ancho.</t>
  </si>
  <si>
    <t>Unidad</t>
  </si>
  <si>
    <t>Limpiones 2 (Compra)</t>
  </si>
  <si>
    <t>- En tela de toalla fileteada
- Color blanco sin estampado
-Tamaño mínimo de 100 cm de largo por 70 cm de ancho</t>
  </si>
  <si>
    <t>Limpiones 3 (Compra)</t>
  </si>
  <si>
    <t>- En tela fileteada
- Color blanco sin estampado
- Tamaño mínimo de 45 cm de largo por 45 cm de ancho</t>
  </si>
  <si>
    <t>Limpiones 4 (Compra)</t>
  </si>
  <si>
    <t>- En tela fileteada
- Color blanco sin estampado
-Tamaño mínimo de 100 cm de largo por 70 cm de ancho</t>
  </si>
  <si>
    <t>Limpiones 5 (Compra)</t>
  </si>
  <si>
    <t>- En tela tipo galleta fileteada
- Color blanco o beige sin estampado
-Tamaño mínimo de 100 cm de largo por 70 cm de ancho</t>
  </si>
  <si>
    <t>Bayetilla 1 (Compra)</t>
  </si>
  <si>
    <t>- En tela fileteada
- 100% algodón y fibra natural 
- Color blanco sin estampado
-Tamaño mínimo de 100 cm de largo por 70 cm de ancho</t>
  </si>
  <si>
    <t>Bayetilla 2 (Compra)</t>
  </si>
  <si>
    <t>- En tela fileteada
- 100% algodón y fibra natural 
- Color rojo sin estampado
-Tamaño mínimo de 100 cm de largo por 70 cm de ancho</t>
  </si>
  <si>
    <t>Toalla en tela blanca para pisos por metro (repuesto de haraganes) (Compra)</t>
  </si>
  <si>
    <t>- Elaborado en microfibras
- Color blanco
- Tamaño mínimo de 100 cm de largo por 70 cm de ancho</t>
  </si>
  <si>
    <t>Paño absorbente multiusos 1 (Compra)</t>
  </si>
  <si>
    <t>- Retira el polvo sin dejar residuos ni pelusas
- Antibacterial reutilizable
- Tela con microporos
- Tamaño mínimo de 60 cm de largo por 33 cm de ancho</t>
  </si>
  <si>
    <t>Paquete X 6 unidades</t>
  </si>
  <si>
    <t>Paño absorbente multiusos 2 (Compra)</t>
  </si>
  <si>
    <t>- Retira el polvo sin dejar residuos ni pelusas
- Antibacterial reutilizable
- Tela con microporos
- Tamaño mínimo de 25 cm de largo por 45 cm de ancho</t>
  </si>
  <si>
    <t>Rollo X 40 unidades</t>
  </si>
  <si>
    <t>Estopa (Compra)</t>
  </si>
  <si>
    <t>- Hecha 100% de hilos de algodón blanco peinado.
-Suave al tacto, para lustrar
- No debe contener PVC o Poliestireno expandido u otros plásticos de un solo uso tanto en el envase como en el embalaje.</t>
  </si>
  <si>
    <t>Bolsa de mínimo 400 g</t>
  </si>
  <si>
    <t>Esponjilla 1 (Compra)</t>
  </si>
  <si>
    <t>- Espuma enmallada
- Tamaño mínimo de 7 cm de largo por 10 cm de ancho</t>
  </si>
  <si>
    <t>Esponjilla 2 (Compra)</t>
  </si>
  <si>
    <t>- Doble uso (material de esponjilla blanda y abrasiva)
- Tamaño mínimo de 7 cm de largo por 10 cm de ancho
- No debe contener PVC o Poliestireno expandido u otros plásticos de un solo uso tanto en el envase como en el embalaje</t>
  </si>
  <si>
    <t>Esponjilla 3 (Compra)</t>
  </si>
  <si>
    <t>- Abrasiva
- Tamaño mínimo de 9 cm de largo por 12 cm de</t>
  </si>
  <si>
    <t>Esponjilla 4 (Compra)</t>
  </si>
  <si>
    <t>- Elaborada con fibra de acero inoxidable para dar brillo
- Tamaño mínimo de 5 cm de largo por 5 cm de ancho</t>
  </si>
  <si>
    <t>Esponjilla 5 (Compra)</t>
  </si>
  <si>
    <t>- Elaborada con alambre de acero inoxidable
- Tamaño mínimo de 7 cm de largo por 10 cm de ancho</t>
  </si>
  <si>
    <t>Esponjilla 6 (Compra)</t>
  </si>
  <si>
    <t>- Espuma enmallada
- Tamaño mínimo de 7 cm de largo por 10 cm de ancho
- No debe contener PVC o Poliestireno expandido u otros plásticos de un solo uso tanto en el envase como en el embalaje.</t>
  </si>
  <si>
    <t>Esponjilla 7 (Compra)</t>
  </si>
  <si>
    <t>- Abrasiva
- Tamaño mínimo de 9 cm de largo por 12 cm de ancho
- No debe contener PVC o Poliestireno expandido u otros plásticos de un solo uso tanto en el envase como en el embalaje.</t>
  </si>
  <si>
    <t>Escoba 1 (Compra)</t>
  </si>
  <si>
    <t xml:space="preserve">- Cerdas suaves elaboradas con PET calibre entre 0,3 y 0,4 mm.
- Área de barrido mínima de 25 cm de largo por 8 cm de ancho por 10 cm de alto
- Material de base en plástico con acople tipo rosca
</t>
  </si>
  <si>
    <t>Escoba 2 (Compra)</t>
  </si>
  <si>
    <t xml:space="preserve">- Cerdas duras elaboradas con PET calibre entre 0,4 y 0,6 mm.
- Área de barrido mínima de 25 cm de largo por 8 cm de ancho por 10 cm de alto
- Material de base en plástico con acople tipo rosca
</t>
  </si>
  <si>
    <t>Escoba 3 (Compra)</t>
  </si>
  <si>
    <t xml:space="preserve">- Cerdas suaves elaboradas con PET calibre entre 0,3 y 0,4 mm.
- Área de barrido mínima de 35 cm de largo por 8 cm de ancho por 10 cm de alto
- Material de base en plástico con acople tipo rosca
</t>
  </si>
  <si>
    <t>Escoba 4 (Compra)</t>
  </si>
  <si>
    <t xml:space="preserve">- Cerdas duras elaboradas con PET calibre entre 0,4 y 0,6 mm.
- Área de barrido mínima de 35 cm de largo por 8 cm de ancho por 10 cm de alto
- Material de base en plástico con acople tipo rosca
</t>
  </si>
  <si>
    <t>Escoba 5 (Compra)</t>
  </si>
  <si>
    <t xml:space="preserve">- Cerdas suaves elaboradas con PET calibre entre 0,3 y 0,4 mm.
- Área de barrido mínima de 35 cm de largo por 8 cm de ancho por 10 cm de alto
- Mango de madera proveniente de explotación forestal sostenible certificada ( FSC, PEFC o equivalentes) y/o Mango y Fibra de plástico (reciclado o nuevo) de polipropileno (PP) o polietileno (PE) y/o cabo metálico que no contenga material plastificado
- No debe contener PVC u otros plásticos con cloro. 
- Cabo de madera 140cm elaborada con fibra natural, con soporte para colgar, con capucha plástica protectora que evita que se desprendan las fibras o se deformen
</t>
  </si>
  <si>
    <t>Mango metálico escoba 1 (Compra)</t>
  </si>
  <si>
    <t xml:space="preserve">- Extensión mínima de 140 cm
-Acople plástico o rosca para palos de escoba
</t>
  </si>
  <si>
    <t>Mango madera escoba 1 (Compra)</t>
  </si>
  <si>
    <t>Cepillos 1 (Compra)</t>
  </si>
  <si>
    <t>- Tipo plancha, con mango de plástico
- Cuerpo elaborado en plástico
- Cerdas duras en fibra plástica
- Tamaño mínimo de 15 cm de largo por 5cm de ancho por 6 cm de alto.</t>
  </si>
  <si>
    <t>Cepillos 2 (Compra)</t>
  </si>
  <si>
    <t>- Para pisos
- Cuerpo elaborado en plástico
- Cerdas duras en fibra plástica
- Tamaño mínimo de 23 cm de largo por 6 cm de ancho por 7 cm de alto.
- Mango metálico con una extensión mínima de
140 cm</t>
  </si>
  <si>
    <t>Cepillos 3 (Compra)</t>
  </si>
  <si>
    <t>- Para pisos
- Cuerpo elaborado en plástico
- Cerdas duras en fibra plástica
- Tamaño mínimo de 35 cm de largo por 6 cm de ancho por 7 cm de alto.
- Mango metálico con una extensión mínima de
140 cm</t>
  </si>
  <si>
    <t>Trapero 1 (Compra)</t>
  </si>
  <si>
    <t xml:space="preserve">- Elaborado con hilaza de algodón natural
- Mecha con peso mínimo 250 gr y extensión mínima de 32 cm de largo
- Material de base en plástico con acople tipo rosca
</t>
  </si>
  <si>
    <t>Trapero 2 (Compra)</t>
  </si>
  <si>
    <t xml:space="preserve">- Elaborado con hilaza de algodón natural
- Mecha con peso mínimo de 350 gr y extensión mínima de 32 cm de largo
- Material de base en plástico con acople tipo rosca
</t>
  </si>
  <si>
    <t>Trapero 3 (Compra)</t>
  </si>
  <si>
    <t>- Elaborado con hilaza de algodón natural
- Mecha con peso mínimo de 435 gr y extensión mínima de 32 cm de largo
- Material de base en plástico con acople tipo rosca</t>
  </si>
  <si>
    <t>Trapero 4 (Compra)</t>
  </si>
  <si>
    <t>- Trapero en hilo encabado o con cabo en madera 
- Mecha con peso mínimo de 400 gr y extensión mínima de 1.40 cm de largo
- Mango de madera proveniente de explotación forestal sostenible certificada ( FSC, PEFC o equivalentes) y/o cabo metálico que no contenga material plastificado
- Fibras en tela , algodón o pabilo de fibra de Rayón. 
- No debe contener PVC o Poliestireno expandido u otros plásticos de un solo uso tanto en el envase como en el embalaje.</t>
  </si>
  <si>
    <t>Mango metálico trapero (Compra)</t>
  </si>
  <si>
    <t xml:space="preserve">- Extensión mínima de 140 cm
- Acople plástico o rosca para palos de escoba
</t>
  </si>
  <si>
    <t>Mango madera trapero (Compra)</t>
  </si>
  <si>
    <t>Cepillo para sanitario (churrusco) (Compra)</t>
  </si>
  <si>
    <t>- Cerdas duras elaboradas en fibras plásticas
- Extensión mínima de las cerdas es de 2,5 cm
- Base y mango elaborados en plástico
- Mango con longitud mínima de 33 cm</t>
  </si>
  <si>
    <t>Pads 1 (Compra)</t>
  </si>
  <si>
    <t>- Para brillo
- Diámetro mínimo de 16 pulgadas
- Rojo o blanco</t>
  </si>
  <si>
    <t>Pads 2 (Compra)</t>
  </si>
  <si>
    <t>- Para remoción
- Diámetro mínimo de 16 pulgadas
- Café o negro</t>
  </si>
  <si>
    <t>Pads 3 (Compra)</t>
  </si>
  <si>
    <t>- Para brillo
- Diámetro mínimo de 20 pulgadas
- Rojo o blanco</t>
  </si>
  <si>
    <t>Pads 4 (Compra)</t>
  </si>
  <si>
    <t>- Para remoción
- Diámetro mínimo de 20 pulgadas
- Café o negro</t>
  </si>
  <si>
    <t>Pads 5 (Compra)</t>
  </si>
  <si>
    <t>- Pad de fibras para máquinas de baja densidad para lavado suave de mantención, remueve marcas, suciedad y derrames. 
- Diámetro: 17" 
- Color: blanco. 
- No debe contener PVC o Poliestireno expandido u otros plásticos de un solo uso tanto en el envase como en el embalaje.</t>
  </si>
  <si>
    <t>Boneth 1 (Compra)</t>
  </si>
  <si>
    <t>- Diámetro mínimo de 16 pulgadas
- Elaborado en hilaza de algodón</t>
  </si>
  <si>
    <t>Boneth 2 (Compra)</t>
  </si>
  <si>
    <t>- Diámetro mínimo de 20 pulgadas
- Elaborado en hilaza de algodón</t>
  </si>
  <si>
    <t>Bolsas plásticas 1 (Compra)</t>
  </si>
  <si>
    <t>- Elaborada en polietileno de baja densidad
- De color negro
- Calibre de mínimo 1
- Tamaño de 40 cm de ancho por 55 cm de largo</t>
  </si>
  <si>
    <t>Paquete de mínimo 6</t>
  </si>
  <si>
    <t>Bolsas plásticas 2 (Compra)</t>
  </si>
  <si>
    <t>- Elaborada en polietileno de baja densidad
- De color verde
- Calibre de mínimo 1
- Tamaño de 40 cm de ancho por 55 cm de largo</t>
  </si>
  <si>
    <t>Bolsas plásticas 3 (Compra)</t>
  </si>
  <si>
    <t>- Elaborada en polietileno de baja densidad
- De color blanco
- Calibre de mínimo 1
- Tamaño de 40 cm de ancho por 55 cm de largo</t>
  </si>
  <si>
    <t>Bolsas plásticas 4 (Compra)</t>
  </si>
  <si>
    <t>- Elaborada en polietileno de baja densidad
- De color rojo
- Calibre de mínimo 1
- Tamaño de 40 cm de ancho por 55 cm de largo
- Con impresión de aviso de riesgo biológico</t>
  </si>
  <si>
    <t>Bolsas plásticas 5 (Compra)</t>
  </si>
  <si>
    <t>- Elaborada en polietileno de baja densidad
- De color azul
- Calibre de mínimo 1
- Tamaño de 40 cm de ancho por 55 cm de largo</t>
  </si>
  <si>
    <t>Bolsas plásticas 7 (Compra)</t>
  </si>
  <si>
    <t>- Elaborada en polietileno de baja densidad
- De color amarillo
- Calibre de mínimo 1
- Tamaño de 40 cm de ancho por 55 cm de largo</t>
  </si>
  <si>
    <t>Bolsas plásticas 8 (Compra)</t>
  </si>
  <si>
    <t>- Elaborada en polietileno de baja densidad
- De color negro
-Calibre de mínimo 2
- Tamaño de 60 cm de ancho por 70 cm de largo</t>
  </si>
  <si>
    <t>Bolsas plásticas 9 (Compra)</t>
  </si>
  <si>
    <t>- Elaborada en polietileno de baja densidad
- De color verde
- Calibre de mínimo 2
- Tamaño de 60 cm de ancho por 70 cm de largo</t>
  </si>
  <si>
    <t>Bolsas plásticas 10 (Compra)</t>
  </si>
  <si>
    <t>- Elaborada en polietileno de baja densidad
- De color blanco
- Calibre de mínimo 2
- Tamaño de 60 cm de ancho por 70 cm de largo</t>
  </si>
  <si>
    <t>Bolsas plásticas 11 (Compra)</t>
  </si>
  <si>
    <t>- Elaborada en polietileno de baja densidad
- De color rojo
- Calibre de mínimo 2
- Tamaño de 60 cm de ancho por 70 cm de largo
- Con impresión de aviso de riesgo biológico</t>
  </si>
  <si>
    <t>Bolsas plásticas 12 (Compra)</t>
  </si>
  <si>
    <t xml:space="preserve">- Elaborada en polietileno de baja densidad
- De color azul
- Calibre de mínimo 2
- Tamaño de 60 cm de ancho por 70 cm de largo
</t>
  </si>
  <si>
    <t>Bolsas plásticas 14 (Compra)</t>
  </si>
  <si>
    <t xml:space="preserve">- Elaborada en polietileno de baja densidad
- De color amarillo
- Calibre de mínimo 2
- Tamaño de 60 cm de ancho por 70 cm de largo
</t>
  </si>
  <si>
    <t>Bolsas plásticas 15 (Compra)</t>
  </si>
  <si>
    <t>- Elaborada en polietileno de baja densidad
- De color negro
- Calibre de mínimo 2
- Tamaño de 70 cm de ancho por 90 cm de largo</t>
  </si>
  <si>
    <t>Bolsas plásticas 16 (Compra)</t>
  </si>
  <si>
    <t>- Elaborada en polietileno de baja densidad
- De color verde
- Calibre de mínimo 2
- Tamaño de 70 cm de ancho por 90 cm de largo</t>
  </si>
  <si>
    <t>Bolsas plásticas 17 (Compra)</t>
  </si>
  <si>
    <t>- Elaborada en polietileno de baja densidad
- De color blanco
- Calibre de mínimo 2
- Tamaño de 70 cm de ancho por 90 cm de largo</t>
  </si>
  <si>
    <t>Bolsas plásticas 18 (Compra)</t>
  </si>
  <si>
    <t>- Elaborada en polietileno de baja densidad
- De color rojo
- Calibre de mínimo 2
- Tamaño de 70 cm de ancho por 90 cm de largo
- Con impresión de aviso de riesgo biológico</t>
  </si>
  <si>
    <t>Bolsas plásticas 19 (Compra)</t>
  </si>
  <si>
    <t xml:space="preserve">- Elaborada en polietileno de baja densidad
- De color azul
- Calibre de mínimo 2
- Tamaño de 70 cm de ancho por 90 cm de largo
</t>
  </si>
  <si>
    <t>Bolsas plásticas 20 (Compra)</t>
  </si>
  <si>
    <t xml:space="preserve">- Elaborada en polietileno de baja densidad
- De color amarillo
- Calibre de mínimo 2
- Tamaño de 70 cm de ancho por 90 cm de largo
</t>
  </si>
  <si>
    <t>Bolsas plásticas 21 (Compra)</t>
  </si>
  <si>
    <t>- Elaborada en polietileno de baja densidad
- De color negro
- Calibre de mínimo 3
- Tamaño de 80 cm de ancho por 110 cm de largo</t>
  </si>
  <si>
    <t>Bolsas plásticas 22 (Compra)</t>
  </si>
  <si>
    <t>- Elaborada en polietileno de baja densidad
- De color verde
- Calibre de mínimo 3
- Tamaño de 80 cm de ancho por 110 cm de largo</t>
  </si>
  <si>
    <t>Bolsas plásticas 23 (Compra)</t>
  </si>
  <si>
    <t>- Elaborada en polietileno de baja densidad
- De color blanco
-Calibre de mínimo 3
- Tamaño de 80 cm de ancho por 110 cm de largo</t>
  </si>
  <si>
    <t>Bolsas plásticas 24 (Compra)</t>
  </si>
  <si>
    <t>- Elaborada en polietileno de baja densidad
- De color rojo
-Calibre de mínimo 3
- Tamaño de 80 cm de ancho por 110 cm de largo
- Con impresión de aviso de riesgo biológico</t>
  </si>
  <si>
    <t>Bolsas plásticas 25 (Compra)</t>
  </si>
  <si>
    <t xml:space="preserve">- Elaborada en polietileno de baja densidad
- De color azul
-Calibre de mínimo 3
- Tamaño de 80 cm de ancho por 110 cm de largo
</t>
  </si>
  <si>
    <t>Bolsas plásticas 26 (Compra)</t>
  </si>
  <si>
    <t xml:space="preserve">- Elaborada en polietileno de baja densidad
- De color amarilla
-Calibre de mínimo 3
- Tamaño de 80 cm de ancho por 110 cm de largo
</t>
  </si>
  <si>
    <t>Guantes 1 (Compra)</t>
  </si>
  <si>
    <t>- Tipo doméstico
- Elaborados en látex
- Calibre mínimo de 18
- Tallas 7 a 9 o S a XL
- Color amarillo</t>
  </si>
  <si>
    <t>Par</t>
  </si>
  <si>
    <t>Guantes 2 (Compra)</t>
  </si>
  <si>
    <t>- Tipo doméstico
- Elaborados en látex
- Calibre mínimo de 18
- Tallas 7 a 9 o S a XL
- Color negro</t>
  </si>
  <si>
    <t>Guantes 3 (Compra)</t>
  </si>
  <si>
    <t>- Tipo doméstico
- Elaborados en látex
- Calibre mínimo de 25
- Tallas 7 a 9 o S a XL
- Color negro</t>
  </si>
  <si>
    <t>Guantes 4 (Compra)</t>
  </si>
  <si>
    <t>- Tipo doméstico
- Elaborados en látex
- Calibre mínimo de 25
- Tallas 7 a 9 o S a XL
- Color rojo</t>
  </si>
  <si>
    <t>Guantes 5 (Compra)</t>
  </si>
  <si>
    <t>- Tipo industrial
- Elaborados en látex
- Calibre mínimo de 35
- Tallas 7 a 9 o S a XL
- Color negro</t>
  </si>
  <si>
    <t>Guantes 6 (Compra)</t>
  </si>
  <si>
    <t>- Elaborados en látex desechable (tipo cirugía)
- Empovaldos
- Tallas XS a XXL</t>
  </si>
  <si>
    <t>Caja de mínimo 100 unidades</t>
  </si>
  <si>
    <t>Guantes 7 (Compra)</t>
  </si>
  <si>
    <t>- Elaborados en carnaza
- Tallas 7 a 9 o S a XL</t>
  </si>
  <si>
    <t>Guantes 8 (Compra)</t>
  </si>
  <si>
    <t>- Tipo mosquetero
- Calibre mínimo de 40
- Tallas 7 a 9 o S a XL
- Color negro</t>
  </si>
  <si>
    <t>Guantes 9 (Compra)</t>
  </si>
  <si>
    <t>- Elaborados en hilaza
- Tallas 7 a 9 o S a XL</t>
  </si>
  <si>
    <t>Tapabocas 1 (Compra)</t>
  </si>
  <si>
    <t>- Elaborado en tela no tejida
- Desechable
- Con tiras elásticas</t>
  </si>
  <si>
    <t>Caja de mínimo 50 unidades</t>
  </si>
  <si>
    <t>Tapabocas 2 (Compra)</t>
  </si>
  <si>
    <t>- Elaborado en tela no tejida de Polipropileno y Poliéster
- Desechable
- Con tiras elásticas
- Con soporte nasal</t>
  </si>
  <si>
    <t>Papel higiénico 1 (Compra)</t>
  </si>
  <si>
    <t>- Rollo con longitud mínima de 20 metros
- Doble hoja blanca
- Sin fragancia</t>
  </si>
  <si>
    <t>Rollo</t>
  </si>
  <si>
    <t>Papel higiénico 2 (Compra)</t>
  </si>
  <si>
    <t>- Rollo con longitud mínima de 250 metros
- Doble hoja de color natural
- Sin fragancia</t>
  </si>
  <si>
    <t>Papel higiénico 3 (Compra)</t>
  </si>
  <si>
    <t>- Rollo con longitud mínima de 250 metros
- Doble hoja blanca
- Sin fragancia</t>
  </si>
  <si>
    <t>Papel higiénico 4 (Compra)</t>
  </si>
  <si>
    <t>- Rollo con longitud mínima de 400 metros
- Hoja sencilla de color natural
- Sinfragancia</t>
  </si>
  <si>
    <t>Papel higiénico 5 (Compra)</t>
  </si>
  <si>
    <t>- Rollo con longitud mínima de 400 metros
- Hoja sencilla de color blanco
- Sin fragancia</t>
  </si>
  <si>
    <t>Toallas para manos 1 (Compra)</t>
  </si>
  <si>
    <t>- Rollo con longitud mínima de 100 metros
- Doble hoja con un tamaño mínimo 15 cm de ancho
- Disponibles en color blanco</t>
  </si>
  <si>
    <t>Toallas para manos 2 (Compra)</t>
  </si>
  <si>
    <t>- Rollo con longitud mínima de 100 metros
- Doble hoja con un tamaño mínimo 15 cm de ancho
- Disponibles en color natural</t>
  </si>
  <si>
    <t>Toallas para manos 3 (Compra)</t>
  </si>
  <si>
    <t>- Rollo con longitud mínima de 150 metros
- Doble hoja con un tamaño mínimo 15 cm de ancho
- Disponibles en color blanco
- Sin olor o fragancia</t>
  </si>
  <si>
    <t>Toallas para manos 4 (Compra)</t>
  </si>
  <si>
    <t>- Rollo con longitud mínima de 150 metros
- Doble hoja con un tamaño mínimo 15 cm de ancho
- Disponibles en color natural
- Sin fragancia</t>
  </si>
  <si>
    <t>Toallas para manos 5 (Compra)</t>
  </si>
  <si>
    <t>- Toallas interdobladas, paquete con mínimo 150 unidades
- Doble hoja con un tamaño mínimo de 20 cm de largo por 15 cm de ancho
- Hoja color natural</t>
  </si>
  <si>
    <t>Toallas para manos 6 (Compra)</t>
  </si>
  <si>
    <t>- Toallas interdobladas, paquete con mínimo 150 unidades
- Doble hoja con un tamaño mínimo de 20 cm de largo por 15 cm de ancho
- Hoja color blanco</t>
  </si>
  <si>
    <t>Toallas para manos 7 (Compra)</t>
  </si>
  <si>
    <t>- Toallas con precorte
- Rollo con longitud mínima de 100 metros
- Doble hoja con tamaño mínimo de 15 cms de ancho
- Color Blanco
- Sin fragancia</t>
  </si>
  <si>
    <t>Toallas para manos 8 (Compra)</t>
  </si>
  <si>
    <t>- Toallas con precorte
- Rollo con longitud mínima de 100 metros
- Doble hoja con tamaño mínimo de 15 cms de ancho
- Color Natural
- Sin fragancia</t>
  </si>
  <si>
    <t>Pañuelos (Compra)</t>
  </si>
  <si>
    <t>- Doble hoja
- Color blanco</t>
  </si>
  <si>
    <t>Vasos biodegradables 1 (Compra)</t>
  </si>
  <si>
    <t>- Elaborado en cartón 97% biodegradable
- Capacidad mínima de 4 oz</t>
  </si>
  <si>
    <t>Paquete de mínimo 50 unidades</t>
  </si>
  <si>
    <t>Vasos biodegradables 2 (Compra)</t>
  </si>
  <si>
    <t>- Elaborado en cartón 97% biodegradable
- Capacidad mínima de 6 oz</t>
  </si>
  <si>
    <t>Paquete de mínimo 50</t>
  </si>
  <si>
    <t>Vasos biodegradables 3 (Compra)</t>
  </si>
  <si>
    <t>- Elaborado en cartón 97% biodegradable
- Capacidad mínima de 9 oz</t>
  </si>
  <si>
    <t>Paquete de mínimo 40 unidades</t>
  </si>
  <si>
    <t>Vasos biodegradables 4 (Compra)</t>
  </si>
  <si>
    <t>- Capacidad mínima de 9 onzas 
- Sin tapa 
- Liso
- Biodegradable y compostable.
- Elaborado en polyboard (cartón) y/ocon la fibra de caña de azúcar o almidón de maíz</t>
  </si>
  <si>
    <t>Mezclador 1 (Compra)</t>
  </si>
  <si>
    <t>- Mezcladores elaborados en madera y/o apartir de recursos renovables como la caña de azucar y/o almidón de maíz
- Longitud mínima de 11 cm</t>
  </si>
  <si>
    <t>Paquete de mínimo 500</t>
  </si>
  <si>
    <t>Servilleta papel (Compra)</t>
  </si>
  <si>
    <t>- Tipo cafetería
- Dobe hoja
- Color blanco
- Dimensiones mínimas de 21,5 cm de largo y 14 cm de ancho
- 100% Biodegradable 
- Elaborado a base de papel reciclado no clorado
- No debe contener PVC o Poliestireno expandido u otros plásticos de un solo uso tanto en el envase como en el embalaje.</t>
  </si>
  <si>
    <t>Paquete de mínimo 100 unidades</t>
  </si>
  <si>
    <t>Filtro para greca 1 (Compra)</t>
  </si>
  <si>
    <t>- Elaborada en tela
- Para greca
- Capacidad de media libra
- No debe contener PVC o Poliestireno expandido u otros plásticos de un solo uso tanto en el envase como en el embalaje</t>
  </si>
  <si>
    <t>Filtro para greca 2 (Compra)</t>
  </si>
  <si>
    <t>- Elaborada en tela
- Para greca
- Capacidad de una 1 libra
- No debe contener PVC o Poliestireno expandido u otros plásticos de un solo uso tanto en el envase como en el embalaje.</t>
  </si>
  <si>
    <t>Filtro para greca 3 (Compra)</t>
  </si>
  <si>
    <t>- Elaborada en tela
- Para greca
- Capacidad de dos 2 libras
- No debe contener PVC o Poliestireno expandido u otros plásticos de un solo uso tanto en el envase como en el embalaje.</t>
  </si>
  <si>
    <t>Churrusco para tubos de greca (Compra)</t>
  </si>
  <si>
    <t>- Cepillo para lavado y fregado de grecas. 
- No debe contener PVC, Poliestireno expandido u otros plásticos de un solo uso tanto en el envase como en el embalaje.
- Base y mango elaborados en alambre</t>
  </si>
  <si>
    <t>Papel Aluminio 1 (Compra)</t>
  </si>
  <si>
    <t>- Longitud mínima del rollo de 40 metros
- Ancho mínimo del rollo de 27 cm</t>
  </si>
  <si>
    <t>Caja de carton con un 1 rollo de mínimo 40 metros de largo y 27
cm de ancho</t>
  </si>
  <si>
    <t>Papel Aluminio 2 (Compra)</t>
  </si>
  <si>
    <t>- Longitud mínima del rollo de 100 metros
- Ancho mínimo del rollo de 27 cm</t>
  </si>
  <si>
    <t>Caja de carton con un 1 rollo de mínimo 100 metros de largo y 27
cm de ancho</t>
  </si>
  <si>
    <t>Película transparente para alimentos (Compra)</t>
  </si>
  <si>
    <t>- Longitud mínima del rollo de 50 metros
- Ancho mínimo del rollo de 27 cm</t>
  </si>
  <si>
    <t>Caja de carton con un 1 rollo</t>
  </si>
  <si>
    <t>Termo para café 1 (Compra)</t>
  </si>
  <si>
    <t>- Elaborado en plástico
- Capacidad mínima de 1 litro</t>
  </si>
  <si>
    <t>Termo para café 2 (Compra)</t>
  </si>
  <si>
    <t>- Térmico, con bomba tipo dispensador. Portatil. 
- Bomba manual para dispensar la bebida. 
- Acero inoxidable y plastico. 
- Agarradera plastica, tapa con empaque, bomba manual. 
- Capacidad mínima de 3 litros</t>
  </si>
  <si>
    <t>Café 1 (Compra)</t>
  </si>
  <si>
    <t>- 100% café tostado y molido. 
- Tostión media. 
- Puntaje en taza mayor o igual a 80 puntos catación SCA y/o Denominación de Origen (Anexo 6)
- Empacada en bolsa de polipropileno aluminizada resistente a la humedad y al oxígeno. 
- Debe cumplir con las Resoluciones 333 de 2011 y 2674 de 2013 hasta la entrada en vigencia de la Resolución 810 de 2021 y aquellas que la modifiquen, adicionen o deroguen.</t>
  </si>
  <si>
    <t>Libra</t>
  </si>
  <si>
    <t>Café 2 (Compra)</t>
  </si>
  <si>
    <t>- Tostión media
- Descafeinado
- Empacado en bolsa de polipropileno aluminizada resistente a la humedad y al oxigeno
- Debe cumplir con las Resoluciones 333 de 2011 y 2674 de 2013 y aquellas que la modifiquen, adicionen o deroguen.</t>
  </si>
  <si>
    <t>Café 3 (Compra)</t>
  </si>
  <si>
    <t>- Instantáneo, para máquinas automáticas
- Tostión media
- Empacada en bolsa de polipropileno aluminizada resistente a la humedad y al oxígeno. 
- Debe cumplir con las Resoluciones 333 de 2011 y 2674 de 2013 hasta la entrada en vigencia de la Resolución 810 de 2021 y aquellas que la modifiquen, adicionen o deroguen.</t>
  </si>
  <si>
    <t>Bolsa de mínimo 500 g</t>
  </si>
  <si>
    <t>Café Social (Compra)</t>
  </si>
  <si>
    <t xml:space="preserve">- Diferentes tostiones
- Puntaje en taza mayor o igual a a 82 puntos catación SCA y/o orgánico y/o artesanal y/o con Denominación de Origen
- Empacada en bolsa de polipropileno aluminizada resistente a la humedad y al oxígeno. 
- Debe cumplir con las Resoluciones 333 de 2011 y 2674 de 2013 hasta la entrada en vigencia de la Resolución 810 de 2021 y aquellas que la modifiquen, adicionen o deroguen
</t>
  </si>
  <si>
    <t>Crema para café (Compra)</t>
  </si>
  <si>
    <t>- No láctea
- Debe cumplir con Resolución 333 de 2011 sobre rotulado y etiquetado nutricional y las normas que la modifiquen</t>
  </si>
  <si>
    <t>Bolsas de mínimo 100 sobres de mínimo 4 g</t>
  </si>
  <si>
    <t>Azúcar 1 (Compra)</t>
  </si>
  <si>
    <t>- Blanca
- Empaque elaborado en materiales atóxicos
- Debe cumplir con Resolución 333 de 2011 sobre rotulado y etiquetado nutricional y las normas que la modifiquen</t>
  </si>
  <si>
    <t>Bolsa de mínimo 200 sobres o tubipacks de 5 g</t>
  </si>
  <si>
    <t>Azúcar 2 (Compra)</t>
  </si>
  <si>
    <t>Bolsa de mínimo 200 sobres o tubipacks de 3,5 g</t>
  </si>
  <si>
    <t>Azúcar 3 (Compra)</t>
  </si>
  <si>
    <t>Azúcar 4 (Compra)</t>
  </si>
  <si>
    <t>- Morena
- Empaque elaborado en materiales atóxicos
- Debe cumplir con Resolución 333 de 2011 sobre rotulado y etiquetado nutricional y las normas que la modifiquen</t>
  </si>
  <si>
    <t>Endulzante (Compra)</t>
  </si>
  <si>
    <t>- Sin calorías
- Empaque elaborado en materiales atóxicos
- Debe cumplir con Resolución 333 de 2011 sobre rotulado y etiquetado nutricional y las normas que la modifiquen</t>
  </si>
  <si>
    <t>Caja de mínimo 100 sobres</t>
  </si>
  <si>
    <t>Panela (Compra)</t>
  </si>
  <si>
    <t>- Panela instantánes pulverizada, deshidratada
- Debe cumplir con la NTC 1311 sobreo productos agrícolas
- Empaque elaborado en materiales atóxicos
- Debe cumplir con la Resolucion 779 de 2006
- Debe cumplir con Resolución 333 de 2011 sobre rotulado y etiquetado nutricional y las normas que la modifiquen</t>
  </si>
  <si>
    <t>Bolsa de mínimo 100 sobres de mínimo 5 g</t>
  </si>
  <si>
    <t>Sal 1 (Compra)</t>
  </si>
  <si>
    <t>- Refinada, con un 99,9% de pureza
- Con adiciones de yodo y flúor
- Debe cumplir con Resolución 333 de 2011 sobre rotulado y etiquetado nutricional y las normas que la modifiquen</t>
  </si>
  <si>
    <t>Libra (500 g)</t>
  </si>
  <si>
    <t>Sal 2 (Compra)</t>
  </si>
  <si>
    <t>1 kg (1.000 g)</t>
  </si>
  <si>
    <t>Sal 3 (Compra)</t>
  </si>
  <si>
    <t>Salero de mínimo 130 g</t>
  </si>
  <si>
    <t>Aromática (Compra)</t>
  </si>
  <si>
    <t>- Para infusión
- Cajas disponbiles en mínimo tres (3) sabores
- 100% naturales</t>
  </si>
  <si>
    <t>Cajas de mínimo 20 en sobres.</t>
  </si>
  <si>
    <t>Aromática de panela (Compra)</t>
  </si>
  <si>
    <t>- Para infusión
- Cajas disponbiles en sabor limón, yerbabuena, canela y naranja
- Panela 100% natural y ecológica
- Embalaje en cartón corrugado 
- Debe cumplir con la NTC 1311 sobre productos agrícolas 
- Empaque elaborado en materiales atóxicos 
- Debe cumplir con la Resolucion 779 de 2006 
- Debe cumplir con Resolución 333 de 2011 sobre rotulado y etiquetado nutricional y las normas que la modifiquen. 
- Uso: Panela instantánea soluble al agua 
- Azúcares reductores expresados en glucosa, mínimo 5,74%; azúcares no reductores expresados en sacarosa, máximo 90%; proteínas, mínimo 0,2%; cenizas, mínimo 1%; humedad, máximo 5%; plomo expresado como As en mg/kg, máximo 0,1;
- No debe contener PVC o Poliestireno expandido u otros plásticos de un solo uso tanto en el envase como en el embalaje.</t>
  </si>
  <si>
    <t>Bebida de frutas (Compra)</t>
  </si>
  <si>
    <t>- En jarabe
- Cajas disponbiles en mínimo tres (3) sabores</t>
  </si>
  <si>
    <t>Caja de mínimo 20 sobres</t>
  </si>
  <si>
    <t>Bebida de panela (Compra)</t>
  </si>
  <si>
    <t>- Bebida instantánea granulada
- Cajas disponbiles en mínimo tres (3) sabores</t>
  </si>
  <si>
    <t>Caja de mínimo 25 sobres</t>
  </si>
  <si>
    <t>Té (Compra)</t>
  </si>
  <si>
    <t>Caja x 20 mínimo sobres</t>
  </si>
  <si>
    <t>Infusión frutal (Compra)</t>
  </si>
  <si>
    <t>- Para infusión
- 100% naturales
- Sabores surtidos</t>
  </si>
  <si>
    <t>Agua potable 1 (Compra)</t>
  </si>
  <si>
    <t>- Agua potable purificada sin gas</t>
  </si>
  <si>
    <t>Botella plástica de
mínimo 250 ml</t>
  </si>
  <si>
    <t>Agua potable 2 (Compra)</t>
  </si>
  <si>
    <t>Botella plástica de
mínimo 500 ml</t>
  </si>
  <si>
    <t>Agua potable 3 (Compra)</t>
  </si>
  <si>
    <t>- Agua potable purificada
- Con gas</t>
  </si>
  <si>
    <t>Agua potable 4 (Compra)</t>
  </si>
  <si>
    <t>- Agua potable potable purificada</t>
  </si>
  <si>
    <t>Botellón de mínimo 18.9 L</t>
  </si>
  <si>
    <t>Válvula dispensadora para botellón de agua (Compra)</t>
  </si>
  <si>
    <t>-Válvula en material plástico con boquilla ajustable a los diferentes tipos de botellones</t>
  </si>
  <si>
    <t>Servilleta de tela (Compra)</t>
  </si>
  <si>
    <t>- Elaborada en tela
- Color blanco
- Dimensiones mínimas de 40 cm de largo y 40 cm de ancho.</t>
  </si>
  <si>
    <t>Cepillo para paredes y techos (Compra)</t>
  </si>
  <si>
    <t>- Cuerpo elaborado en plástico
- Cerdas duras en fibra plástica
- Largo mínimo de 140 cm</t>
  </si>
  <si>
    <t>Brillador 1 (Compra)</t>
  </si>
  <si>
    <t>- Mopa elaborada en algodón
- Área de barrido mínima de 100 cm de largo por 16cm de ancho
- Armazón y mango metálico</t>
  </si>
  <si>
    <t>Brillador 2 (Compra)</t>
  </si>
  <si>
    <t>- Mopa elaborada en algodón
- Área de barrido mínima de 60 cm de largo por 16cm de ancho
- Armazón y mango metálico</t>
  </si>
  <si>
    <t>Repuestos brillador 1 (Compra)</t>
  </si>
  <si>
    <t>- Mopa elaborada en algodón
- Área de barrido mínima de 100 cm de largo por 16 cm de ancho</t>
  </si>
  <si>
    <t>Repuestos brillador 2 (Compra)</t>
  </si>
  <si>
    <t>- Mopa elaborada en algodón
- Área de barrido mínima de 60 cm de largo por 16 cm de ancho</t>
  </si>
  <si>
    <t>Destapador para sanitario (chupa) (Compra)</t>
  </si>
  <si>
    <t>- Tipo campana
- Chupa elaborada en caucho
- Diámetro mínimo de 12 cm
- Mango elaborado en madera
- Mango con longitud mínima de 33 cm</t>
  </si>
  <si>
    <t>Plumero o limpia polvo (Compra)</t>
  </si>
  <si>
    <t>- Fibras sintéticas
- Mango de plástico
- Largo total mínimo de 65 cm
- Electrostático</t>
  </si>
  <si>
    <t>Rastrillo 1 (Compra)</t>
  </si>
  <si>
    <t>- Barra dentada plástica con mínimo 18 dientes
- Mango metálico plastificado con longitud mínima de 120 cm</t>
  </si>
  <si>
    <t>Rastrillo 2 (Compra)</t>
  </si>
  <si>
    <t>- Barra dentada metálica con mínimo 18 dientes
- Mango metálico plastificado con longitud mínima de 120 cm</t>
  </si>
  <si>
    <t>Recogedor de basura 1 (Compra)</t>
  </si>
  <si>
    <t>- Elaborado en plástico
- Con banda de goma y dientas barrescobas
- Mango con longitud mínima de 70 cm</t>
  </si>
  <si>
    <t>Recogedor de basura 2 (Compra)</t>
  </si>
  <si>
    <t>- Elaborado en plástico
- Plegable, con tapa que abre y cierra</t>
  </si>
  <si>
    <t>Atomizadores (Compra)</t>
  </si>
  <si>
    <t>- Elaborado en plástico
- Reutilizable
- Capacidad mínima de 500 cc
- con pistola</t>
  </si>
  <si>
    <t>Caneca para almacenar ropa sucia (Arrendamiento)</t>
  </si>
  <si>
    <t>- Elaborado en plástico
- Dimensiones mínimas de 50 cm de alto por 30 cm de ancho
- Incluye tapa
- En colores variados</t>
  </si>
  <si>
    <t>Caneca para almacenar ropa sucia (Compra)</t>
  </si>
  <si>
    <t>Vasos 1 (Arrendamiento)</t>
  </si>
  <si>
    <t>- Elaborado en vidrio
- Cilíndrico
- Capacidad mínima de 9 oz</t>
  </si>
  <si>
    <t>Vasos 1 (Compra)</t>
  </si>
  <si>
    <t>Vasos 2 (Arrendamiento)</t>
  </si>
  <si>
    <t>- Elaborado en vidrio
- Cilíndrico
- Capacidad mínima de 12 oz</t>
  </si>
  <si>
    <t>Vasos 2 (Compra)</t>
  </si>
  <si>
    <t>Cuchara (Compra)</t>
  </si>
  <si>
    <t>- Elaboradas en acero inoxidable
- Longitud total mínima de 17 cm</t>
  </si>
  <si>
    <t>Tenedor (Compra)</t>
  </si>
  <si>
    <t>- Elaborados en acero inoxidable
- lisos
- Longitud total mínima de 17 cm</t>
  </si>
  <si>
    <t>Cuchillo (Compra)</t>
  </si>
  <si>
    <t>- Elaborados en acero inoxidable
- lisos
- Longitud total mínima de 20 cm</t>
  </si>
  <si>
    <t>Cuchara pequeña (Compra)</t>
  </si>
  <si>
    <t>- Elaborados en acero inoxidable
- lisos
- Longitud total mínima de 12 cm</t>
  </si>
  <si>
    <t>Platos 1 (Arrendamiento)</t>
  </si>
  <si>
    <t>- Elaborados en porcelana blanca
- Llanos
- Color blanco sin diseño
- Diámetro mínimo de 26 cm
- Apto para uso en horno microondas</t>
  </si>
  <si>
    <t>Platos 1 (Compra)</t>
  </si>
  <si>
    <t>Platos 2 (Arrendamiento)</t>
  </si>
  <si>
    <t>- Elaborados en porcelana blanca
- Llanos
- Color blanco sin diseño
- Diámetro mínimo de 22 cm
- Apto para uso en horno microondas</t>
  </si>
  <si>
    <t>Platos 2 (Compra)</t>
  </si>
  <si>
    <t>Platos 3 (Arrendamiento)</t>
  </si>
  <si>
    <t>- Elaborados en porcelana blanca
- Llanos
- Color blanco sin diseño
- Diámetro mínimo de 16 cm
- Apto para uso en horno microondas</t>
  </si>
  <si>
    <t>Platos 3 (Compra)</t>
  </si>
  <si>
    <t>Platos 4 (Arrendamiento)</t>
  </si>
  <si>
    <t>- Elaborados en porcelana blanca
- Hondo
- Color blanco sin diseño
- Diámetro mínimo de 17 cm
- Apto para uso en horno microondas</t>
  </si>
  <si>
    <t>Platos 4 (Compra)</t>
  </si>
  <si>
    <t>Platos 5 (Arrendamiento)</t>
  </si>
  <si>
    <t>- Elaborados en porcelana blanca
- Hondo
- Color blanco sin diseño
- Diámetro mínimo de 22 cm
- Apto para uso en horno microondas</t>
  </si>
  <si>
    <t>Platos 5 (Compra)</t>
  </si>
  <si>
    <t>Pocillos (Arrendamiento)</t>
  </si>
  <si>
    <t>- Elaborado en porcelana blanca para café
- Sin diseño
- De mínimo 150 cc
- No se debe rayar con el uso de cubiertos
- Debe ser apta para uso en microondas</t>
  </si>
  <si>
    <t>Pocillos (Compra)</t>
  </si>
  <si>
    <t>Juego de cubiertos (Compra)</t>
  </si>
  <si>
    <t>- Elaborados en acero inoxidable
- Incluye cuchillo (longitud mínima de 20 cm), tenedor (longitud mínima de 17 cm), cuchara (longitud mínima de 17 cm), cuchara pequeña para postre (longitud mínima de 12 cm) y tenedor pequeño (longitud mínima de 12 cm).</t>
  </si>
  <si>
    <t>Juego de 6 puestos</t>
  </si>
  <si>
    <t>Terno para café (Arrendamiento)</t>
  </si>
  <si>
    <t>-Pocillo y plato de porcelana blanca para café.
- Sin diseño
- Plato de mínimo 12 cm de diámetro y pocillo de mínimo 150 cc
- No se debe rayar con el uso de los cubiertos y
debe ser apta para uso en horno microondas.</t>
  </si>
  <si>
    <t>Juego</t>
  </si>
  <si>
    <t>Terno para café (Compra)</t>
  </si>
  <si>
    <t>Vajilla 1 (Arrendamiento)</t>
  </si>
  <si>
    <t>- Elaborada en porcelana
- Sin diseño
- Compuesta de 8 puestos y cuatro piezas por puesto:
- Plato para cena (diámetro mínimo de 26 cm)
- Plato hondo (diámetro mínimo de 20 cm)
- Plato auxiliar (diámetro mínimo de 16 cm)
- Taza (capacidad mínima es de 280 cc)
- Apta para uso en horno microondas.</t>
  </si>
  <si>
    <t>Vajilla 1 (Compra)</t>
  </si>
  <si>
    <t>Vajilla 2 (Arrendamiento)</t>
  </si>
  <si>
    <t>- Elaborada en porcelana
- Sin diseño
- Compuesta de 4 puestos y cuatro piezas por puesto:
- Plato para cena (diámetro mínimo de 26 cm)
- Plato hondo (diámetro mínimo de 20 cm)
- Plato auxiliar (diámetro mínimo de 16 cm)
- Taza (capacidad mínima es de 280 cc)
- Apta para uso en horno microondas.</t>
  </si>
  <si>
    <t>Vajilla 2 (Compra)</t>
  </si>
  <si>
    <t>Cuchillo de cocina (Compra)</t>
  </si>
  <si>
    <t>- Hoja elaborada en acero inoxidable de mínimo 20 cm de largo y 2 cm de ancho.
- Mango liso elaborado en polipropileno negro</t>
  </si>
  <si>
    <t>Tijeras de cocina (Compra)</t>
  </si>
  <si>
    <t>- Hojas elaborada en acero inoxidable de mínimo 20 cm de largo
- Mango de plástico liso</t>
  </si>
  <si>
    <t>Jarra (Arrendamiento)</t>
  </si>
  <si>
    <t>- Elaborada en vidrio
- Sin diseño
- Capacidad mínima de 1,5 litros</t>
  </si>
  <si>
    <t>Jarra (Compra)</t>
  </si>
  <si>
    <t>Combustible para Cortadora de césped, sopladora de hojas y guadañas (Compra)</t>
  </si>
  <si>
    <t>- Gasolina</t>
  </si>
  <si>
    <t>Galón</t>
  </si>
  <si>
    <t>Organizador porta escobas (Compra)</t>
  </si>
  <si>
    <t>- Con capacidad para organizar mínimo 4 escobas de manera simultánea</t>
  </si>
  <si>
    <t>Espátula (Compra)</t>
  </si>
  <si>
    <t>- Metálica con mango de plástico
- Con hoja de mínimo 2 pulgadas de largo</t>
  </si>
  <si>
    <t>Haraganes 1 (Compra)</t>
  </si>
  <si>
    <t>- Para limpiar vidrios
- Con banda de goma con longitud mínima de 25 cm.
- Mango con longitud mínima de 60 cm</t>
  </si>
  <si>
    <t>Haraganes 2 (Compra)</t>
  </si>
  <si>
    <t>- Para limpiar vidrios
- Con banda de goma con longitud mínima de 50 cm.
- Mango metálico extensible con longitud mínima
de 60 cm y máxima de 150 cm</t>
  </si>
  <si>
    <t>Haraganes 3 (Compra)</t>
  </si>
  <si>
    <t>- Para escurrir pisos
- Con banda de goma con longitud mínima de 35 cm</t>
  </si>
  <si>
    <t>Haraganes 4 (Compra)</t>
  </si>
  <si>
    <t>- Para escurrir pisos
-Con banda de goma con longitud mínima de 50 cm.</t>
  </si>
  <si>
    <t>Balde (Arrendamiento)</t>
  </si>
  <si>
    <t>- Capacidad mínima de 10 litros
- Con manija móvil
- Con "pico" antiderrames
- Disponibles en diferentes colores
- Elaborado en material reciclable
- Marcado de acuerdo con la norma ISO 11469 y ISO 1043.</t>
  </si>
  <si>
    <t>Balde (Compra)</t>
  </si>
  <si>
    <t>Plato Biodegradable 1 (Compra)</t>
  </si>
  <si>
    <t>- Plato pando, circular, sin divisiones 
- Biodegradable 
-Tamaño: 15 cm
- Sin ala
- Elaborado con la fibra de caña de azúcar o almidón de maíz
- No debe contener PVC o Poliestireno expandido u otros plásticos de un solo uso tanto en el envase como en el embalaje.</t>
  </si>
  <si>
    <t>Plato Biodegradable 2 (Compra)</t>
  </si>
  <si>
    <t>- Plato pando, circular, sin divisiones 
- Biodegradable 
-Tamaño: 18 cm
- Sin ala
- Elaborado con la fibra de caña de azúcar o almidón de maíz
- No debe contener PVC o Poliestireno expandido u otros plásticos de un solo uso tanto en el envase como en el embalaje.</t>
  </si>
  <si>
    <t>Pocillos 1 (Arrendamiento)</t>
  </si>
  <si>
    <t>- Elaborado en porcelana blanca para café
- De mínimo 170 cc
- No se debe rayar con el uso de cubiertos
- Debe ser apta para uso en microondas</t>
  </si>
  <si>
    <t>Pocillos 1 (Compra)</t>
  </si>
  <si>
    <t>-Pocillo y plato de porcelana blanca para café.
- Plato de mínimo 13 cm de diámetro y pocillo de mínimo 170 cc
- No se debe rayar con el uso de los cubiertos y
debe ser apta para uso en horno microondas.</t>
  </si>
  <si>
    <t>Cafetera 1 (Arrendamiento)</t>
  </si>
  <si>
    <t>- Capacidad mínima de 12 tazas
- 120 voltios
- Potencia mínima de 900 w
- Filtro permanente
- Material plástico
- Jarra de vidrio</t>
  </si>
  <si>
    <t>Cafetera 1 (Compra)</t>
  </si>
  <si>
    <t>Vajilla 3 (Arrendamiento)</t>
  </si>
  <si>
    <t>- Elaborada en porcelana
- Compuesta de 8 puestos y cuatro piezas por puesto:
- Plato para cena (diámetro mínimo de 26 cm)
- Plato hondo (diámetro mínimo de 20 cm)
- Plato auxiliar (diámetro mínimo de 17 cm)
- Taza (capacidad mínima es de 280 cc)
- Apta para uso en horno microondas</t>
  </si>
  <si>
    <t>Vajilla 3 (Compra)</t>
  </si>
  <si>
    <t>Vajilla 4 (Arrendamiento)</t>
  </si>
  <si>
    <t>- Elaborada en porcelana
- Compuesta de 4 puestos y cuatro piezas por puesto:
- Plato para cena (diámetro mínimo de 26 cm)
- Plato hondo (diámetro mínimo de 20 cm)
- Plato auxiliar (diámetro mínimo de 17 cm)
- Taza (capacidad mínima es de 280 cc)
- Apta para uso en horno microondas</t>
  </si>
  <si>
    <t>Vajilla 4 (Compra)</t>
  </si>
  <si>
    <t>Portavasos (Arrendamiento)</t>
  </si>
  <si>
    <t>- Elaborado en acero inoxidable
- Diámetro mínimo de 12 cm</t>
  </si>
  <si>
    <t>Portavasos (Compra)</t>
  </si>
  <si>
    <t>Bandeja 1 (Arrendamiento)</t>
  </si>
  <si>
    <t>- Elaborada en acero inoxidable
- Sin diseño
- Dimensiones mínimas de 37 cm de largo por 27 cm de ancho</t>
  </si>
  <si>
    <t>Bandeja 1 (Compra)</t>
  </si>
  <si>
    <t>Bandeja 2 (Arrendamiento)</t>
  </si>
  <si>
    <t>- Elaborada en acero inoxidable
- Sin diseño
- Dimensiones mínimas de 50 cm de largo por 33 cm de ancho</t>
  </si>
  <si>
    <t>Bandeja 2 (Compra)</t>
  </si>
  <si>
    <t>Bandeja 3 (Arrendamiento)</t>
  </si>
  <si>
    <t>- Elaborada en plástico
- Superficie antideslizante
- Diseño sencillo
- Dimensiones mínimas de 37cm de largo por 27 cm de ancho
- Color blanco o beige</t>
  </si>
  <si>
    <t>Bandeja 3 (Compra)</t>
  </si>
  <si>
    <t>Bandeja 4 (Arrendamiento)</t>
  </si>
  <si>
    <t>- Elaborada en plástico
- Superficie antideslizante
- Diseño sencillo
- Dimensiones mínimas de 45 cm de largo por 35 cm de ancho
- Color blanco o beige</t>
  </si>
  <si>
    <t>Bandeja 4 (Compra)</t>
  </si>
  <si>
    <t>Olleta (Arrendamiento)</t>
  </si>
  <si>
    <t>- Elaborada en aluminio
- Capacidad mínima de 2 litros</t>
  </si>
  <si>
    <t>Olleta (Compra)</t>
  </si>
  <si>
    <t>Olla 1 (Arrendamiento)</t>
  </si>
  <si>
    <t>- Elaborada en aluminio
- Con tapa en aluminio
- Capacidad mínima de 3 litros</t>
  </si>
  <si>
    <t>Olla 1 (Compra)</t>
  </si>
  <si>
    <t>Olla 2 (Arrendamiento)</t>
  </si>
  <si>
    <t>- Elaborada en aluminio
- Con tapa en aluminio
- Capacidad mínima de 5 litros</t>
  </si>
  <si>
    <t>Olla 2 (Compra)</t>
  </si>
  <si>
    <t>Escurridor para platos (Arrendamiento)</t>
  </si>
  <si>
    <t>- Elaborado en plástico
- Con rejilla, portacubiertos y bandeja plástica de goteo
- Dimensiones mínimas de 40 cm de largo y 30 cm de ancho</t>
  </si>
  <si>
    <t>Escurridor para platos (Compra)</t>
  </si>
  <si>
    <t>Soporte para Botellón de agua (Compra)</t>
  </si>
  <si>
    <t>- Metálico
- Plegable</t>
  </si>
  <si>
    <t>Carro exprimidor de trapero 1 (Arrendamiento)</t>
  </si>
  <si>
    <t>- Elaborado en plástico
- Capacidad mínima de 24 litros
- Con cuatro ruedas y manija de escurridor</t>
  </si>
  <si>
    <t>Carro exprimidor de trapero 1 (Compra)</t>
  </si>
  <si>
    <t>Carro exprimidor de trapero 2 (Arrendamiento)</t>
  </si>
  <si>
    <t>- Elaborado en plástico
- Capacidad mínima de 35 litros
- Con cuatro ruedas y manija de escurridor</t>
  </si>
  <si>
    <t>Carro exprimidor de trapero 2 (Compra)</t>
  </si>
  <si>
    <t>Carros para limpieza (Arrendamiento)</t>
  </si>
  <si>
    <t>- Tamaño mínimo de 70 cm de largo por 50 cm de ancho por 95 cm de alto
- Mínimo dos bandejas de servicio
- Con mínimo una bolsa de limpieza
- Con plataforma para balde escurridor
- Con cuatro ruedas antirayones
- Ruedas delanteras con ángulo de giro de 360 grados</t>
  </si>
  <si>
    <t>Carros para limpieza (Compra)</t>
  </si>
  <si>
    <t>Carro de bebidas (Arrendamiento)</t>
  </si>
  <si>
    <t>- Elaborado en plástico
- Mínimo dos estantes para distribución de bebidas
- Tamaño mínimo de 80 cm de largo por 47 cm de ancho por 90 cm de alto</t>
  </si>
  <si>
    <t>Carro de bebidas (Compra)</t>
  </si>
  <si>
    <t>Escalera 1 (Arrendamiento)</t>
  </si>
  <si>
    <t>- Cuerpo plástico
- Altura mínima de mínimo dos pasos.</t>
  </si>
  <si>
    <t>Escalera 1 (Compra)</t>
  </si>
  <si>
    <t>Escalera 2 (Arrendamiento)</t>
  </si>
  <si>
    <t>- Cuerpo Metálico
- Altura mínima de mínimo dos pasos.</t>
  </si>
  <si>
    <t>Escalera 2 (Compra)</t>
  </si>
  <si>
    <t>Escalera 3 (Arrendamiento)</t>
  </si>
  <si>
    <t>- Cuerpo Metálico
- Altura mínima de mínimo cuatro pasos.</t>
  </si>
  <si>
    <t>Escalera 3 (Compra)</t>
  </si>
  <si>
    <t>Escalera 4 (Arrendamiento)</t>
  </si>
  <si>
    <t>- Cuerpo Metálico
- Altura mínima de mínimo seis pasos.</t>
  </si>
  <si>
    <t>Escalera 4 (Compra)</t>
  </si>
  <si>
    <t>Escalera de tipo industrial (Arrendamiento)</t>
  </si>
  <si>
    <t>Cuerpo en aluminio, tipo tijera
- Altura mínima de 5 escalones
- Con capacidad de resistencia a una carga concentrada en cualquier punto del escalón de 127 kg
- Con tapones de caucho antideslizantes</t>
  </si>
  <si>
    <t>Escalera de tipo industrial (Compra)</t>
  </si>
  <si>
    <t>Mangueras 1 (Arrendamiento)</t>
  </si>
  <si>
    <t>- Longitud mínima de 20 metros
- Elaborada en PVC
- Con terminales roscadas en ambos extremos
- Incluye accesorios: acoples y pistola</t>
  </si>
  <si>
    <t>Mangueras 1 (Compra)</t>
  </si>
  <si>
    <t>Mangueras 2 (Arrendamiento)</t>
  </si>
  <si>
    <t>- Longitud mínima de 30 metros
- Elaborada en PVC
- Con terminales roscadas en ambos extremos
- Incluye accesorios: acoples y pistola</t>
  </si>
  <si>
    <t>Mangueras 2 (Compra)</t>
  </si>
  <si>
    <t>Mangueras 3 (Arrendamiento)</t>
  </si>
  <si>
    <t>- Longitud mínima de 50 metros
- Elaborada en PVC
- Con terminales roscadas en ambos extremos
- Incluye accesorios: acoples y pistola</t>
  </si>
  <si>
    <t>Mangueras 3 (Compra)</t>
  </si>
  <si>
    <t>Contenedor de basura 1 (Compra)</t>
  </si>
  <si>
    <t>- Elaborado en plástico
- Tapa con pedal
- Capacidad mínima de 10 litros
- Color negro
- Impresión de la palabra "Plásticos" en la cara delantera del contenedor</t>
  </si>
  <si>
    <t>Contenedor de basura 2 (Compra)</t>
  </si>
  <si>
    <t>- Elaborado en plástico
- Tapa con pedal
- Capacidad mínima de 10 litros
- Color blanco
- Impresión de las palabras "Papel y cartón" en la cara delantera del contenedor</t>
  </si>
  <si>
    <t>Contenedor de basura 3 (Compra)</t>
  </si>
  <si>
    <t>- Elaborado en plástico
- Tapa con pedal
- Capacidad mínima de 10 litros
- Color verde
- Impresión de las palabras "No reciclables" u "Orgánicos" u "Ordinarios" en la cara delantera del contenedor</t>
  </si>
  <si>
    <t>Contenedor de basura 4 (Compra)</t>
  </si>
  <si>
    <t>- Elaborado en plástico
- Tapa con pedal
- Capacidad mínima de 10 litros
- Color rojo
- Impresión de las palabras "Riesgo biológico" o "Residuos peligrosos" en la cara delantera del contenedor</t>
  </si>
  <si>
    <t>Contenedor de basura 5 (Compra)</t>
  </si>
  <si>
    <t>- Elaborado en plástico
- Tapa con pedal
- Capacidad mínima de 20 litros
- Color negro
- Impresión de la palabra "Plásticos" en la cara delantera del contenedor</t>
  </si>
  <si>
    <t>Contenedor de basura 6 (Compra)</t>
  </si>
  <si>
    <t>- Elaborado en plástico
- Tapa con pedal
- Capacidad mínima de 20 litros
- Color blanco
- Impresión de las palabras "Papel y cartón" en la cara delantera del contenedor</t>
  </si>
  <si>
    <t>Contenedor de basura 7 (Compra)</t>
  </si>
  <si>
    <t>- Elaborado en plástico
- Tapa con pedal
- Capacidad mínima de 20 litros
- Color verde
- Impresión de las palabras "No reciclables" u "Orgánicos" u "Ordinarios" en la cara delantera del contenedor</t>
  </si>
  <si>
    <t>Contenedor de basura 8 (Compra)</t>
  </si>
  <si>
    <t>- Elaborado en plástico
- Tapa con pedal
- Capacidad mínima de 20 litros
- Color rojo
- Impresión de las palabras "Riesgo biológico" o "Residuos peligrosos" en la cara delantera del
contenedor</t>
  </si>
  <si>
    <t>Contenedor de basura 9 (Compra)</t>
  </si>
  <si>
    <t>- Elaborado en plástico
- Con tapa en vaivén
- Capacidad mínima de 50 litros
- Color negro
- Impresión de la palabra "Plásticos" en la cara delantera del contenedor</t>
  </si>
  <si>
    <t>Contenedor de basura 10 (Compra)</t>
  </si>
  <si>
    <t>- Elaborado en plástico
- Con tapa en vaivén
- Capacidad mínima de 50 litros
- Color blanco
- Impresión de las palabras "Papel y cartón" en la cara delantera del contenedor</t>
  </si>
  <si>
    <t>Contenedor de basura 11 (Compra)</t>
  </si>
  <si>
    <t>- Elaborado en plástico
- Con tapa en vaivén
- Capacidad mínima de 50 litros
- Color verde
- Impresión de las palabras "No reciclables" u "Orgánicos" u "Ordinarios" en la cara delantera del contenedor</t>
  </si>
  <si>
    <t>Contenedor de basura 12 (Compra)</t>
  </si>
  <si>
    <t>- Elaborado en plástico
- Con tapa en vaivén
- Capacidad mínima de 50 litros
- Color rojo
- Impresión de las palabras "Riesgo biológico" o "Residuos peligrosos" en la cara delantera del contenedor</t>
  </si>
  <si>
    <t>Contenedor de basura 13 (Compra)</t>
  </si>
  <si>
    <t>- Elaborado en plástico
-- Con tapa en vaivén
- Capacidad mínima de 120 litros
- Color negro
- Impresión de la palabra "Plásticos" en la cara delantera del contenedor</t>
  </si>
  <si>
    <t>Contenedor de basura 14 (Compra)</t>
  </si>
  <si>
    <t>- Elaborado en plástico
- Con tapa en vaivén
- Capacidad mínima de 120 litros
- Color blanco
- Impresión de las palabras "Papel y cartón" en la cara delantera del contenedor</t>
  </si>
  <si>
    <t>Contenedor de basura 15 (Compra)</t>
  </si>
  <si>
    <t>- Elaborado en plástico
- Con tapa en vaivén
- Capacidad mínima de 120 litros
- Color verde
- Impresión de las palabras "No reciclables" u "Orgánicos" u "Ordinarios" en la cara delantera del contenedor</t>
  </si>
  <si>
    <t>Contenedor de basura 16 (Compra)</t>
  </si>
  <si>
    <t>- Elaborado en plástico
- Con tapa en vaivén
- Capacidad mínima de 120 litros
- Color rojo
- Impresión de las palabras "Riesgo biológico" o
"Residuos peligrosos" en la cara delantera del contenedor</t>
  </si>
  <si>
    <t>Contenedor de basura 17 (Compra)</t>
  </si>
  <si>
    <t>- Elaborado en plástico
- Con tapa
- Capacidad mínima de 180 litros
- Color negro
- Con ruedas traseras macizas y manijas</t>
  </si>
  <si>
    <t>Contenedor de basura 18 (Compra)</t>
  </si>
  <si>
    <t>- Elaborado en plástico
- Con tapa
- Capacidad mínima de 180 litros
- Color verde
- Con ruedas traseras macizas y manijas</t>
  </si>
  <si>
    <t>Contenedor de basura 19 (Compra)</t>
  </si>
  <si>
    <t>- Elaborado en plástico
- Con tapa
- Capacidad mínima de 180 litros
- Color blanco
- Con ruedas traseras macizas y manijas</t>
  </si>
  <si>
    <t>Contenedor de basura 20 (Compra)</t>
  </si>
  <si>
    <t>- Elaborado en plástico
- Con tapa
- Capacidad mínima de 240 litros
- Color negro
- Con ruedas traseras macizas y manijas</t>
  </si>
  <si>
    <t>Contenedor de basura 21 (Compra)</t>
  </si>
  <si>
    <t>- Elaborado en plástico
- Con tapa
- Capacidad mínima de 240 litros
- Color verde
- Con ruedas traseras macizas y manijas</t>
  </si>
  <si>
    <t>Contenedor de basura 22 (Compra)</t>
  </si>
  <si>
    <t>- Elaborado en plástico
- Con tapa
- Capacidad mínima de 240 litros
- Color blanco
- Con ruedas traseras macizas y manijas</t>
  </si>
  <si>
    <t>Contenedor de basura 23 (Compra)</t>
  </si>
  <si>
    <t>- Elaborado en plástico
- Con tapa
- Capacidad mínima de 340 litros
- Color negro
- Con ruedas traseras macizas y manijas</t>
  </si>
  <si>
    <t>Contenedor de basura 24 (Compra)</t>
  </si>
  <si>
    <t>- Elaborado en plástico
- Con tapa
- Capacidad mínima de 340 litros
- Color verde
- Con ruedas traseras macizas y manijas</t>
  </si>
  <si>
    <t>Contenedor de basura 25 (Compra)</t>
  </si>
  <si>
    <t>- Elaborado en plástico
- Con tapa
- Capacidad mínima de 340 litros
- Color blanco
- Con ruedas traseras macizas y manijas</t>
  </si>
  <si>
    <t>Contenedor de basura 26 (Compra)</t>
  </si>
  <si>
    <t>- Elaborado en plástico
- Con tapa
- Capacidad mínima de 760 litros
- Color negro
- Con ruedas traseras macizas y manijas</t>
  </si>
  <si>
    <t>Contenedor de basura 27 (Compra)</t>
  </si>
  <si>
    <t>- Elaborado en plástico
- Con tapa
- Capacidad mínima de 760 litros
- Color verde
- Con ruedas traseras macizas y manijas</t>
  </si>
  <si>
    <t>Contenedor de basura 28 (Compra)</t>
  </si>
  <si>
    <t>- Elaborado en plástico
- Con tapa
- Capacidad mínima de 760 litros
- Color blanco
- Con ruedas traseras macizas y manijas</t>
  </si>
  <si>
    <t>Contenedor de basura 29 (Compra)</t>
  </si>
  <si>
    <t>- Elaborado en plástico
- Con tapa
- Capacidad mínima de 1.000 litros
- Color blanco
- Con ruedas traseras macizas y manijas</t>
  </si>
  <si>
    <t>Contenedor de basura 30 (Compra)</t>
  </si>
  <si>
    <t>- Elaborado en plástico
- Con tapa
- Capacidad mínima de 1.000 litros
- Color verde
- Con ruedas traseras macizas y manijas</t>
  </si>
  <si>
    <t>Punto Ecológico 1 (Compra)</t>
  </si>
  <si>
    <t>- Base metálica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20 litros para cada contenedor
- Contenedores elaborados en plástico
- Debe cumplir con lo estipualdo en el artíuculo 4° de la Resolución 2184 del 26 de diciembre de 2019</t>
  </si>
  <si>
    <t>Punto Ecológico 2 (Compra)</t>
  </si>
  <si>
    <t>- Base metálica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35 litros para cada contenedor
- Contenedores elaborados en plástico
- Debe cumplir con lo estipualdo en el artíuclo 4° de la Resolución 2184 del 26 de diciembre de 2019</t>
  </si>
  <si>
    <t>Punto Ecológico 3 (Compra)</t>
  </si>
  <si>
    <t>- Base metálica con techo en material metálico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35 litros para cada contenedor
- Contenedores elaborados en plástico
- Debe cumplir con lo estipualdo en el artíuclo 4° de la Resolución 2184 del 26 de diciembre de 2019</t>
  </si>
  <si>
    <t>Punto Ecológico 4 (Compra)</t>
  </si>
  <si>
    <t>- Base metálica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50 litros para cada contenedor
- Contenedores elaborados en plástico
- Debe cumplir con lo estipualdo en el artíuclo 4° de la Resolución 2184 del 26 de diciembre de 2019</t>
  </si>
  <si>
    <t>Punto Ecológico 5 (Compra)</t>
  </si>
  <si>
    <t>- Base metálica con techo en material metálico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50 litros para cada contenedor
- Contenedores elaborados en plástico
- Debe cumplir con lo estipualdo en el artíuclo 4° de la Resolución 2184 del 26 de diciembre de 2019</t>
  </si>
  <si>
    <t>Punto Ecológico 6 (Compra)</t>
  </si>
  <si>
    <t>- Base metálica
- Mínimo tres contenedores así:
- Contenedor color verde con palabras "residuos orgánicos aprovechables: restos de comida, desechos agrícolas" en la cara frontal
- Contenedor color blanco con palabras "residuos aprovechables como plástico, vidrio, metales, multicapa, papel y cartón" en la cara frontal
- Contenedor color negro con las palabaras "residuos no aprovechables: papel higiénico, servilletas, papeles y cartones contaminados con comida, papeles metalizados" en la cara frontal
- Capacidad mínima de 100 litros para cada contenedor
- Contenedores elaborados en plástico
- Debe cumplir con lo estipualdo en el artíuclo 4° de la Resolución 2184 del 26 de diciembre de 2019</t>
  </si>
  <si>
    <t>Papelera 1 (Compra)</t>
  </si>
  <si>
    <t>- Cuerpo metálico enmallado sin tapa
- Con capacidad mínima de 10 litros
- Diseño para oficina</t>
  </si>
  <si>
    <t>Papelera 2 (Compra)</t>
  </si>
  <si>
    <t>- Cuerpo plástico
- Con mecanismo de pedal para abrir y cerrar tapa
- Con capacidad mínima de 10 litros
- Diseño para baño</t>
  </si>
  <si>
    <t>Papelera 3 (Compra)</t>
  </si>
  <si>
    <t>- Cuerpo plástico sin tapa
- Con capacidad mínima de 10 litros
- Diseño para baño</t>
  </si>
  <si>
    <t>Papelera 4 (Compra)</t>
  </si>
  <si>
    <t>- Papelera de oficina de plástico reciclado
- Color gris o negro
- Con capacidad de 5 litros
- Diámetro: 22 cm aproxi. Largo: 24 cm. 
No debe contener PVC o Poliestireno expandido u otros plásticos de un solo uso tanto en el envase como en el embalaje.</t>
  </si>
  <si>
    <t>Papelera residuos peligrosos 1 (Compra)</t>
  </si>
  <si>
    <t>- Cuerpo plástico
- Con mecanismo de pedal para abrir y cerrar tapa
- Con capacidad mínima de 10 litros
- Diseño para baño
- Color rojo
- Con las palabras "Riesgo biológico" en la cara frontal</t>
  </si>
  <si>
    <t>Papelera residuos peligrosos 2 (Compra)</t>
  </si>
  <si>
    <t>- Cuerpo plástico
- Con mecanismo de pedal para abrir y cerrar tapa
- Con capacidad mínima de 20 litros
- Diseño para baño
- Color rojo
- Con las palabras "Riesgo biológico" en la cara frontal</t>
  </si>
  <si>
    <t>Señales peatonales de prevención y atención 1 (Compra)</t>
  </si>
  <si>
    <t>- Elaborado en plástico
- Tipo tijera, plegable
- Tamaño mínimo de 25 cm de ancho por 60 cm de alto por 22 cm de largo.
- Impresión en las dos caras con las palabras "Cerrado" o "Área cerrada" o "No pasar".
- Color amarillo</t>
  </si>
  <si>
    <t>Señales peatonales de prevención y atención 2 (Compra)</t>
  </si>
  <si>
    <t>- Elaborado en plástico
- Tipo tijera, plegable
- Tamaño mínimo de 25 cm de ancho por 60 cm de alto por 22 cm de largo.
- Impresión en las dos caras con las palabras "Cuidado".
- Color amarillo
- Acordes con la reglamentación establecida por la NTC 1461</t>
  </si>
  <si>
    <t>Señales peatonales de prevención y atención 3 (Compra)</t>
  </si>
  <si>
    <t>- Elaborado en plástico
- Tipo tijera, plegable
- Tamaño mínimo de 25 cm de ancho por 60 cm de alto por 22 cm de largo.
- Impresión en las dos caras con las palabras "Piso húmedo o "Piso mojado"".
- Color amarillo
- Acordes con la reglamentación establecida por la NTC 1461</t>
  </si>
  <si>
    <t>Dispensador para papel higiénico 1 (Compra)</t>
  </si>
  <si>
    <t>- Elaborado en plástico ABS blanco
- Para rollo de 250 metros y 400 metros
- Con visor para ver el estado del rollo
- Con cerradura y llave
- Incluye los elementos necesarios para realizar la instalación en pared
-Incluye el costo de instalación.</t>
  </si>
  <si>
    <t>Dispensador para papel higiénico 2 (Compra)</t>
  </si>
  <si>
    <t>- Elaborado en acero inoxidable
- Para rollo de 250 metros y 400 metros
- Con visor para ver el estado del rollo
- Con cerradura y llave
- Incluye los elementos necesarios para realizar la instalación en pared
-Incluye el costo de instalación.</t>
  </si>
  <si>
    <t>Dispensador de toallas de manos 1 (Compra)</t>
  </si>
  <si>
    <t>- Elaborado en plástico ABS
- Para toallas de papel en rollo de 150 metros y 250 metros
- Con mecanismo accionador de palanca, perilla giratoria o para halar con la mano.
- Con cuchilla serrada para cortar la toalla de manos
- Con cerradura y llave
- Incluye los elementos necesarios para realizar la instalación en pared
- Incluye el costo de instalación</t>
  </si>
  <si>
    <t>Dispensador de toallas de manos 2 (Compra)</t>
  </si>
  <si>
    <t>- Elaborado en plástico ABS
- Para toallas de papel interdobladas con capacidad mínima de 300 toallas
- Con mecanismo para halar con la mano.
- Con cerradura y llave
- Incluye los elementos necesarios para realizar la instalación en pared
-Incluye el costo de instalación</t>
  </si>
  <si>
    <t>Dispensador de toallas de manos 3 (Compra)</t>
  </si>
  <si>
    <t>- Elaborado en acero inoxidable
- Para toallas de papel interdobladas con capacidad mínima de 300 toallas
- Con mecanismo para halar con la mano.
- Con cerradura y llave
- Incluye los elementos necesarios para realizar la instalación en pared
-Incluye el costo de instalación</t>
  </si>
  <si>
    <t>Dispensador de jabón líquido 1 (Compra)</t>
  </si>
  <si>
    <t>- Elaborado en plástico ABS blanco
- Con válvula manual anticorrosiva.
- Uso habilitado para cualquier jabón líquido con capacidad mínima de 500 cc
- Incluye los elementos necesarios para realizar la instalación en pared
-Incluye el costo de instalación</t>
  </si>
  <si>
    <t>Dispensador de jabón líquido 2 (Compra)</t>
  </si>
  <si>
    <t>- Elaborado en plástico ABS blanco
- Con sensor para suministro de jabón
- Uso habilitado para cualquier jabón líquido con capacidad mínima de 500 ml
- Incluye los elementos necesarios para realizar la instalación en pared
-Incluye el costo de instalación'</t>
  </si>
  <si>
    <t>Dispensador de jabón líquido 3 (Compra)</t>
  </si>
  <si>
    <t>- Elaborado en acero inoxidable
- Con válvula manual anticorrosiva.
- Uso habilitado para cualquier jabón líquido con capacidad mínima de 800 ml
- Con cerradura y llave
- Incluye los elementos necesarios para realizar la instalación en pared
-Incluye el el costo de instalación'</t>
  </si>
  <si>
    <t>Dispensador de jabón líquido 4 (Compra)</t>
  </si>
  <si>
    <t>- Elaborado en acero inoxidable
- Con sensor para suministro de jabón
- Uso habilitado para cualquier jabón líquido con capacidad mínima de 800 ml
- Con cerradura y llave
- Incluye los elementos necesarios para realizar la instalación en pared
-Incluye el costo de instalación'</t>
  </si>
  <si>
    <t>Dispensador para ambientador (Compra)</t>
  </si>
  <si>
    <t>- Elaborado en plástico ABS blanco
- Con dispersión programable de líquido ambientador
- Capacidad mínima de 250 ml
- Incluye los elementos necesarios para realizar la instalación en pared
- Incluye aerosol para recarga mensual
-Incluye el costo de instalación</t>
  </si>
  <si>
    <t>Dispensador goteo por gravedad y recarga (Compra)</t>
  </si>
  <si>
    <t>- Elaborado en PVC blanco
- Goteo programable para desodorizar sanitarios y orinales
- Incluye manguera plástica de goteo
- Incluye los elementos necesarios para realizar la instalación en pared
- Incluye líquido para recarga mensual con agentes tensoactivos</t>
  </si>
  <si>
    <t>Dispensador de agua (Compra)</t>
  </si>
  <si>
    <t xml:space="preserve">- Dispensador de agua fría y caliente
- Sistema de filtración multinivel
- Uso de gas refrigerante seguro para la capa de ozono
</t>
  </si>
  <si>
    <t>Dispensador de agua con botellón (Compra)</t>
  </si>
  <si>
    <t xml:space="preserve">- Dispensador de agua fría y caliente
- Uso de gas refrigerante seguro para la capa de ozono
</t>
  </si>
  <si>
    <t>Greca para tintos 1 (Arrendamiento)</t>
  </si>
  <si>
    <t>- Eléctrica de 110 v
- Cuerpo elaborada en lámina de acero inoxidable de calibre 24 como mínimo
- Resistencias elaboradas en cobre
- Terminales elaboradas en cobre remplazables con soldadura
- Mínimo dos servicios
- Con su respectivo filtro y aro
- Con capacidad para 30 tintos</t>
  </si>
  <si>
    <t>Greca para tintos 1 (Compra)</t>
  </si>
  <si>
    <t>Greca para tintos 2 (Arrendamiento)</t>
  </si>
  <si>
    <t>- Eléctrica de 110 v
- Cuerpo elaborada en lámina de acero inoxidable de calibre 24 como mínimo, grado alimento
- Resistencias elaboradas en cobre
- Terminales elaboradas en cobre remplazables sin soldadura
- Mínimo 2 servicios
-Con su respectivo filtro y aro
- Con capacidad para 60 tintos</t>
  </si>
  <si>
    <t>Greca para tintos 2 (Compra)</t>
  </si>
  <si>
    <t>Greca para tintos 3 (Arrendamiento)</t>
  </si>
  <si>
    <t>- Eléctrica de 110 v
- Cuerpo elaborada en lámina de acero inoxidable de calibre 24 como mínimo, grado alimento
- Resistencias elaboradas en cobre
- Terminales elaboradas en cobre remplazables sin soldadura
- Mínimo dos servicios
-Con su respectivo filtro y aro
- Con capacidad para 120 tintos</t>
  </si>
  <si>
    <t>Greca para tintos 3 (Compra)</t>
  </si>
  <si>
    <t>Máquina de filtrado para café (Compra)</t>
  </si>
  <si>
    <t>- Cafetera de método filtrado de café por goteo con conexión directamente a la red de agua o con opción de usarse completamente portátil sin requerir conexión directa a la red de agua
- Grifo para dispensar agua caliente
- Capacidad para termos de 1.9 a 3L, capacidad de 14 litros hora
- Incluye termo con capacidad de mantener la bebida caliente, conservando la calidad de la taza de café durante mínimo 3 horas
- Revestimiento de acero inoxidable con bomba tipo dispensador 
- Capacidad de 2,5 0 3,0 litros.</t>
  </si>
  <si>
    <t>Horno microondas (Arrendamiento)</t>
  </si>
  <si>
    <t>- Potencia mínima de 900 w
- Tamaño mínimo de 30 cm de ancho por 25 cm de alto por 35 cm de profundidad.
- Con bandera giratoria de cristal templado
- Con programas automáticos</t>
  </si>
  <si>
    <t>Horno microondas (Compra)</t>
  </si>
  <si>
    <t>Horno microondas de tipo industrial (Arrendamiento)</t>
  </si>
  <si>
    <t>- Potencia mínima de 1000 w
- Tamaño mínimo de 30 cm de ancho por 30 cm de alto por 40 cm de profundidad.
- Descongelamiento automático
- Con programas automáticos</t>
  </si>
  <si>
    <t>Horno microondas de tipo industrial (Compra)</t>
  </si>
  <si>
    <t>Estufa 1 (Arrendamiento)</t>
  </si>
  <si>
    <t>- De dos puestos
- Lámina esmaltada
- Eléctrica
- Con perilla para graduar mínimo 3 niveles de calor</t>
  </si>
  <si>
    <t>Estufa 1 (Compra)</t>
  </si>
  <si>
    <t>Estufa 2 (Arrendamiento)</t>
  </si>
  <si>
    <t>- De dos puestos
- Lámina esmaltada- A gas
- Con perilla y quemador para graduar la llama
- Con parrilla</t>
  </si>
  <si>
    <t>Estufa 2 (Compra)</t>
  </si>
  <si>
    <t>- De dos puestos
- Lámina esmaltada
- A gas
- Con perilla y quemador para graduar la llama
- Con parrilla</t>
  </si>
  <si>
    <t>Extensión eléctrica 1 (Compra)</t>
  </si>
  <si>
    <t>- De mínimo 25 metros de longitud 
- Tipo industrial
- Recubierta en plástico PVC
- Con clavijas
- Calibre 12</t>
  </si>
  <si>
    <t>Extensión eléctrica 2 (Compra)</t>
  </si>
  <si>
    <t>- De mínimo 30 metros de longitud
- Recubierta en plástico PVC
- Con clavijas
- Tipo industrial
- Calibre 12</t>
  </si>
  <si>
    <t>Aspiradora 1 (Arrendamiento)</t>
  </si>
  <si>
    <t>- De uso industrial para aspirado en seco y húmedo
- Motor con potencia 1200 w y 1400 w
- Capacidad entre 15 y 20 litros
- Cable de potencia con longitud mínima de 5m
- Accesorios mínimos: manguera puntera, 2 tubos para extensión, cepillos para tapizados</t>
  </si>
  <si>
    <t>Aspiradora 1 (Compra)</t>
  </si>
  <si>
    <t>Aspiradora 2 (Arrendamiento)</t>
  </si>
  <si>
    <t>- De uso industrial para aspirado en seco y húmedo
- Motor con potencia entre 1200 w y 1400 w
- Capacidad entre 45 y 55 litros
- Cable de potencia con longitud mínima de 5m
- Accesorios mínimos: manguera puntera, 2 tubos para extensión, cepillos para tapizados</t>
  </si>
  <si>
    <t>Aspiradora 2 (Compra)</t>
  </si>
  <si>
    <t>Lavabrilladora de pisos 1 (Arrendamiento)</t>
  </si>
  <si>
    <t>- De uso industrial
- Motores con potencia mínima de 1,5 hp y velocidad mínima de 175 rpm.
- Con manijas dobles
- Con interruptor de apagado de seguridad
- Diámetro mínimo de 16"
- Cable de potencia con longitud mínima de 8m
- Accesorios mínimos portapad, cepillo suave y duro</t>
  </si>
  <si>
    <t>Lavabrilladora de pisos 1 (Compra)</t>
  </si>
  <si>
    <t>Lavabrilladora de pisos 2 (Arrendamiento)</t>
  </si>
  <si>
    <t>- De uso industrial
- Motores con potencia mínima de 1,5 hp y velocidad mínima de 175 rpm.
- Con manijas dobles
- Con interruptor de apagado de seguridad
- Diámetro mínimo de 20"
- Cable de potencia con longitud mínima de 8m
- Accesorios mínimos portapad, cepillo suave y duro</t>
  </si>
  <si>
    <t>Lavabrilladora de pisos 2 (Compra)</t>
  </si>
  <si>
    <t>Brilladora de alta revolución (Arrendamiento)</t>
  </si>
  <si>
    <t>- De uso industrial
- Motores con potencia mínima de 1,5 hp y velocidad mínima de 1500 rpm.
- Con manijas dobles
- Con interruptor de apagado de seguridad
- Diámetro mínimo de 20"
- Cable de potencia con longitud mínima de 8m
- Accesorios mínimos - portapad</t>
  </si>
  <si>
    <t>Brilladora de alta revolución (Compra)</t>
  </si>
  <si>
    <t>Lavadora de alfombras y tapetes 1 (Arrendamiento)</t>
  </si>
  <si>
    <t>- Motor con potencia de mínimo 1100 w y velocidad mínima de 175 revoluciones por minuto.
- Capacidad mínima de 5 litros
- Cable de potencia con longitud mínima de 8m
- Para lavar en seco o a vapor
- Diámetro mínimo de 16"</t>
  </si>
  <si>
    <t>Lavadora de alfombras y tapetes 1 (Compra)</t>
  </si>
  <si>
    <t>Lavadora de alfombras y tapetes 2 (Arrendamiento)</t>
  </si>
  <si>
    <t>- De inyección y extracción con dos motores, cada uno con una potencia entre 1200 w y 1400 w.
- Capacidad mínima de 30 litros
- Cable de potencia con longitud mínima de 8m
- Diámetro mínimo de 20"</t>
  </si>
  <si>
    <t>Lavadora de alfombras y tapetes 2 (Compra)</t>
  </si>
  <si>
    <t>Hidrolavadora Industrial (Arrendamiento)</t>
  </si>
  <si>
    <t>- Motor eléctrico y potencia de mínimo 2.2 Kw - 1.450 RPM y entre 2.5 HP y 3.5 HP.
- Presión de salida de agua entre 900 psi y 1900 psi.
- Con ruedas</t>
  </si>
  <si>
    <t>Hidrolavadora Industrial (Compra)</t>
  </si>
  <si>
    <t>Sopladora de hojas (Arrendamiento)</t>
  </si>
  <si>
    <t>- Potenciado por motor a gasolina o eléctrico inalámbrico
- Caudal mínimo de 380 cfm / 645m3/h
- Autonomía mínima de 30 minutos
- Intensidad máxima de sonido de 100dB
- Incluye combustible para su funcionamiento (Máximo 3 galones)</t>
  </si>
  <si>
    <t>Sopladora de hojas (Compra)</t>
  </si>
  <si>
    <t>Sonda para inodoro (Arrendamiento)</t>
  </si>
  <si>
    <t>-Sonda de mínimo 3''
-Cubierta de vinilo para proteger la porcelana.
- Cable de 1/2" (12,7 mm) con núcleo interno recubierto por compresión, resistente al retorcimiento.
-Mangos grandes y de diseño ergonómico.
-Funcional en inodoros ahorradores de agua
-Peso entre 1,9 kg y 2,5 kg</t>
  </si>
  <si>
    <t>Sonda para inodoro (Compra)</t>
  </si>
  <si>
    <t>Girador Manual (Compra)</t>
  </si>
  <si>
    <t>-Para destapar desagües entre 1/2" a 1 1/2".
-Collar antideslizante que agarra y suelta el cable
-Cable de núcleo hueco de mpinimo 5/16" × 25 pies (7,6 m) con barrena de cabeza de bulbo.
-Tambor rotativo de plástico moldeado
-Diseño de tambor abierto que permite el acceso al cable</t>
  </si>
  <si>
    <t>Sonda para fregaderos (Compra)</t>
  </si>
  <si>
    <t>Sonda Eléctrica para desagües de 3/4” (20 mm) a 2-1/2” (64 mm)
-El equipo propulsor de velocidad variable gira el cable a 0-600 RPM.
-Capacidad del tambor: 50 pies (15 m) de 5⁄16" (8 mm) o 35 pies (11 m) de 3⁄8" (10 mm).
-El núcleo interior revestido de vinilo impide que se oxide por contacto con el resorte.</t>
  </si>
  <si>
    <t>Cortadora de cesped (Arrendamiento)</t>
  </si>
  <si>
    <t>-Cuenta con una cuchilla de 32 a 38 cm.
-Chasis de acero con recolector o salida lateral.
-Ruedas de 135 mm
-Con potencia entre 5 hp a 25 hp
-Ancho de corte de 18 a 183 cm.
-Peso entre 10 kg y 13,5 kg
-Tiene manilla de seguridad
-Incluye combustible para su funcionamiento (Máximo 3 galones)</t>
  </si>
  <si>
    <t>Cortadora de cesped (Compra)</t>
  </si>
  <si>
    <t>Guadañas (Arrendamiento)</t>
  </si>
  <si>
    <t>-Guadaña de Eje Rígido
- Viene cilindrada con apróximadamente 30 a 51,6 cm3.
-Peso promedio entre 6,5 Kg y 7,7 Kg.
-Cuchilla de 80 puntas
-Capacidad del tanque de combustible entre 0,65 Lt y 1 Lt.
-Cuenta con un sistema de arranque manual.
-Cuenta con un sistema de ignición electrónico
- Incluye el combustible para su funcioamiento (Máximo 3 galones)</t>
  </si>
  <si>
    <t>Guadañas (Compra)</t>
  </si>
  <si>
    <t>Motobombas (Arrendamiento)</t>
  </si>
  <si>
    <t>-Motobomba eléctrica
-Fabricada en Hierro
-Cuenta con una potencia de 2 hp a 111 hp
-Velocidades desde 1800 RPM a 3450 RPM.
-Peso promedio de 30 Kg.
-Las medidas de succión por descarga van de 2 x 2 pulgadas a 12 x 12 pulgadas.</t>
  </si>
  <si>
    <t>Motobombas (Compra)</t>
  </si>
  <si>
    <t xml:space="preserve">Valor Insumos  </t>
  </si>
  <si>
    <t xml:space="preserve">valor maquinaria  </t>
  </si>
  <si>
    <t xml:space="preserve">Valor Bienes de Aseo y Cafeteria  </t>
  </si>
  <si>
    <t xml:space="preserve">Región de Cobertura: </t>
  </si>
  <si>
    <t xml:space="preserve">Nombre del Proveedor: </t>
  </si>
  <si>
    <t>UNION TEMPORAL OUTSOURCING GIAF</t>
  </si>
  <si>
    <t>Paquete de Servicios</t>
  </si>
  <si>
    <t>Valores</t>
  </si>
  <si>
    <t>Item</t>
  </si>
  <si>
    <t>Categoría</t>
  </si>
  <si>
    <t>Servicio</t>
  </si>
  <si>
    <t>Característica 1</t>
  </si>
  <si>
    <t>Disponibilidad</t>
  </si>
  <si>
    <t>Cantidad</t>
  </si>
  <si>
    <t>Vigencia / Unidad</t>
  </si>
  <si>
    <t>Valor unitario</t>
  </si>
  <si>
    <t>Nuevo precio cláusula 8</t>
  </si>
  <si>
    <t>Valor Mensual / Valor X Unidad</t>
  </si>
  <si>
    <t>Recargo por Trabajo nocturno, extra, dominical y festivo</t>
  </si>
  <si>
    <t>Recargo por dotación especial</t>
  </si>
  <si>
    <t>Dias</t>
  </si>
  <si>
    <t>VALOR MES</t>
  </si>
  <si>
    <t>Mes</t>
  </si>
  <si>
    <t>Bienes de Aseo y Cafetería</t>
  </si>
  <si>
    <t>Und</t>
  </si>
  <si>
    <t>1. Si requiere agregue o elimine filas</t>
  </si>
  <si>
    <t>Subtotal</t>
  </si>
  <si>
    <t>% AIU</t>
  </si>
  <si>
    <t>IVA</t>
  </si>
  <si>
    <t xml:space="preserve">Observaciones: </t>
  </si>
  <si>
    <t>Control Relacion de Facturacion</t>
  </si>
  <si>
    <t>Orden</t>
  </si>
  <si>
    <t>Desde</t>
  </si>
  <si>
    <t>Hasta</t>
  </si>
  <si>
    <t>Plazo (d)</t>
  </si>
  <si>
    <t>Monto</t>
  </si>
  <si>
    <t>Valor Facturado</t>
  </si>
  <si>
    <t>Saldo</t>
  </si>
  <si>
    <t>SERVICIO NACIONAL DE APRENDIZAJE - SENA</t>
  </si>
  <si>
    <t>Calle 51 No. 57 - 70</t>
  </si>
  <si>
    <t>ANTIOQUIA</t>
  </si>
  <si>
    <t>MEDELLIN</t>
  </si>
  <si>
    <t>jbvilla@sena.edu.co</t>
  </si>
  <si>
    <t>Sede 40</t>
  </si>
  <si>
    <t>Sede 41</t>
  </si>
  <si>
    <t>Sede 42</t>
  </si>
  <si>
    <t>Sede 43</t>
  </si>
  <si>
    <t>Sede 44</t>
  </si>
  <si>
    <t>Operario de mantenimiento</t>
  </si>
  <si>
    <t>Complejo Central - Despacho Dirección Regional</t>
  </si>
  <si>
    <t xml:space="preserve">Calle 51 No. 57 – 70 </t>
  </si>
  <si>
    <t>ANTIIOQUIA</t>
  </si>
  <si>
    <t>Complejo Central - Centro de Comercio</t>
  </si>
  <si>
    <t>Complejo Central - Centro de Servicios de Salud</t>
  </si>
  <si>
    <t>Complejo Central - Centro de Servicios y Gestión Empresarial</t>
  </si>
  <si>
    <t>Complejo Central - Centro de Servicios y Gestión Empresarial - Tecnoparque</t>
  </si>
  <si>
    <t>Carrera 46 No. 56 – 11 Pisos 6 y 7 Edificio Torre Argos</t>
  </si>
  <si>
    <t>Complejo Central - Despacho Dirección Regional - Hub Innovación</t>
  </si>
  <si>
    <t>Calle 69 Sur No. 45 54 – Sede de la Cámara de comercio ABURRÁ SUR –   Piso 3 - Sabaneta</t>
  </si>
  <si>
    <t>SABANETA</t>
  </si>
  <si>
    <t>Complejo Central - Centro de Servicios de Salud - El Pomar</t>
  </si>
  <si>
    <t xml:space="preserve">Calle 76 No. 79 – 36 </t>
  </si>
  <si>
    <t>Complejo Central - Despacho Dirección Regional - Buenos Aires</t>
  </si>
  <si>
    <t>Calle 48 No. 28 – 00</t>
  </si>
  <si>
    <t>Complejo Sur - Grupo Mixto</t>
  </si>
  <si>
    <t>Carrera 63 No. 58B – 03</t>
  </si>
  <si>
    <t>ITAGUI</t>
  </si>
  <si>
    <t>Complejo Sur - Centro tecnológico del mobiliario</t>
  </si>
  <si>
    <t>Complejo Sur - Centro de formación en diseño confección y moda</t>
  </si>
  <si>
    <t>Complejo Sur - Centro de diseño y manufactura del cuero</t>
  </si>
  <si>
    <t>Complejo Norte - Grupo Mixto</t>
  </si>
  <si>
    <t>Calle 104 No. 69 - 120</t>
  </si>
  <si>
    <t>Complejo Norte - Centro de la tecnologia de la manufactura avanzada</t>
  </si>
  <si>
    <t>Complejo Norte - Centro para el desarrollo del hábitat y la construcción</t>
  </si>
  <si>
    <t>Complejo Norte - Centro textil  y de gestión industrial</t>
  </si>
  <si>
    <t>Calle 104 No. 69 – 120</t>
  </si>
  <si>
    <t>Complejo Norte - Santa Rosa de Osos</t>
  </si>
  <si>
    <t>Carrera 29 No. 25–27 – Santa Rosa de Osos</t>
  </si>
  <si>
    <t>SANTA ROSA DE OSOS</t>
  </si>
  <si>
    <t>Complejo Norte - Yarumal</t>
  </si>
  <si>
    <t>Calle 15 No. 25 – 27 Antiguo Seminario de Misiones</t>
  </si>
  <si>
    <t>YARUMAL</t>
  </si>
  <si>
    <t xml:space="preserve">Complejo Norte - Ituango </t>
  </si>
  <si>
    <t>Carrera 19 No. 20 – 34</t>
  </si>
  <si>
    <t>ITUANGO</t>
  </si>
  <si>
    <t>Complejo Norte - Gómez Plata</t>
  </si>
  <si>
    <t>Carrera 51 No. 49 – 27</t>
  </si>
  <si>
    <t>GOMEZ PLATA</t>
  </si>
  <si>
    <t>Caldas -  Cenrtro de los recursos naturales renovables La Salada</t>
  </si>
  <si>
    <t xml:space="preserve">Km. 6 Vía a la Pintada Caldas Antioquia </t>
  </si>
  <si>
    <t>Occidente - Comp tecnológico turístico y Agroindustrial del occidente Antioqueño</t>
  </si>
  <si>
    <t>Calle 11 No. 12 – 42 Santafé de Antioquia</t>
  </si>
  <si>
    <t>SANTA FE DE ANTIOQUIA</t>
  </si>
  <si>
    <t>Occidente - Comp tecnológico turístico y Agroindustrial del occidente Antioqueño - Frontino</t>
  </si>
  <si>
    <t>Carrera 36 Barrio Manguruma – Ciudadela Educativa</t>
  </si>
  <si>
    <t>FRONTINO</t>
  </si>
  <si>
    <t xml:space="preserve">Oriente - Centro de la innovación la agroindustria y la aviación - Zona franca </t>
  </si>
  <si>
    <t>Vereda la Bodega – Zona Franca de Rionegro - Bodegas 14 - 15 - 19 y 97</t>
  </si>
  <si>
    <t>RIONEGRO</t>
  </si>
  <si>
    <t>Oriente - Centro de la innovación la agroindustria y la aviación -Comercio</t>
  </si>
  <si>
    <t>Carrera 48 No. 49 – 62 Sector San Francisco</t>
  </si>
  <si>
    <t>Oriente - Centro de la innovación la agroindustria y la aviación - Aviación</t>
  </si>
  <si>
    <t>Zona Franca Vereda Chachafruto - bodega 49 - Aviación</t>
  </si>
  <si>
    <t xml:space="preserve">Oriente - Centro de la innovación la agroindustria y la aviación - Sonsón </t>
  </si>
  <si>
    <t>Calle 10 No. 1 – 21 Barrio Chagualito</t>
  </si>
  <si>
    <t>SONSON</t>
  </si>
  <si>
    <t>Oriente - Centro de la innovación la agroindustria y la aviación - La Ceja</t>
  </si>
  <si>
    <t>Calle 19 No. 13 – 300</t>
  </si>
  <si>
    <t>LA CEJA</t>
  </si>
  <si>
    <t>Oriente - Centro de la innovación la agroindustria y la aviación - Marinilla</t>
  </si>
  <si>
    <t xml:space="preserve">Carrera 42A No. 29 – 42 </t>
  </si>
  <si>
    <t>MARINILLA</t>
  </si>
  <si>
    <t xml:space="preserve">Oriente - Centro de la innovación la agroindustria y la aviación - Guarne </t>
  </si>
  <si>
    <t>Carrera 51 No. 51 – 28</t>
  </si>
  <si>
    <t>GUARNE</t>
  </si>
  <si>
    <t>Oriente - Centro de la innovación la agroindustria y la aviación - Carmen de Viboral</t>
  </si>
  <si>
    <t>Carrera 32 No. 18 – 73</t>
  </si>
  <si>
    <t>CARMEN DE VIBORAL</t>
  </si>
  <si>
    <t>Oriente - Centro de la innovación la agroindustria y la aviación - Santuario</t>
  </si>
  <si>
    <t>Calle 50A No. 42 – 29, Edificio casa pastoral piso 4</t>
  </si>
  <si>
    <t>SANTUARIO</t>
  </si>
  <si>
    <t>Apartadó - Complejo tecnológico agroindustrial pecuario y turístico</t>
  </si>
  <si>
    <t xml:space="preserve">Km. 1 Salida Turbo </t>
  </si>
  <si>
    <t>APARTADO</t>
  </si>
  <si>
    <t>Apartadó - Complejo tecnológico agroindustrial pecuario y turístico - Turbo</t>
  </si>
  <si>
    <t>Calle 100 No. 18 – 24</t>
  </si>
  <si>
    <t>TURBO</t>
  </si>
  <si>
    <t>Caucasia - Complejo tecnológico para la gestión agroempresarial</t>
  </si>
  <si>
    <t>Transversal 16 No. 33 – 102</t>
  </si>
  <si>
    <t>CAUCASIA</t>
  </si>
  <si>
    <t>Caucasia - Complejo tecnológico para la gestión agroempresarial - Universidad Católica</t>
  </si>
  <si>
    <t>Calle 12 No. 14 – 56 – Barrio Pueblo Nuevo</t>
  </si>
  <si>
    <t>Caucasia -Complejo tecnológico para la gestión agroempresarial - Hacienda La Uribe</t>
  </si>
  <si>
    <t>Transversal 16 No. 33 – 102 Hacienda La Uribe Las Malvinas</t>
  </si>
  <si>
    <t>Puerto Berrío - Complejo tecnológico minero agroempresarial</t>
  </si>
  <si>
    <t>CALLE 43 No. 20 – 137 / 141</t>
  </si>
  <si>
    <t>PUERTO BERRIO</t>
  </si>
  <si>
    <t>Puerto Berrío - Complejo tecnológico minero agroempresarial - Cisneros</t>
  </si>
  <si>
    <t xml:space="preserve">Calle 18 No. 17 – 61 </t>
  </si>
  <si>
    <t>CISNEROS</t>
  </si>
  <si>
    <t>Puerto Berrío - Complejo tecnológico minero agroempresarial - Remedios</t>
  </si>
  <si>
    <t xml:space="preserve">Calle 11   No. 7 – 52 </t>
  </si>
  <si>
    <t>REMEDIOS</t>
  </si>
  <si>
    <t>Puerto Berrío - Complejo tecnológico minero agroempresarial - Segovia</t>
  </si>
  <si>
    <t>SEGOV IA</t>
  </si>
  <si>
    <t>El Bagre - Centro de formación minero ambiental</t>
  </si>
  <si>
    <t>Barrio 21, Manzana 12, Predio 32 – Barrio Comodatos de Arriba – Salida a Zaragoza</t>
  </si>
  <si>
    <t>EL BAGRE</t>
  </si>
  <si>
    <t>El Bagre - Centro de formación minero ambiental - Sede Roldán</t>
  </si>
  <si>
    <t xml:space="preserve">Campamento Mineros S.A. El Bagre </t>
  </si>
  <si>
    <t>Puerto Boyacá - Centro Pecuario y Agroempresarial</t>
  </si>
  <si>
    <t>Carrera 5 salida a La Dorada</t>
  </si>
  <si>
    <t>PUERTO BOYACA</t>
  </si>
  <si>
    <t>BOYACA</t>
  </si>
  <si>
    <t>Horario tiempo completo: 
Lunes a Sabado</t>
  </si>
  <si>
    <t>6:00 am a 9:00 pm</t>
  </si>
  <si>
    <t>Se realizaran turnos de 8 horas diarias, de acuerdo a la necesidad de cada sede.
Desayuno 30 minutos y almuerzo 30 minutos</t>
  </si>
  <si>
    <t>Se requiere dotación para clima caliente y dotación para clima frio de acuerdo a la necesidad de cada sede.
Las exigidas por Ley.</t>
  </si>
  <si>
    <t>Es necesario que el Coordinador cuente con las herramientas necesarias para desarrollar sus funciones dentro de la ejecución del contrato, y teniendo en cuenta que el cubrimiento del contrato se realizará en todos las 44 sedes de la Región 3, se requiere garantizar una atención efectiva, eficaz y oportuna en cada una de estas sedes; por lo que la Entidad requiere que el Coordinador cuente con un medio de transporte (moto/carro), modelo mínimo 2020, que se encuentre al día con toda la documentación reglamentaría (Matricula de propiedad, SOAT, tecno mecánica, póliza de seguro obligatorio con responsabilidad civil con vigencia de un año). Esta documentación deberá ser entregada para su verificación, en la etapa contractual.  Sin embargo, se tendrá que cotizar la necesidad dentro del evento de cotización, en el ítem del Coordinador. 
NOTA: Es importante resaltar que los documentos requeridos para dar aplicación a los criterios de desempate establecidos previamente, deberán ser presentados en su totalidad al momento de la PRESENTACIÓN DE LA COTIZACIÓN. 
La omisión de la información requerida para aplicar los criterios de desempate, No será Subsanable; en todo caso, la no presentación generará la inaplicación del criterio correspondiente.
Se requiere entregar los insumos completos, en los primeros cinco (5) días del mes.  Se solicita que los equipos y maquinaria en arriendo, el mismo día que se entregue a las sedes solicitantes, se entregue los insumos para su funcionamiento.</t>
  </si>
  <si>
    <t>Politecnico Jaime Isaza Cadavid 4*1000</t>
  </si>
  <si>
    <t>SEDE 40</t>
  </si>
  <si>
    <t>SEDE 41</t>
  </si>
  <si>
    <t>SEDE 42</t>
  </si>
  <si>
    <t>SEDE 43</t>
  </si>
  <si>
    <t>SEDE 44</t>
  </si>
  <si>
    <t>Ene</t>
  </si>
  <si>
    <t>Feb</t>
  </si>
  <si>
    <t>Mar</t>
  </si>
  <si>
    <t>Abr</t>
  </si>
  <si>
    <t>May</t>
  </si>
  <si>
    <t>Jun</t>
  </si>
  <si>
    <t>Jul</t>
  </si>
  <si>
    <t>Ago</t>
  </si>
  <si>
    <t>Sep</t>
  </si>
  <si>
    <t>Oct</t>
  </si>
  <si>
    <t>Nov</t>
  </si>
  <si>
    <t xml:space="preserve">Dic - Insumos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</si>
</sst>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 #,##0.00;[Red]\-&quot;$&quot;\ #,##0.00"/>
    <numFmt numFmtId="165" formatCode="_-&quot;$&quot;\ * #,##0.00_-;\-&quot;$&quot;\ * #,##0.00_-;_-&quot;$&quot;\ * &quot;-&quot;??_-;_-@_-"/>
    <numFmt numFmtId="166" formatCode="_(&quot;$&quot;* #,##0_);_(&quot;$&quot;* \(#,##0\);_(&quot;$&quot;* &quot;-&quot;_);_(@_)"/>
    <numFmt numFmtId="167" formatCode="_(* #,##0_);_(* \(#,##0\);_(* &quot;-&quot;_);_(@_)"/>
    <numFmt numFmtId="168" formatCode="_(&quot;$&quot;* #,##0.00_);_(&quot;$&quot;* \(#,##0.00\);_(&quot;$&quot;* &quot;-&quot;??_);_(@_)"/>
    <numFmt numFmtId="169" formatCode="&quot;$&quot;#,##0.00"/>
    <numFmt numFmtId="170" formatCode="&quot;$&quot;#,##0"/>
    <numFmt numFmtId="171" formatCode="0.0000%"/>
    <numFmt numFmtId="172" formatCode="_-* #,##0.00\ _€_-;\-* #,##0.00\ _€_-;_-* &quot;-&quot;??\ _€_-;_-@_-"/>
    <numFmt numFmtId="173" formatCode="_-[$$-240A]\ * #,##0.00_-;\-[$$-240A]\ * #,##0.00_-;_-[$$-240A]\ * &quot;-&quot;??_-;_-@_-"/>
  </numFmts>
  <fonts count="4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0"/>
      <name val="Arial"/>
      <family val="2"/>
    </font>
    <font>
      <sz val="10"/>
      <color theme="1"/>
      <name val="Arial"/>
      <family val="2"/>
    </font>
    <font>
      <b/>
      <sz val="10"/>
      <color theme="1"/>
      <name val="Arial"/>
      <family val="2"/>
    </font>
    <font>
      <u/>
      <sz val="12"/>
      <color theme="10"/>
      <name val="Calibri"/>
      <family val="2"/>
      <scheme val="minor"/>
    </font>
    <font>
      <u/>
      <sz val="12"/>
      <color theme="11"/>
      <name val="Calibri"/>
      <family val="2"/>
      <scheme val="minor"/>
    </font>
    <font>
      <sz val="10"/>
      <color theme="0"/>
      <name val="Arial"/>
      <family val="2"/>
    </font>
    <font>
      <sz val="10"/>
      <color rgb="FFFF0000"/>
      <name val="Arial"/>
      <family val="2"/>
    </font>
    <font>
      <sz val="9"/>
      <color theme="1"/>
      <name val="Arial"/>
      <family val="2"/>
    </font>
    <font>
      <sz val="8"/>
      <name val="Calibri"/>
      <family val="2"/>
      <scheme val="minor"/>
    </font>
    <font>
      <b/>
      <sz val="9"/>
      <color theme="1"/>
      <name val="Arial"/>
      <family val="2"/>
    </font>
    <font>
      <sz val="12"/>
      <color theme="1"/>
      <name val="Arial"/>
      <family val="2"/>
    </font>
    <font>
      <sz val="8"/>
      <color theme="1"/>
      <name val="Arial"/>
      <family val="2"/>
    </font>
    <font>
      <b/>
      <sz val="14"/>
      <color theme="1"/>
      <name val="Arial"/>
      <family val="2"/>
    </font>
    <font>
      <sz val="10"/>
      <color rgb="FFFFFF00"/>
      <name val="Arial"/>
      <family val="2"/>
    </font>
    <font>
      <sz val="10"/>
      <color rgb="FF000000"/>
      <name val="Times New Roman"/>
      <family val="1"/>
    </font>
    <font>
      <b/>
      <sz val="18"/>
      <color rgb="FF1C4F9E"/>
      <name val="Arial"/>
      <family val="2"/>
    </font>
    <font>
      <b/>
      <sz val="14"/>
      <color rgb="FF595959"/>
      <name val="Arial"/>
      <family val="2"/>
    </font>
    <font>
      <b/>
      <sz val="11"/>
      <color rgb="FF7F7F7F"/>
      <name val="Arial"/>
      <family val="2"/>
    </font>
    <font>
      <b/>
      <sz val="10"/>
      <color rgb="FF7F7F7F"/>
      <name val="Arial"/>
      <family val="2"/>
    </font>
    <font>
      <b/>
      <sz val="11"/>
      <color rgb="FFFFFFFF"/>
      <name val="Arial"/>
      <family val="2"/>
    </font>
    <font>
      <u/>
      <sz val="11"/>
      <color rgb="FF0563C1"/>
      <name val="Calibri"/>
      <family val="2"/>
      <scheme val="minor"/>
    </font>
    <font>
      <sz val="8"/>
      <color rgb="FFFFFFFF"/>
      <name val="Arial"/>
      <family val="2"/>
    </font>
    <font>
      <b/>
      <sz val="8"/>
      <color theme="1"/>
      <name val="Arial"/>
      <family val="2"/>
    </font>
    <font>
      <b/>
      <sz val="8"/>
      <color rgb="FFFFFFFF"/>
      <name val="Arial"/>
      <family val="2"/>
    </font>
    <font>
      <sz val="10"/>
      <color rgb="FFFFFFFF"/>
      <name val="Arial"/>
      <family val="2"/>
    </font>
    <font>
      <b/>
      <sz val="11"/>
      <color theme="1"/>
      <name val="Arial"/>
      <family val="2"/>
    </font>
    <font>
      <b/>
      <sz val="11"/>
      <color rgb="FFFFFFFF"/>
      <name val="Calibri"/>
      <family val="2"/>
      <scheme val="minor"/>
    </font>
    <font>
      <sz val="11"/>
      <name val="Calibri"/>
      <family val="2"/>
    </font>
    <font>
      <sz val="12"/>
      <color theme="1"/>
      <name val="Century Gothic"/>
      <family val="2"/>
    </font>
    <font>
      <b/>
      <sz val="12"/>
      <color theme="1"/>
      <name val="Century Gothic"/>
      <family val="2"/>
    </font>
    <font>
      <b/>
      <sz val="12"/>
      <color theme="0"/>
      <name val="Century Gothic"/>
      <family val="2"/>
    </font>
    <font>
      <b/>
      <sz val="12"/>
      <color rgb="FFFFFFFF"/>
      <name val="Century Gothic"/>
      <family val="2"/>
    </font>
    <font>
      <sz val="12"/>
      <name val="Century Gothic"/>
      <family val="2"/>
    </font>
    <font>
      <b/>
      <sz val="12"/>
      <name val="Century Gothic"/>
      <family val="2"/>
    </font>
    <font>
      <sz val="11"/>
      <color theme="0"/>
      <name val="Arial"/>
      <family val="2"/>
    </font>
    <font>
      <sz val="20"/>
      <color theme="1"/>
      <name val="Arial"/>
      <family val="2"/>
    </font>
    <font>
      <b/>
      <sz val="9"/>
      <color theme="0"/>
      <name val="Arial"/>
      <family val="2"/>
    </font>
    <font>
      <b/>
      <sz val="11"/>
      <color theme="0"/>
      <name val="Calibri"/>
      <family val="2"/>
    </font>
    <font>
      <b/>
      <sz val="12"/>
      <color theme="1"/>
      <name val="Calibri"/>
      <family val="2"/>
      <scheme val="minor"/>
    </font>
    <font>
      <b/>
      <sz val="10"/>
      <color rgb="FFFFFFFF"/>
      <name val="Century Gothic"/>
      <family val="2"/>
    </font>
    <font>
      <b/>
      <sz val="10"/>
      <color theme="1"/>
      <name val="Century Gothic"/>
      <family val="2"/>
    </font>
    <font>
      <sz val="8"/>
      <color rgb="FF000000"/>
      <name val="Arial"/>
      <family val="2"/>
    </font>
  </fonts>
  <fills count="22">
    <fill>
      <patternFill patternType="none"/>
    </fill>
    <fill>
      <patternFill patternType="gray125"/>
    </fill>
    <fill>
      <patternFill patternType="solid">
        <fgColor theme="0" tint="-4.9989318521683403E-2"/>
        <bgColor indexed="64"/>
      </patternFill>
    </fill>
    <fill>
      <patternFill patternType="solid">
        <fgColor rgb="FFE6F8FE"/>
        <bgColor indexed="64"/>
      </patternFill>
    </fill>
    <fill>
      <patternFill patternType="solid">
        <fgColor rgb="FF002060"/>
        <bgColor indexed="64"/>
      </patternFill>
    </fill>
    <fill>
      <patternFill patternType="solid">
        <fgColor rgb="FFF5F5F5"/>
        <bgColor indexed="64"/>
      </patternFill>
    </fill>
    <fill>
      <patternFill patternType="solid">
        <fgColor theme="4" tint="0.79998168889431442"/>
        <bgColor indexed="64"/>
      </patternFill>
    </fill>
    <fill>
      <patternFill patternType="solid">
        <fgColor rgb="FFE7E6E6"/>
        <bgColor indexed="64"/>
      </patternFill>
    </fill>
    <fill>
      <patternFill patternType="solid">
        <fgColor rgb="FF1C4F9E"/>
        <bgColor indexed="64"/>
      </patternFill>
    </fill>
    <fill>
      <patternFill patternType="solid">
        <fgColor rgb="FFFFFFFF"/>
        <bgColor indexed="64"/>
      </patternFill>
    </fill>
    <fill>
      <patternFill patternType="solid">
        <fgColor rgb="FF595959"/>
        <bgColor indexed="64"/>
      </patternFill>
    </fill>
    <fill>
      <patternFill patternType="solid">
        <fgColor rgb="FFF2F2F2"/>
        <bgColor indexed="64"/>
      </patternFill>
    </fill>
    <fill>
      <patternFill patternType="solid">
        <fgColor rgb="FFD8D8D8"/>
        <bgColor indexed="64"/>
      </patternFill>
    </fill>
    <fill>
      <patternFill patternType="solid">
        <fgColor rgb="FFEBF8FF"/>
        <bgColor indexed="64"/>
      </patternFill>
    </fill>
    <fill>
      <patternFill patternType="solid">
        <fgColor theme="8" tint="0.79998168889431442"/>
        <bgColor indexed="64"/>
      </patternFill>
    </fill>
    <fill>
      <patternFill patternType="solid">
        <fgColor rgb="FF1C4F9E"/>
        <bgColor rgb="FF1C4F9E"/>
      </patternFill>
    </fill>
    <fill>
      <patternFill patternType="solid">
        <fgColor rgb="FFE6F8FE"/>
        <bgColor rgb="FFE6F8FE"/>
      </patternFill>
    </fill>
    <fill>
      <patternFill patternType="solid">
        <fgColor rgb="FF3F3F3F"/>
        <bgColor rgb="FF3F3F3F"/>
      </patternFill>
    </fill>
    <fill>
      <patternFill patternType="solid">
        <fgColor theme="0"/>
        <bgColor theme="0"/>
      </patternFill>
    </fill>
    <fill>
      <patternFill patternType="solid">
        <fgColor rgb="FFD8D8D8"/>
        <bgColor rgb="FFD8D8D8"/>
      </patternFill>
    </fill>
    <fill>
      <patternFill patternType="solid">
        <fgColor rgb="FF595959"/>
        <bgColor rgb="FF595959"/>
      </patternFill>
    </fill>
    <fill>
      <patternFill patternType="solid">
        <fgColor theme="0"/>
        <bgColor indexed="64"/>
      </patternFill>
    </fill>
  </fills>
  <borders count="4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auto="1"/>
      </left>
      <right style="thin">
        <color auto="1"/>
      </right>
      <top style="thin">
        <color auto="1"/>
      </top>
      <bottom style="thin">
        <color auto="1"/>
      </bottom>
      <diagonal/>
    </border>
    <border>
      <left/>
      <right style="medium">
        <color rgb="FFBFBFBF"/>
      </right>
      <top style="medium">
        <color rgb="FFBFBFBF"/>
      </top>
      <bottom style="medium">
        <color rgb="FFBFBFBF"/>
      </bottom>
      <diagonal/>
    </border>
    <border>
      <left/>
      <right/>
      <top/>
      <bottom style="medium">
        <color rgb="FFBFBFBF"/>
      </bottom>
      <diagonal/>
    </border>
    <border>
      <left style="medium">
        <color rgb="FFBFBFBF"/>
      </left>
      <right style="medium">
        <color rgb="FFBFBFBF"/>
      </right>
      <top/>
      <bottom style="medium">
        <color rgb="FFBFBFBF"/>
      </bottom>
      <diagonal/>
    </border>
    <border>
      <left style="medium">
        <color rgb="FFBFBFBF"/>
      </left>
      <right/>
      <top/>
      <bottom style="medium">
        <color rgb="FFBFBFBF"/>
      </bottom>
      <diagonal/>
    </border>
    <border>
      <left/>
      <right style="medium">
        <color rgb="FFBFBFBF"/>
      </right>
      <top/>
      <bottom style="medium">
        <color rgb="FFBFBFBF"/>
      </bottom>
      <diagonal/>
    </border>
    <border>
      <left style="thick">
        <color rgb="FF000000"/>
      </left>
      <right/>
      <top/>
      <bottom style="medium">
        <color rgb="FFBFBFBF"/>
      </bottom>
      <diagonal/>
    </border>
    <border>
      <left style="medium">
        <color rgb="FFBFBFBF"/>
      </left>
      <right/>
      <top/>
      <bottom/>
      <diagonal/>
    </border>
    <border>
      <left/>
      <right style="medium">
        <color rgb="FFBFBFBF"/>
      </right>
      <top/>
      <bottom/>
      <diagonal/>
    </border>
    <border>
      <left/>
      <right/>
      <top/>
      <bottom style="medium">
        <color rgb="FFD8D8D8"/>
      </bottom>
      <diagonal/>
    </border>
    <border>
      <left style="thick">
        <color rgb="FFBFBFBF"/>
      </left>
      <right/>
      <top/>
      <bottom/>
      <diagonal/>
    </border>
    <border>
      <left style="thick">
        <color rgb="FFBFBFBF"/>
      </left>
      <right/>
      <top/>
      <bottom style="medium">
        <color rgb="FFBFBFBF"/>
      </bottom>
      <diagonal/>
    </border>
    <border>
      <left style="medium">
        <color rgb="FFBFBFBF"/>
      </left>
      <right/>
      <top style="medium">
        <color rgb="FFBFBFBF"/>
      </top>
      <bottom style="medium">
        <color rgb="FFBFBFBF"/>
      </bottom>
      <diagonal/>
    </border>
    <border>
      <left/>
      <right/>
      <top style="medium">
        <color rgb="FFBFBFBF"/>
      </top>
      <bottom style="medium">
        <color rgb="FFBFBFBF"/>
      </bottom>
      <diagonal/>
    </border>
    <border>
      <left style="medium">
        <color rgb="FFBFBFBF"/>
      </left>
      <right/>
      <top style="medium">
        <color rgb="FFBFBFBF"/>
      </top>
      <bottom/>
      <diagonal/>
    </border>
    <border>
      <left/>
      <right/>
      <top style="medium">
        <color rgb="FFBFBFBF"/>
      </top>
      <bottom/>
      <diagonal/>
    </border>
    <border>
      <left/>
      <right style="medium">
        <color rgb="FFBFBFBF"/>
      </right>
      <top style="medium">
        <color rgb="FFBFBFBF"/>
      </top>
      <bottom/>
      <diagonal/>
    </border>
    <border>
      <left style="medium">
        <color rgb="FFBFBFBF"/>
      </left>
      <right style="medium">
        <color rgb="FFBFBFBF"/>
      </right>
      <top style="medium">
        <color rgb="FFBFBFBF"/>
      </top>
      <bottom/>
      <diagonal/>
    </border>
    <border>
      <left style="medium">
        <color rgb="FFD8D8D8"/>
      </left>
      <right/>
      <top style="medium">
        <color rgb="FFD8D8D8"/>
      </top>
      <bottom style="medium">
        <color rgb="FFD8D8D8"/>
      </bottom>
      <diagonal/>
    </border>
    <border>
      <left/>
      <right/>
      <top style="medium">
        <color rgb="FFD8D8D8"/>
      </top>
      <bottom style="medium">
        <color rgb="FFD8D8D8"/>
      </bottom>
      <diagonal/>
    </border>
    <border>
      <left/>
      <right style="medium">
        <color rgb="FFD8D8D8"/>
      </right>
      <top style="medium">
        <color rgb="FFD8D8D8"/>
      </top>
      <bottom style="medium">
        <color rgb="FFD8D8D8"/>
      </bottom>
      <diagonal/>
    </border>
    <border>
      <left/>
      <right/>
      <top/>
      <bottom style="thin">
        <color rgb="FFBFBFBF"/>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right/>
      <top style="thin">
        <color rgb="FFA5A5A5"/>
      </top>
      <bottom style="thin">
        <color rgb="FFA5A5A5"/>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style="thin">
        <color rgb="FFBFBFBF"/>
      </bottom>
      <diagonal/>
    </border>
    <border>
      <left/>
      <right style="medium">
        <color rgb="FFBFBFBF"/>
      </right>
      <top/>
      <bottom style="thin">
        <color rgb="FFBFBFBF"/>
      </bottom>
      <diagonal/>
    </border>
    <border>
      <left style="thin">
        <color rgb="FFBFBFBF"/>
      </left>
      <right style="thin">
        <color rgb="FFBFBFBF"/>
      </right>
      <top/>
      <bottom/>
      <diagonal/>
    </border>
    <border>
      <left/>
      <right style="thin">
        <color theme="0" tint="-0.24994659260841701"/>
      </right>
      <top style="thin">
        <color theme="0" tint="-0.24994659260841701"/>
      </top>
      <bottom style="thin">
        <color theme="0" tint="-0.24994659260841701"/>
      </bottom>
      <diagonal/>
    </border>
    <border>
      <left style="medium">
        <color rgb="FFBFBFBF"/>
      </left>
      <right style="medium">
        <color rgb="FFBFBFBF"/>
      </right>
      <top style="medium">
        <color rgb="FFBFBFBF"/>
      </top>
      <bottom style="medium">
        <color rgb="FFBFBFBF"/>
      </bottom>
      <diagonal/>
    </border>
    <border>
      <left/>
      <right style="thin">
        <color auto="1"/>
      </right>
      <top style="thin">
        <color auto="1"/>
      </top>
      <bottom style="thin">
        <color auto="1"/>
      </bottom>
      <diagonal/>
    </border>
    <border>
      <left/>
      <right/>
      <top style="thin">
        <color theme="0" tint="-0.24994659260841701"/>
      </top>
      <bottom style="thin">
        <color theme="0" tint="-0.2499465926084170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right/>
      <top style="thin">
        <color rgb="FFBFBFBF"/>
      </top>
      <bottom/>
      <diagonal/>
    </border>
    <border>
      <left/>
      <right style="thin">
        <color rgb="FFBFBFBF"/>
      </right>
      <top style="thin">
        <color rgb="FFBFBFBF"/>
      </top>
      <bottom/>
      <diagonal/>
    </border>
  </borders>
  <cellStyleXfs count="91">
    <xf numFmtId="0" fontId="0" fillId="0" borderId="0"/>
    <xf numFmtId="168"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167"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20" fillId="0" borderId="0"/>
    <xf numFmtId="0" fontId="9" fillId="0" borderId="0" applyNumberFormat="0" applyFill="0" applyBorder="0" applyAlignment="0" applyProtection="0"/>
    <xf numFmtId="9" fontId="6" fillId="0" borderId="0" applyFont="0" applyFill="0" applyBorder="0" applyAlignment="0" applyProtection="0"/>
    <xf numFmtId="0" fontId="3" fillId="0" borderId="0"/>
  </cellStyleXfs>
  <cellXfs count="333">
    <xf numFmtId="0" fontId="0" fillId="0" borderId="0" xfId="0"/>
    <xf numFmtId="0" fontId="7" fillId="0" borderId="0" xfId="0" applyFont="1" applyProtection="1">
      <protection hidden="1"/>
    </xf>
    <xf numFmtId="0" fontId="13" fillId="0" borderId="0" xfId="0" applyFont="1"/>
    <xf numFmtId="0" fontId="15" fillId="0" borderId="0" xfId="0" applyFont="1" applyAlignment="1">
      <alignment horizontal="center"/>
    </xf>
    <xf numFmtId="0" fontId="13"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9" fillId="4" borderId="0" xfId="0" applyFont="1" applyFill="1" applyAlignment="1" applyProtection="1">
      <alignment horizontal="center"/>
      <protection hidden="1"/>
    </xf>
    <xf numFmtId="169" fontId="7" fillId="0" borderId="0" xfId="0" applyNumberFormat="1" applyFont="1" applyProtection="1">
      <protection hidden="1"/>
    </xf>
    <xf numFmtId="0" fontId="7" fillId="0" borderId="0" xfId="0" applyFont="1" applyAlignment="1" applyProtection="1">
      <alignment horizontal="center"/>
      <protection hidden="1"/>
    </xf>
    <xf numFmtId="14" fontId="7" fillId="0" borderId="0" xfId="0" applyNumberFormat="1" applyFont="1" applyProtection="1">
      <protection hidden="1"/>
    </xf>
    <xf numFmtId="167" fontId="7" fillId="0" borderId="0" xfId="76" applyFont="1" applyFill="1" applyProtection="1">
      <protection hidden="1"/>
    </xf>
    <xf numFmtId="0" fontId="13" fillId="0" borderId="0" xfId="0" applyFont="1" applyAlignment="1">
      <alignment vertical="center"/>
    </xf>
    <xf numFmtId="0" fontId="25" fillId="8" borderId="0" xfId="0" applyFont="1" applyFill="1" applyAlignment="1">
      <alignment horizontal="center" vertical="center" wrapText="1"/>
    </xf>
    <xf numFmtId="0" fontId="17" fillId="5" borderId="9" xfId="0" applyFont="1" applyFill="1" applyBorder="1" applyAlignment="1">
      <alignment horizontal="right" vertical="center" wrapText="1"/>
    </xf>
    <xf numFmtId="0" fontId="17" fillId="3" borderId="9" xfId="0" applyFont="1" applyFill="1" applyBorder="1" applyAlignment="1">
      <alignment horizontal="right" vertical="center" wrapText="1"/>
    </xf>
    <xf numFmtId="0" fontId="17" fillId="3" borderId="9" xfId="0" applyFont="1" applyFill="1" applyBorder="1" applyAlignment="1">
      <alignment vertical="center" wrapText="1"/>
    </xf>
    <xf numFmtId="0" fontId="15" fillId="3" borderId="9" xfId="0" applyFont="1" applyFill="1" applyBorder="1" applyAlignment="1">
      <alignment horizontal="center" vertical="center" wrapText="1"/>
    </xf>
    <xf numFmtId="0" fontId="17" fillId="3" borderId="9" xfId="0" applyFont="1" applyFill="1" applyBorder="1" applyAlignment="1">
      <alignment horizontal="center" vertical="center" wrapText="1"/>
    </xf>
    <xf numFmtId="14" fontId="17" fillId="3" borderId="9" xfId="0" applyNumberFormat="1" applyFont="1" applyFill="1" applyBorder="1" applyAlignment="1">
      <alignment horizontal="center" vertical="center" wrapText="1"/>
    </xf>
    <xf numFmtId="0" fontId="27" fillId="0" borderId="0" xfId="0" applyFont="1" applyAlignment="1">
      <alignment vertical="center" wrapText="1"/>
    </xf>
    <xf numFmtId="0" fontId="28" fillId="3" borderId="9"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7" fillId="5" borderId="9" xfId="0" applyFont="1" applyFill="1" applyBorder="1" applyAlignment="1">
      <alignment vertical="center" wrapText="1"/>
    </xf>
    <xf numFmtId="0" fontId="17" fillId="5" borderId="9" xfId="0" applyFont="1" applyFill="1" applyBorder="1" applyAlignment="1">
      <alignment horizontal="center" vertical="center" wrapText="1"/>
    </xf>
    <xf numFmtId="0" fontId="29" fillId="10" borderId="9"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0" borderId="0" xfId="0" applyFont="1"/>
    <xf numFmtId="0" fontId="30" fillId="0" borderId="6" xfId="0" applyFont="1" applyBorder="1" applyAlignment="1">
      <alignment horizontal="center" vertical="center" wrapText="1"/>
    </xf>
    <xf numFmtId="0" fontId="7" fillId="0" borderId="9" xfId="0" applyFont="1" applyBorder="1" applyAlignment="1">
      <alignment horizontal="center" vertical="center" wrapText="1"/>
    </xf>
    <xf numFmtId="0" fontId="17" fillId="11" borderId="9" xfId="0" applyFont="1" applyFill="1" applyBorder="1" applyAlignment="1">
      <alignment horizontal="center" vertical="center" wrapText="1"/>
    </xf>
    <xf numFmtId="0" fontId="31" fillId="12" borderId="14" xfId="0" applyFont="1" applyFill="1" applyBorder="1" applyAlignment="1">
      <alignment vertical="center"/>
    </xf>
    <xf numFmtId="0" fontId="31" fillId="12" borderId="15" xfId="0" applyFont="1" applyFill="1" applyBorder="1" applyAlignment="1">
      <alignment vertical="center"/>
    </xf>
    <xf numFmtId="0" fontId="32" fillId="10" borderId="7" xfId="0" applyFont="1" applyFill="1" applyBorder="1" applyAlignment="1">
      <alignment horizontal="center" vertical="center" wrapText="1"/>
    </xf>
    <xf numFmtId="0" fontId="32" fillId="10" borderId="9" xfId="0" applyFont="1" applyFill="1" applyBorder="1" applyAlignment="1">
      <alignment horizontal="center" vertical="center" wrapText="1"/>
    </xf>
    <xf numFmtId="0" fontId="8" fillId="0" borderId="7" xfId="0" applyFont="1" applyBorder="1" applyAlignment="1">
      <alignment horizontal="center" vertical="center" wrapText="1"/>
    </xf>
    <xf numFmtId="10" fontId="8" fillId="0" borderId="9" xfId="0" applyNumberFormat="1" applyFont="1" applyBorder="1" applyAlignment="1">
      <alignment horizontal="center" vertical="center" wrapText="1"/>
    </xf>
    <xf numFmtId="0" fontId="17" fillId="5" borderId="5" xfId="0" applyFont="1" applyFill="1" applyBorder="1" applyAlignment="1">
      <alignment horizontal="right" vertical="center" wrapText="1"/>
    </xf>
    <xf numFmtId="0" fontId="17" fillId="3" borderId="16"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7" fillId="0" borderId="4" xfId="0" applyFont="1" applyBorder="1" applyAlignment="1">
      <alignment horizontal="center" vertical="center" wrapText="1"/>
    </xf>
    <xf numFmtId="0" fontId="34" fillId="0" borderId="0" xfId="0" applyFont="1"/>
    <xf numFmtId="9" fontId="34" fillId="0" borderId="0" xfId="3" applyFont="1"/>
    <xf numFmtId="0" fontId="34" fillId="0" borderId="4" xfId="0" applyFont="1" applyBorder="1"/>
    <xf numFmtId="165" fontId="34" fillId="0" borderId="4" xfId="0" applyNumberFormat="1" applyFont="1" applyBorder="1"/>
    <xf numFmtId="0" fontId="36" fillId="0" borderId="0" xfId="0" applyFont="1" applyAlignment="1">
      <alignment vertical="center"/>
    </xf>
    <xf numFmtId="0" fontId="37" fillId="8" borderId="4" xfId="0" applyFont="1" applyFill="1" applyBorder="1" applyAlignment="1">
      <alignment horizontal="center" vertical="center" wrapText="1"/>
    </xf>
    <xf numFmtId="0" fontId="34" fillId="0" borderId="4" xfId="0" applyFont="1" applyBorder="1" applyAlignment="1">
      <alignment horizontal="center" vertical="center" wrapText="1"/>
    </xf>
    <xf numFmtId="0" fontId="38" fillId="0" borderId="4" xfId="0" applyFont="1" applyBorder="1" applyAlignment="1">
      <alignment vertical="center" wrapText="1"/>
    </xf>
    <xf numFmtId="165" fontId="38" fillId="0" borderId="4" xfId="1" applyNumberFormat="1" applyFont="1" applyBorder="1" applyAlignment="1">
      <alignment vertical="center" wrapText="1"/>
    </xf>
    <xf numFmtId="0" fontId="34" fillId="0" borderId="4" xfId="0" applyFont="1" applyBorder="1" applyAlignment="1">
      <alignment vertical="center" wrapText="1"/>
    </xf>
    <xf numFmtId="0" fontId="34" fillId="14" borderId="4" xfId="0" applyFont="1" applyFill="1" applyBorder="1" applyAlignment="1">
      <alignment horizontal="center" vertical="center" wrapText="1"/>
    </xf>
    <xf numFmtId="0" fontId="38" fillId="14" borderId="4" xfId="0" applyFont="1" applyFill="1" applyBorder="1" applyAlignment="1">
      <alignment vertical="center" wrapText="1"/>
    </xf>
    <xf numFmtId="0" fontId="34" fillId="14" borderId="4" xfId="0" applyFont="1" applyFill="1" applyBorder="1" applyAlignment="1">
      <alignment vertical="center" wrapText="1"/>
    </xf>
    <xf numFmtId="0" fontId="40" fillId="17" borderId="26" xfId="0" applyFont="1" applyFill="1" applyBorder="1" applyAlignment="1">
      <alignment horizontal="left" vertical="center"/>
    </xf>
    <xf numFmtId="0" fontId="40" fillId="17" borderId="27" xfId="0" applyFont="1" applyFill="1" applyBorder="1" applyAlignment="1">
      <alignment horizontal="left" vertical="center"/>
    </xf>
    <xf numFmtId="0" fontId="11" fillId="0" borderId="0" xfId="0" applyFont="1"/>
    <xf numFmtId="0" fontId="12" fillId="0" borderId="0" xfId="0" applyFont="1"/>
    <xf numFmtId="0" fontId="31" fillId="19" borderId="11" xfId="0" applyFont="1" applyFill="1" applyBorder="1" applyAlignment="1">
      <alignment horizontal="left" vertical="center"/>
    </xf>
    <xf numFmtId="0" fontId="31" fillId="19" borderId="0" xfId="0" applyFont="1" applyFill="1" applyAlignment="1">
      <alignment horizontal="center" vertical="center"/>
    </xf>
    <xf numFmtId="0" fontId="7" fillId="0" borderId="0" xfId="0" applyFont="1" applyAlignment="1">
      <alignment vertical="center"/>
    </xf>
    <xf numFmtId="0" fontId="8" fillId="0" borderId="29" xfId="0" applyFont="1" applyBorder="1" applyAlignment="1">
      <alignment horizontal="center" vertical="center" wrapText="1"/>
    </xf>
    <xf numFmtId="0" fontId="42" fillId="17" borderId="34" xfId="0" applyFont="1" applyFill="1" applyBorder="1" applyAlignment="1">
      <alignment horizontal="center" vertical="center" wrapText="1"/>
    </xf>
    <xf numFmtId="165" fontId="34" fillId="0" borderId="0" xfId="0" applyNumberFormat="1" applyFont="1" applyAlignment="1">
      <alignment horizontal="center"/>
    </xf>
    <xf numFmtId="165" fontId="37" fillId="8" borderId="4" xfId="0" applyNumberFormat="1" applyFont="1" applyFill="1" applyBorder="1" applyAlignment="1">
      <alignment horizontal="center" vertical="center" wrapText="1"/>
    </xf>
    <xf numFmtId="165" fontId="34" fillId="0" borderId="0" xfId="0" applyNumberFormat="1" applyFont="1"/>
    <xf numFmtId="0" fontId="7" fillId="21" borderId="1" xfId="0" applyFont="1" applyFill="1" applyBorder="1" applyAlignment="1" applyProtection="1">
      <alignment horizontal="center" vertical="center"/>
      <protection hidden="1"/>
    </xf>
    <xf numFmtId="164" fontId="34" fillId="0" borderId="0" xfId="0" applyNumberFormat="1" applyFont="1"/>
    <xf numFmtId="0" fontId="34" fillId="0" borderId="0" xfId="0" applyFont="1" applyAlignment="1">
      <alignment vertical="center" wrapText="1"/>
    </xf>
    <xf numFmtId="20" fontId="17" fillId="3" borderId="36"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20" fontId="17" fillId="3" borderId="7" xfId="0" applyNumberFormat="1" applyFont="1" applyFill="1" applyBorder="1" applyAlignment="1">
      <alignment horizontal="center" vertical="center" wrapText="1"/>
    </xf>
    <xf numFmtId="0" fontId="25" fillId="8" borderId="18" xfId="0" applyFont="1" applyFill="1" applyBorder="1" applyAlignment="1">
      <alignment vertical="center" wrapText="1"/>
    </xf>
    <xf numFmtId="0" fontId="17" fillId="0" borderId="4" xfId="0" applyFont="1" applyBorder="1" applyAlignment="1">
      <alignment vertical="center" wrapText="1"/>
    </xf>
    <xf numFmtId="0" fontId="17" fillId="0" borderId="4" xfId="0" applyFont="1" applyBorder="1" applyAlignment="1" applyProtection="1">
      <alignment horizontal="center" vertical="center" wrapText="1"/>
      <protection locked="0" hidden="1"/>
    </xf>
    <xf numFmtId="0" fontId="13" fillId="0" borderId="4" xfId="0" applyFont="1" applyBorder="1" applyAlignment="1" applyProtection="1">
      <alignment horizontal="center" vertical="center" wrapText="1"/>
      <protection locked="0" hidden="1"/>
    </xf>
    <xf numFmtId="0" fontId="8" fillId="6" borderId="4" xfId="0" applyFont="1" applyFill="1" applyBorder="1" applyAlignment="1">
      <alignment horizontal="center" vertical="center" wrapText="1"/>
    </xf>
    <xf numFmtId="0" fontId="45" fillId="8" borderId="4" xfId="0" applyFont="1" applyFill="1" applyBorder="1" applyAlignment="1">
      <alignment horizontal="center" vertical="center" wrapText="1"/>
    </xf>
    <xf numFmtId="0" fontId="34" fillId="14" borderId="4" xfId="0" applyFont="1" applyFill="1" applyBorder="1"/>
    <xf numFmtId="0" fontId="7" fillId="3" borderId="36" xfId="0" applyFont="1" applyFill="1" applyBorder="1" applyAlignment="1">
      <alignment horizontal="center" vertical="center" wrapText="1"/>
    </xf>
    <xf numFmtId="0" fontId="17" fillId="0" borderId="1" xfId="0" applyFont="1" applyBorder="1" applyProtection="1">
      <protection locked="0" hidden="1"/>
    </xf>
    <xf numFmtId="0" fontId="17" fillId="0" borderId="2" xfId="0" applyFont="1" applyBorder="1" applyProtection="1">
      <protection locked="0" hidden="1"/>
    </xf>
    <xf numFmtId="0" fontId="17" fillId="0" borderId="38" xfId="0" applyFont="1" applyBorder="1" applyProtection="1">
      <protection locked="0" hidden="1"/>
    </xf>
    <xf numFmtId="0" fontId="17" fillId="0" borderId="35" xfId="0" applyFont="1" applyBorder="1" applyProtection="1">
      <protection locked="0" hidden="1"/>
    </xf>
    <xf numFmtId="0" fontId="34" fillId="0" borderId="0" xfId="0" applyFont="1" applyAlignment="1">
      <alignment horizontal="center"/>
    </xf>
    <xf numFmtId="0" fontId="38" fillId="0" borderId="40" xfId="0" applyFont="1" applyBorder="1" applyAlignment="1">
      <alignment vertical="center" wrapText="1"/>
    </xf>
    <xf numFmtId="0" fontId="38" fillId="14" borderId="40" xfId="0" applyFont="1" applyFill="1" applyBorder="1" applyAlignment="1">
      <alignment vertical="center" wrapText="1"/>
    </xf>
    <xf numFmtId="168" fontId="38" fillId="0" borderId="37" xfId="1" applyFont="1" applyBorder="1" applyAlignment="1">
      <alignment vertical="center" wrapText="1"/>
    </xf>
    <xf numFmtId="0" fontId="37" fillId="8" borderId="41" xfId="0" applyFont="1" applyFill="1" applyBorder="1" applyAlignment="1">
      <alignment horizontal="center" vertical="center" wrapText="1"/>
    </xf>
    <xf numFmtId="9" fontId="37" fillId="8" borderId="41" xfId="3" applyFont="1" applyFill="1" applyBorder="1" applyAlignment="1">
      <alignment horizontal="center" vertical="center" wrapText="1"/>
    </xf>
    <xf numFmtId="10" fontId="34" fillId="9" borderId="4" xfId="0" applyNumberFormat="1" applyFont="1" applyFill="1" applyBorder="1" applyAlignment="1">
      <alignment horizontal="center" vertical="center" wrapText="1"/>
    </xf>
    <xf numFmtId="10" fontId="34" fillId="3" borderId="4" xfId="0" applyNumberFormat="1" applyFont="1" applyFill="1" applyBorder="1" applyAlignment="1">
      <alignment vertical="center" wrapText="1"/>
    </xf>
    <xf numFmtId="0" fontId="33" fillId="0" borderId="0" xfId="0" applyFont="1"/>
    <xf numFmtId="169" fontId="13" fillId="0" borderId="0" xfId="0" applyNumberFormat="1" applyFont="1" applyAlignment="1">
      <alignment horizontal="right" vertical="center" wrapText="1"/>
    </xf>
    <xf numFmtId="0" fontId="7" fillId="3" borderId="7" xfId="0" applyFont="1" applyFill="1" applyBorder="1" applyAlignment="1">
      <alignment horizontal="center" vertical="center" wrapText="1"/>
    </xf>
    <xf numFmtId="165" fontId="39" fillId="0" borderId="0" xfId="2" applyNumberFormat="1" applyFont="1" applyFill="1" applyBorder="1" applyAlignment="1" applyProtection="1">
      <alignment horizontal="right" vertical="center" wrapText="1"/>
      <protection hidden="1"/>
    </xf>
    <xf numFmtId="0" fontId="45" fillId="8" borderId="37" xfId="0" applyFont="1" applyFill="1" applyBorder="1" applyAlignment="1">
      <alignment horizontal="center" vertical="center" wrapText="1"/>
    </xf>
    <xf numFmtId="165" fontId="36" fillId="0" borderId="0" xfId="0" applyNumberFormat="1" applyFont="1" applyAlignment="1">
      <alignment horizontal="center" vertical="center"/>
    </xf>
    <xf numFmtId="165" fontId="35" fillId="0" borderId="0" xfId="0" applyNumberFormat="1" applyFont="1" applyAlignment="1">
      <alignment horizontal="center" vertical="center" wrapText="1"/>
    </xf>
    <xf numFmtId="165" fontId="37" fillId="0" borderId="0" xfId="0" applyNumberFormat="1" applyFont="1" applyAlignment="1">
      <alignment horizontal="center" vertical="center" wrapText="1"/>
    </xf>
    <xf numFmtId="165" fontId="38" fillId="0" borderId="0" xfId="1" applyNumberFormat="1" applyFont="1" applyFill="1" applyBorder="1" applyAlignment="1">
      <alignment vertical="center" wrapText="1"/>
    </xf>
    <xf numFmtId="0" fontId="38" fillId="0" borderId="0" xfId="1" applyNumberFormat="1" applyFont="1" applyFill="1" applyBorder="1" applyAlignment="1">
      <alignment vertical="center" wrapText="1"/>
    </xf>
    <xf numFmtId="10" fontId="34" fillId="14" borderId="4" xfId="0" applyNumberFormat="1" applyFont="1" applyFill="1" applyBorder="1" applyAlignment="1">
      <alignment horizontal="center" vertical="center" wrapText="1"/>
    </xf>
    <xf numFmtId="0" fontId="17" fillId="0" borderId="38" xfId="0" applyFont="1" applyBorder="1" applyAlignment="1" applyProtection="1">
      <alignment horizontal="center"/>
      <protection locked="0" hidden="1"/>
    </xf>
    <xf numFmtId="0" fontId="17" fillId="0" borderId="4" xfId="0" applyFont="1" applyBorder="1" applyAlignment="1">
      <alignment horizontal="center" vertical="center" wrapText="1"/>
    </xf>
    <xf numFmtId="0" fontId="13" fillId="0" borderId="4" xfId="0" applyFont="1" applyBorder="1" applyAlignment="1">
      <alignment horizontal="center" wrapText="1"/>
    </xf>
    <xf numFmtId="0" fontId="13" fillId="0" borderId="0" xfId="0" applyFont="1" applyAlignment="1">
      <alignment horizontal="center"/>
    </xf>
    <xf numFmtId="0" fontId="46" fillId="0" borderId="37" xfId="0" applyFont="1" applyBorder="1" applyAlignment="1">
      <alignment horizontal="center" vertical="center" wrapText="1"/>
    </xf>
    <xf numFmtId="0" fontId="17" fillId="5" borderId="6" xfId="0" applyFont="1" applyFill="1" applyBorder="1" applyAlignment="1">
      <alignment horizontal="center" vertical="center" wrapText="1"/>
    </xf>
    <xf numFmtId="0" fontId="17" fillId="5" borderId="6" xfId="0" applyFont="1" applyFill="1" applyBorder="1" applyAlignment="1">
      <alignment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17" fillId="9" borderId="6"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42" fillId="17" borderId="31"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13" fillId="0" borderId="4" xfId="0" applyFont="1" applyBorder="1" applyAlignment="1">
      <alignment horizontal="center" vertical="center" wrapText="1"/>
    </xf>
    <xf numFmtId="169" fontId="13" fillId="0" borderId="4" xfId="0" applyNumberFormat="1" applyFont="1" applyBorder="1" applyAlignment="1">
      <alignment horizontal="center" vertical="center" wrapText="1"/>
    </xf>
    <xf numFmtId="169" fontId="13" fillId="16" borderId="4" xfId="0" applyNumberFormat="1" applyFont="1" applyFill="1" applyBorder="1" applyAlignment="1">
      <alignment horizontal="center" vertical="center" wrapText="1"/>
    </xf>
    <xf numFmtId="169" fontId="13" fillId="0" borderId="4" xfId="0" applyNumberFormat="1" applyFont="1" applyBorder="1" applyAlignment="1">
      <alignment horizontal="right" vertical="center" wrapText="1"/>
    </xf>
    <xf numFmtId="170" fontId="6" fillId="0" borderId="4" xfId="1" applyNumberFormat="1" applyFont="1" applyFill="1" applyBorder="1" applyAlignment="1" applyProtection="1">
      <alignment horizontal="right" vertical="center"/>
      <protection hidden="1"/>
    </xf>
    <xf numFmtId="171" fontId="13" fillId="0" borderId="4" xfId="0" applyNumberFormat="1" applyFont="1" applyBorder="1" applyAlignment="1">
      <alignment horizontal="center" vertical="center" wrapText="1"/>
    </xf>
    <xf numFmtId="0" fontId="31" fillId="18" borderId="4" xfId="0" applyFont="1" applyFill="1" applyBorder="1" applyAlignment="1">
      <alignment horizontal="left" vertical="center" wrapText="1"/>
    </xf>
    <xf numFmtId="9" fontId="25" fillId="8" borderId="4" xfId="3" applyFont="1" applyFill="1" applyBorder="1" applyAlignment="1">
      <alignment horizontal="center" vertical="center" wrapText="1"/>
    </xf>
    <xf numFmtId="0" fontId="8" fillId="0" borderId="45" xfId="0" applyFont="1" applyBorder="1" applyAlignment="1">
      <alignment horizontal="center" vertical="center" wrapText="1"/>
    </xf>
    <xf numFmtId="49" fontId="7" fillId="0" borderId="43" xfId="0" applyNumberFormat="1" applyFont="1" applyBorder="1" applyAlignment="1">
      <alignment horizontal="center" vertical="center" wrapText="1"/>
    </xf>
    <xf numFmtId="0" fontId="33" fillId="0" borderId="25" xfId="0" applyFont="1" applyBorder="1"/>
    <xf numFmtId="0" fontId="33" fillId="0" borderId="44" xfId="0" applyFont="1" applyBorder="1"/>
    <xf numFmtId="10" fontId="7" fillId="0" borderId="45" xfId="0" applyNumberFormat="1" applyFont="1" applyBorder="1" applyAlignment="1">
      <alignment horizontal="center" vertical="center" wrapText="1"/>
    </xf>
    <xf numFmtId="0" fontId="43" fillId="20" borderId="4" xfId="0" applyFont="1" applyFill="1" applyBorder="1" applyAlignment="1">
      <alignment horizontal="center" vertical="center" wrapText="1"/>
    </xf>
    <xf numFmtId="0" fontId="8" fillId="0" borderId="4" xfId="0" applyFont="1" applyBorder="1" applyAlignment="1">
      <alignment horizontal="center" vertical="center" wrapText="1"/>
    </xf>
    <xf numFmtId="10" fontId="7" fillId="0" borderId="4" xfId="0" applyNumberFormat="1" applyFont="1" applyBorder="1" applyAlignment="1">
      <alignment horizontal="center" wrapText="1"/>
    </xf>
    <xf numFmtId="10" fontId="7" fillId="0" borderId="31" xfId="0" applyNumberFormat="1" applyFont="1" applyBorder="1" applyAlignment="1">
      <alignment horizontal="center" vertical="center" wrapText="1"/>
    </xf>
    <xf numFmtId="10" fontId="8" fillId="0" borderId="4" xfId="0" applyNumberFormat="1" applyFont="1" applyBorder="1" applyAlignment="1">
      <alignment horizontal="center" vertical="center"/>
    </xf>
    <xf numFmtId="10" fontId="7" fillId="13" borderId="36" xfId="0" applyNumberFormat="1" applyFont="1" applyFill="1" applyBorder="1" applyAlignment="1">
      <alignment horizontal="center" vertical="center" wrapText="1"/>
    </xf>
    <xf numFmtId="168" fontId="36" fillId="15" borderId="0" xfId="1" applyFont="1" applyFill="1" applyAlignment="1">
      <alignment horizontal="center" vertical="center"/>
    </xf>
    <xf numFmtId="168" fontId="35" fillId="3" borderId="0" xfId="1" applyFont="1" applyFill="1" applyAlignment="1">
      <alignment horizontal="center" vertical="center" wrapText="1"/>
    </xf>
    <xf numFmtId="168" fontId="34" fillId="0" borderId="0" xfId="1" applyFont="1" applyAlignment="1">
      <alignment horizontal="center"/>
    </xf>
    <xf numFmtId="168" fontId="37" fillId="8" borderId="40" xfId="1" applyFont="1" applyFill="1" applyBorder="1" applyAlignment="1">
      <alignment horizontal="center" vertical="center" wrapText="1"/>
    </xf>
    <xf numFmtId="168" fontId="38" fillId="0" borderId="40" xfId="1" applyFont="1" applyBorder="1" applyAlignment="1">
      <alignment vertical="center" wrapText="1"/>
    </xf>
    <xf numFmtId="168" fontId="39" fillId="2" borderId="40" xfId="1" applyFont="1" applyFill="1" applyBorder="1" applyAlignment="1" applyProtection="1">
      <alignment horizontal="right" vertical="center" wrapText="1"/>
      <protection hidden="1"/>
    </xf>
    <xf numFmtId="168" fontId="39" fillId="2" borderId="0" xfId="1" applyFont="1" applyFill="1" applyBorder="1" applyAlignment="1" applyProtection="1">
      <alignment horizontal="right" vertical="center" wrapText="1"/>
      <protection hidden="1"/>
    </xf>
    <xf numFmtId="168" fontId="34" fillId="0" borderId="0" xfId="1" applyFont="1"/>
    <xf numFmtId="0" fontId="13" fillId="3" borderId="36" xfId="0" applyFont="1" applyFill="1" applyBorder="1" applyAlignment="1">
      <alignment horizontal="center" vertical="center" wrapText="1"/>
    </xf>
    <xf numFmtId="168" fontId="0" fillId="0" borderId="0" xfId="1" applyFont="1"/>
    <xf numFmtId="2" fontId="0" fillId="0" borderId="0" xfId="1" applyNumberFormat="1" applyFont="1"/>
    <xf numFmtId="172" fontId="0" fillId="0" borderId="0" xfId="0" applyNumberFormat="1"/>
    <xf numFmtId="168" fontId="37" fillId="8" borderId="4" xfId="1" applyFont="1" applyFill="1" applyBorder="1" applyAlignment="1">
      <alignment horizontal="center" vertical="center" wrapText="1"/>
    </xf>
    <xf numFmtId="168" fontId="38" fillId="0" borderId="4" xfId="1" applyFont="1" applyBorder="1" applyAlignment="1">
      <alignment vertical="center" wrapText="1"/>
    </xf>
    <xf numFmtId="168" fontId="39" fillId="2" borderId="4" xfId="1" applyFont="1" applyFill="1" applyBorder="1" applyAlignment="1" applyProtection="1">
      <alignment horizontal="right" vertical="center" wrapText="1"/>
      <protection hidden="1"/>
    </xf>
    <xf numFmtId="168" fontId="39" fillId="2" borderId="3" xfId="1" applyFont="1" applyFill="1" applyBorder="1" applyAlignment="1" applyProtection="1">
      <alignment horizontal="right" vertical="center" wrapText="1"/>
      <protection hidden="1"/>
    </xf>
    <xf numFmtId="0" fontId="47" fillId="0" borderId="0" xfId="0" applyFont="1" applyAlignment="1">
      <alignment horizontal="left" wrapText="1"/>
    </xf>
    <xf numFmtId="0" fontId="17" fillId="0" borderId="4" xfId="0" applyFont="1" applyBorder="1" applyAlignment="1">
      <alignment horizontal="left" vertical="center" wrapText="1"/>
    </xf>
    <xf numFmtId="0" fontId="13" fillId="0" borderId="4" xfId="0" applyFont="1" applyBorder="1" applyAlignment="1">
      <alignment vertical="center"/>
    </xf>
    <xf numFmtId="4" fontId="34" fillId="0" borderId="4" xfId="0" applyNumberFormat="1" applyFont="1" applyBorder="1" applyAlignment="1">
      <alignment horizontal="center" vertical="center" wrapText="1"/>
    </xf>
    <xf numFmtId="0" fontId="17" fillId="5" borderId="16" xfId="0" applyFont="1" applyFill="1" applyBorder="1" applyAlignment="1">
      <alignment horizontal="right" vertical="center" wrapText="1"/>
    </xf>
    <xf numFmtId="0" fontId="17" fillId="3" borderId="16" xfId="0" applyFont="1" applyFill="1" applyBorder="1" applyAlignment="1">
      <alignment vertical="center" wrapText="1"/>
    </xf>
    <xf numFmtId="0" fontId="17" fillId="11" borderId="16" xfId="0" applyFont="1" applyFill="1" applyBorder="1" applyAlignment="1">
      <alignment horizontal="right" vertical="center" wrapText="1"/>
    </xf>
    <xf numFmtId="0" fontId="17" fillId="11" borderId="5" xfId="0" applyFont="1" applyFill="1" applyBorder="1" applyAlignment="1">
      <alignment horizontal="right" vertical="center" wrapText="1"/>
    </xf>
    <xf numFmtId="0" fontId="8" fillId="0" borderId="16" xfId="0" applyFont="1" applyBorder="1" applyAlignment="1">
      <alignment horizontal="right" vertical="center" wrapText="1"/>
    </xf>
    <xf numFmtId="0" fontId="17" fillId="9" borderId="16" xfId="0" applyFont="1" applyFill="1" applyBorder="1" applyAlignment="1">
      <alignment horizontal="center" vertical="center" wrapText="1"/>
    </xf>
    <xf numFmtId="0" fontId="29" fillId="10" borderId="16" xfId="0" applyFont="1" applyFill="1" applyBorder="1" applyAlignment="1">
      <alignment horizontal="center" vertical="center" wrapText="1"/>
    </xf>
    <xf numFmtId="0" fontId="17" fillId="5" borderId="16" xfId="0" applyFont="1" applyFill="1" applyBorder="1" applyAlignment="1">
      <alignment horizontal="center" vertical="center" wrapText="1"/>
    </xf>
    <xf numFmtId="173" fontId="34" fillId="0" borderId="0" xfId="0" applyNumberFormat="1" applyFont="1"/>
    <xf numFmtId="173" fontId="37" fillId="8" borderId="41" xfId="0" applyNumberFormat="1" applyFont="1" applyFill="1" applyBorder="1" applyAlignment="1">
      <alignment horizontal="center" vertical="center" wrapText="1"/>
    </xf>
    <xf numFmtId="173" fontId="34" fillId="9" borderId="4" xfId="1" applyNumberFormat="1" applyFont="1" applyFill="1" applyBorder="1" applyAlignment="1">
      <alignment horizontal="center" vertical="center" wrapText="1"/>
    </xf>
    <xf numFmtId="173" fontId="34" fillId="14" borderId="4" xfId="1" applyNumberFormat="1" applyFont="1" applyFill="1" applyBorder="1" applyAlignment="1">
      <alignment horizontal="center" vertical="center" wrapText="1"/>
    </xf>
    <xf numFmtId="0" fontId="7" fillId="0" borderId="4" xfId="0" applyFont="1" applyBorder="1" applyAlignment="1">
      <alignment vertical="center" wrapText="1"/>
    </xf>
    <xf numFmtId="0" fontId="34" fillId="0" borderId="0" xfId="0" applyFont="1" applyAlignment="1">
      <alignment horizontal="left"/>
    </xf>
    <xf numFmtId="0" fontId="37" fillId="8" borderId="4" xfId="0" applyFont="1" applyFill="1" applyBorder="1" applyAlignment="1">
      <alignment horizontal="left" vertical="center" wrapText="1"/>
    </xf>
    <xf numFmtId="0" fontId="34" fillId="14" borderId="4" xfId="0" applyFont="1" applyFill="1" applyBorder="1" applyAlignment="1">
      <alignment horizontal="left" vertical="center" wrapText="1"/>
    </xf>
    <xf numFmtId="173" fontId="34" fillId="0" borderId="4" xfId="1" applyNumberFormat="1" applyFont="1" applyFill="1" applyBorder="1" applyAlignment="1">
      <alignment horizontal="center" vertical="center" wrapText="1"/>
    </xf>
    <xf numFmtId="10" fontId="34" fillId="0" borderId="4" xfId="0" applyNumberFormat="1" applyFont="1" applyBorder="1" applyAlignment="1">
      <alignment horizontal="center" vertical="center" wrapText="1"/>
    </xf>
    <xf numFmtId="10" fontId="34" fillId="0" borderId="4" xfId="0" applyNumberFormat="1" applyFont="1" applyBorder="1" applyAlignment="1">
      <alignment vertical="center" wrapText="1"/>
    </xf>
    <xf numFmtId="173" fontId="38" fillId="0" borderId="4" xfId="1" applyNumberFormat="1" applyFont="1" applyBorder="1" applyAlignment="1">
      <alignment vertical="center" wrapText="1"/>
    </xf>
    <xf numFmtId="0" fontId="13" fillId="0" borderId="4" xfId="0" applyFont="1" applyBorder="1" applyAlignment="1" applyProtection="1">
      <alignment horizontal="left" vertical="center" wrapText="1"/>
      <protection locked="0" hidden="1"/>
    </xf>
    <xf numFmtId="165" fontId="34" fillId="14" borderId="4" xfId="0" applyNumberFormat="1" applyFont="1" applyFill="1" applyBorder="1"/>
    <xf numFmtId="0" fontId="34" fillId="0" borderId="37" xfId="0" applyFont="1" applyBorder="1" applyAlignment="1">
      <alignment horizontal="center" vertical="center" wrapText="1"/>
    </xf>
    <xf numFmtId="4" fontId="34" fillId="0" borderId="37" xfId="0" applyNumberFormat="1" applyFont="1" applyBorder="1" applyAlignment="1">
      <alignment horizontal="center" vertical="center" wrapText="1"/>
    </xf>
    <xf numFmtId="0" fontId="34" fillId="14" borderId="37" xfId="0" applyFont="1" applyFill="1" applyBorder="1" applyAlignment="1">
      <alignment horizontal="center" vertical="center" wrapText="1"/>
    </xf>
    <xf numFmtId="0" fontId="13" fillId="3" borderId="36" xfId="0" applyFont="1" applyFill="1" applyBorder="1" applyAlignment="1">
      <alignment vertical="center" wrapText="1"/>
    </xf>
    <xf numFmtId="0" fontId="37" fillId="8" borderId="41" xfId="0" applyFont="1" applyFill="1" applyBorder="1" applyAlignment="1">
      <alignment vertical="center" wrapText="1"/>
    </xf>
    <xf numFmtId="173" fontId="34" fillId="14" borderId="4" xfId="1" applyNumberFormat="1" applyFont="1" applyFill="1" applyBorder="1" applyAlignment="1">
      <alignment vertical="center" wrapText="1"/>
    </xf>
    <xf numFmtId="0" fontId="34" fillId="0" borderId="0" xfId="0" applyFont="1" applyAlignment="1">
      <alignment vertical="center"/>
    </xf>
    <xf numFmtId="0" fontId="38" fillId="0" borderId="4" xfId="0" applyFont="1" applyBorder="1" applyAlignment="1">
      <alignment horizontal="left" vertical="center" wrapText="1"/>
    </xf>
    <xf numFmtId="164" fontId="38" fillId="0" borderId="4" xfId="1" applyNumberFormat="1" applyFont="1" applyBorder="1" applyAlignment="1">
      <alignment vertical="center" wrapText="1"/>
    </xf>
    <xf numFmtId="0" fontId="2" fillId="0" borderId="12" xfId="0" applyFont="1" applyBorder="1" applyAlignment="1">
      <alignment vertical="center" wrapText="1"/>
    </xf>
    <xf numFmtId="0" fontId="0" fillId="0" borderId="0" xfId="0" applyAlignment="1">
      <alignment horizontal="center" vertical="center"/>
    </xf>
    <xf numFmtId="0" fontId="2" fillId="9" borderId="6" xfId="0" applyFont="1" applyFill="1" applyBorder="1" applyAlignment="1">
      <alignment vertical="center" wrapText="1"/>
    </xf>
    <xf numFmtId="0" fontId="2" fillId="0" borderId="0" xfId="0" applyFont="1" applyAlignment="1">
      <alignment vertical="center" wrapText="1"/>
    </xf>
    <xf numFmtId="0" fontId="2" fillId="7" borderId="0" xfId="0" applyFont="1" applyFill="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2" fillId="3" borderId="6" xfId="0" applyFont="1" applyFill="1" applyBorder="1" applyAlignment="1">
      <alignment vertical="center" wrapText="1"/>
    </xf>
    <xf numFmtId="0" fontId="2" fillId="9" borderId="9" xfId="0" applyFont="1" applyFill="1" applyBorder="1" applyAlignment="1">
      <alignment vertical="center" wrapText="1"/>
    </xf>
    <xf numFmtId="0" fontId="2" fillId="0" borderId="17" xfId="0" applyFont="1" applyBorder="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12" borderId="0" xfId="0" applyFont="1" applyFill="1" applyAlignment="1">
      <alignment vertical="center" wrapText="1"/>
    </xf>
    <xf numFmtId="0" fontId="2" fillId="12" borderId="6" xfId="0" applyFont="1" applyFill="1" applyBorder="1" applyAlignment="1">
      <alignment vertical="center" wrapText="1"/>
    </xf>
    <xf numFmtId="0" fontId="1" fillId="5" borderId="7" xfId="0" applyFont="1" applyFill="1" applyBorder="1" applyAlignment="1">
      <alignment vertical="center" wrapText="1"/>
    </xf>
    <xf numFmtId="0" fontId="1" fillId="5" borderId="9" xfId="0" applyFont="1" applyFill="1" applyBorder="1" applyAlignment="1">
      <alignment vertical="center" wrapText="1"/>
    </xf>
    <xf numFmtId="0" fontId="28" fillId="3" borderId="7" xfId="0" applyFont="1" applyFill="1" applyBorder="1" applyAlignment="1">
      <alignment horizontal="center" vertical="center" wrapText="1"/>
    </xf>
    <xf numFmtId="0" fontId="13" fillId="3" borderId="5" xfId="0" applyFont="1" applyFill="1" applyBorder="1" applyAlignment="1">
      <alignment vertical="center" wrapText="1"/>
    </xf>
    <xf numFmtId="0" fontId="13" fillId="3" borderId="7" xfId="0" applyFont="1" applyFill="1" applyBorder="1" applyAlignment="1">
      <alignment vertical="center" wrapText="1"/>
    </xf>
    <xf numFmtId="0" fontId="13" fillId="3" borderId="9" xfId="0" applyFont="1" applyFill="1" applyBorder="1" applyAlignment="1">
      <alignment vertical="center" wrapText="1"/>
    </xf>
    <xf numFmtId="165" fontId="38" fillId="0" borderId="4" xfId="1" applyNumberFormat="1" applyFont="1" applyFill="1" applyBorder="1" applyAlignment="1">
      <alignment vertical="center" wrapText="1"/>
    </xf>
    <xf numFmtId="168" fontId="7" fillId="0" borderId="0" xfId="1" applyFont="1" applyProtection="1">
      <protection hidden="1"/>
    </xf>
    <xf numFmtId="168" fontId="7" fillId="0" borderId="0" xfId="1" applyFont="1" applyFill="1" applyProtection="1">
      <protection hidden="1"/>
    </xf>
    <xf numFmtId="0" fontId="25" fillId="8" borderId="11" xfId="0" applyFont="1" applyFill="1" applyBorder="1" applyAlignment="1">
      <alignment horizontal="center" vertical="center" wrapText="1"/>
    </xf>
    <xf numFmtId="0" fontId="25" fillId="8" borderId="0" xfId="0" applyFont="1" applyFill="1" applyAlignment="1">
      <alignment horizontal="center" vertical="center" wrapText="1"/>
    </xf>
    <xf numFmtId="0" fontId="17" fillId="5" borderId="16" xfId="0" applyFont="1" applyFill="1" applyBorder="1" applyAlignment="1">
      <alignment horizontal="right" vertical="center" wrapText="1"/>
    </xf>
    <xf numFmtId="0" fontId="17" fillId="5" borderId="5" xfId="0" applyFont="1" applyFill="1" applyBorder="1" applyAlignment="1">
      <alignment horizontal="right" vertical="center" wrapText="1"/>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9" fillId="3" borderId="16" xfId="88"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8" fillId="11" borderId="16"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21" fillId="7" borderId="0" xfId="0" applyFont="1" applyFill="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4" fillId="0" borderId="6" xfId="0" applyFont="1" applyBorder="1" applyAlignment="1">
      <alignment horizontal="center" vertical="center" wrapText="1"/>
    </xf>
    <xf numFmtId="0" fontId="25" fillId="8" borderId="16" xfId="0" applyFont="1" applyFill="1" applyBorder="1" applyAlignment="1">
      <alignment horizontal="center" vertical="center" wrapText="1"/>
    </xf>
    <xf numFmtId="0" fontId="25" fillId="8" borderId="17"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5" xfId="0" applyFont="1" applyFill="1" applyBorder="1" applyAlignment="1">
      <alignment vertical="center" wrapText="1"/>
    </xf>
    <xf numFmtId="0" fontId="25" fillId="8" borderId="1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25" fillId="8" borderId="20" xfId="0" applyFont="1" applyFill="1" applyBorder="1" applyAlignment="1">
      <alignment horizontal="center" vertical="center" wrapText="1"/>
    </xf>
    <xf numFmtId="0" fontId="29" fillId="10" borderId="16" xfId="0" applyFont="1" applyFill="1" applyBorder="1" applyAlignment="1">
      <alignment horizontal="center" vertical="center" wrapText="1"/>
    </xf>
    <xf numFmtId="0" fontId="29" fillId="10" borderId="17" xfId="0" applyFont="1" applyFill="1" applyBorder="1" applyAlignment="1">
      <alignment horizontal="center" vertical="center" wrapText="1"/>
    </xf>
    <xf numFmtId="0" fontId="29" fillId="10" borderId="5" xfId="0" applyFont="1" applyFill="1" applyBorder="1" applyAlignment="1">
      <alignment horizontal="center" vertical="center" wrapText="1"/>
    </xf>
    <xf numFmtId="0" fontId="13" fillId="3" borderId="16" xfId="0" applyFont="1" applyFill="1" applyBorder="1" applyAlignment="1">
      <alignment vertical="center" wrapText="1"/>
    </xf>
    <xf numFmtId="0" fontId="13" fillId="3" borderId="17" xfId="0" applyFont="1" applyFill="1" applyBorder="1" applyAlignment="1">
      <alignment vertical="center" wrapText="1"/>
    </xf>
    <xf numFmtId="0" fontId="13" fillId="3" borderId="5" xfId="0" applyFont="1" applyFill="1" applyBorder="1" applyAlignment="1">
      <alignment vertical="center" wrapText="1"/>
    </xf>
    <xf numFmtId="0" fontId="8" fillId="11" borderId="16"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7" fillId="3" borderId="16" xfId="0" applyFont="1" applyFill="1" applyBorder="1" applyAlignment="1">
      <alignment vertical="center" wrapText="1"/>
    </xf>
    <xf numFmtId="0" fontId="7" fillId="3" borderId="17" xfId="0" applyFont="1" applyFill="1" applyBorder="1" applyAlignment="1">
      <alignment vertical="center" wrapText="1"/>
    </xf>
    <xf numFmtId="0" fontId="7" fillId="3" borderId="5" xfId="0" applyFont="1" applyFill="1" applyBorder="1" applyAlignment="1">
      <alignment vertical="center" wrapText="1"/>
    </xf>
    <xf numFmtId="0" fontId="15" fillId="11" borderId="16" xfId="0" applyFont="1" applyFill="1" applyBorder="1" applyAlignment="1">
      <alignment horizontal="right" vertical="center" wrapText="1"/>
    </xf>
    <xf numFmtId="0" fontId="15" fillId="11" borderId="5" xfId="0" applyFont="1" applyFill="1" applyBorder="1" applyAlignment="1">
      <alignment horizontal="right" vertical="center" wrapText="1"/>
    </xf>
    <xf numFmtId="0" fontId="0" fillId="0" borderId="0" xfId="0"/>
    <xf numFmtId="0" fontId="17" fillId="11" borderId="18" xfId="0" applyFont="1" applyFill="1" applyBorder="1" applyAlignment="1">
      <alignment horizontal="right" vertical="center" wrapText="1"/>
    </xf>
    <xf numFmtId="0" fontId="17" fillId="11" borderId="20" xfId="0" applyFont="1" applyFill="1" applyBorder="1" applyAlignment="1">
      <alignment horizontal="right" vertical="center" wrapText="1"/>
    </xf>
    <xf numFmtId="0" fontId="17" fillId="11" borderId="8" xfId="0" applyFont="1" applyFill="1" applyBorder="1" applyAlignment="1">
      <alignment horizontal="right" vertical="center" wrapText="1"/>
    </xf>
    <xf numFmtId="0" fontId="17" fillId="11" borderId="9" xfId="0" applyFont="1" applyFill="1" applyBorder="1" applyAlignment="1">
      <alignment horizontal="right" vertical="center" wrapText="1"/>
    </xf>
    <xf numFmtId="0" fontId="17" fillId="11" borderId="16"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2" fillId="0" borderId="19" xfId="0" applyFont="1" applyBorder="1" applyAlignment="1">
      <alignment vertical="center" wrapText="1"/>
    </xf>
    <xf numFmtId="0" fontId="2" fillId="9" borderId="16" xfId="0" applyFont="1" applyFill="1" applyBorder="1" applyAlignment="1">
      <alignment vertical="center" wrapText="1"/>
    </xf>
    <xf numFmtId="0" fontId="2" fillId="9" borderId="17" xfId="0" applyFont="1" applyFill="1" applyBorder="1" applyAlignment="1">
      <alignment vertical="center" wrapText="1"/>
    </xf>
    <xf numFmtId="0" fontId="2" fillId="9" borderId="5" xfId="0" applyFont="1" applyFill="1" applyBorder="1" applyAlignment="1">
      <alignment vertical="center" wrapText="1"/>
    </xf>
    <xf numFmtId="0" fontId="17" fillId="11" borderId="22" xfId="0" applyFont="1" applyFill="1" applyBorder="1" applyAlignment="1">
      <alignment horizontal="center" vertical="center" wrapText="1"/>
    </xf>
    <xf numFmtId="0" fontId="17" fillId="11" borderId="23" xfId="0" applyFont="1" applyFill="1" applyBorder="1" applyAlignment="1">
      <alignment horizontal="center" vertical="center" wrapText="1"/>
    </xf>
    <xf numFmtId="0" fontId="17" fillId="11" borderId="24" xfId="0" applyFont="1" applyFill="1" applyBorder="1" applyAlignment="1">
      <alignment horizontal="center" vertical="center" wrapText="1"/>
    </xf>
    <xf numFmtId="14" fontId="7" fillId="3" borderId="16" xfId="0" applyNumberFormat="1" applyFont="1" applyFill="1" applyBorder="1" applyAlignment="1">
      <alignment horizontal="center" vertical="center" wrapText="1"/>
    </xf>
    <xf numFmtId="14" fontId="7" fillId="3" borderId="5" xfId="0" applyNumberFormat="1" applyFont="1" applyFill="1" applyBorder="1" applyAlignment="1">
      <alignment horizontal="center" vertical="center" wrapText="1"/>
    </xf>
    <xf numFmtId="0" fontId="17" fillId="0" borderId="0" xfId="0" applyFont="1" applyAlignment="1">
      <alignment vertical="center" wrapText="1"/>
    </xf>
    <xf numFmtId="0" fontId="32" fillId="10" borderId="17" xfId="0" applyFont="1" applyFill="1" applyBorder="1" applyAlignment="1">
      <alignment horizontal="center" vertical="center" wrapText="1"/>
    </xf>
    <xf numFmtId="0" fontId="32" fillId="10" borderId="5" xfId="0" applyFont="1" applyFill="1" applyBorder="1" applyAlignment="1">
      <alignment horizontal="center" vertical="center" wrapText="1"/>
    </xf>
    <xf numFmtId="0" fontId="7" fillId="13" borderId="16" xfId="0" applyFont="1" applyFill="1" applyBorder="1" applyAlignment="1">
      <alignment horizontal="center" vertical="center" wrapText="1"/>
    </xf>
    <xf numFmtId="0" fontId="7" fillId="13" borderId="17"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8" fillId="0" borderId="16" xfId="0" applyFont="1" applyBorder="1" applyAlignment="1">
      <alignment horizontal="right" vertical="center" wrapText="1"/>
    </xf>
    <xf numFmtId="0" fontId="8" fillId="0" borderId="5" xfId="0" applyFont="1" applyBorder="1" applyAlignment="1">
      <alignment horizontal="right" vertical="center" wrapText="1"/>
    </xf>
    <xf numFmtId="0" fontId="17" fillId="11" borderId="21"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25" fillId="8" borderId="8" xfId="0" applyFont="1" applyFill="1" applyBorder="1" applyAlignment="1">
      <alignment horizontal="center" vertical="center" wrapText="1"/>
    </xf>
    <xf numFmtId="0" fontId="25" fillId="8" borderId="6" xfId="0" applyFont="1" applyFill="1" applyBorder="1" applyAlignment="1">
      <alignment horizontal="center" vertical="center" wrapText="1"/>
    </xf>
    <xf numFmtId="0" fontId="25" fillId="8" borderId="9" xfId="0" applyFont="1" applyFill="1" applyBorder="1" applyAlignment="1">
      <alignment horizontal="center"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7" fillId="3" borderId="20" xfId="0" applyFont="1" applyFill="1" applyBorder="1" applyAlignment="1">
      <alignment vertical="center" wrapText="1"/>
    </xf>
    <xf numFmtId="0" fontId="7" fillId="3" borderId="11" xfId="0" applyFont="1" applyFill="1" applyBorder="1" applyAlignment="1">
      <alignment vertical="center" wrapText="1"/>
    </xf>
    <xf numFmtId="0" fontId="7" fillId="3" borderId="0" xfId="0" applyFont="1" applyFill="1" applyAlignment="1">
      <alignment vertical="center" wrapText="1"/>
    </xf>
    <xf numFmtId="0" fontId="7" fillId="3" borderId="12" xfId="0" applyFont="1" applyFill="1" applyBorder="1" applyAlignment="1">
      <alignment vertical="center" wrapText="1"/>
    </xf>
    <xf numFmtId="0" fontId="7" fillId="3" borderId="8" xfId="0" applyFont="1" applyFill="1" applyBorder="1" applyAlignment="1">
      <alignment vertical="center" wrapText="1"/>
    </xf>
    <xf numFmtId="0" fontId="7" fillId="3" borderId="6" xfId="0" applyFont="1" applyFill="1" applyBorder="1" applyAlignment="1">
      <alignment vertical="center" wrapText="1"/>
    </xf>
    <xf numFmtId="0" fontId="7" fillId="3" borderId="9" xfId="0" applyFont="1" applyFill="1" applyBorder="1" applyAlignment="1">
      <alignment vertical="center" wrapText="1"/>
    </xf>
    <xf numFmtId="0" fontId="37" fillId="8" borderId="40" xfId="0" applyFont="1" applyFill="1" applyBorder="1" applyAlignment="1">
      <alignment horizontal="center" vertical="center" wrapText="1"/>
    </xf>
    <xf numFmtId="0" fontId="37" fillId="8" borderId="37" xfId="0" applyFont="1" applyFill="1" applyBorder="1" applyAlignment="1">
      <alignment horizontal="center" vertical="center" wrapText="1"/>
    </xf>
    <xf numFmtId="0" fontId="35" fillId="11" borderId="4" xfId="0" applyFont="1" applyFill="1" applyBorder="1" applyAlignment="1">
      <alignment horizontal="center" vertical="center" wrapText="1"/>
    </xf>
    <xf numFmtId="0" fontId="35" fillId="11" borderId="42" xfId="0" applyFont="1" applyFill="1" applyBorder="1" applyAlignment="1">
      <alignment horizontal="center" vertical="center" wrapText="1"/>
    </xf>
    <xf numFmtId="0" fontId="36" fillId="15" borderId="4" xfId="0" applyFont="1" applyFill="1" applyBorder="1" applyAlignment="1">
      <alignment horizontal="center" vertical="center"/>
    </xf>
    <xf numFmtId="0" fontId="36" fillId="15" borderId="4" xfId="0" applyFont="1" applyFill="1" applyBorder="1" applyAlignment="1">
      <alignment horizontal="left" vertical="center"/>
    </xf>
    <xf numFmtId="165" fontId="36" fillId="15" borderId="4" xfId="0" applyNumberFormat="1" applyFont="1" applyFill="1" applyBorder="1" applyAlignment="1">
      <alignment horizontal="center" vertical="center"/>
    </xf>
    <xf numFmtId="0" fontId="35" fillId="5" borderId="39" xfId="0" applyFont="1" applyFill="1" applyBorder="1" applyAlignment="1">
      <alignment horizontal="center" vertical="center" wrapText="1"/>
    </xf>
    <xf numFmtId="0" fontId="35" fillId="5" borderId="39" xfId="0" applyFont="1" applyFill="1" applyBorder="1" applyAlignment="1">
      <alignment horizontal="left" vertical="center" wrapText="1"/>
    </xf>
    <xf numFmtId="0" fontId="35" fillId="5" borderId="0" xfId="0" applyFont="1" applyFill="1" applyAlignment="1">
      <alignment horizontal="center" vertical="center" wrapText="1"/>
    </xf>
    <xf numFmtId="0" fontId="35" fillId="5" borderId="0" xfId="0" applyFont="1" applyFill="1" applyAlignment="1">
      <alignment horizontal="left" vertical="center" wrapText="1"/>
    </xf>
    <xf numFmtId="0" fontId="35" fillId="3" borderId="39" xfId="0" applyFont="1" applyFill="1" applyBorder="1" applyAlignment="1">
      <alignment horizontal="center" vertical="center" wrapText="1"/>
    </xf>
    <xf numFmtId="165" fontId="35" fillId="3" borderId="39" xfId="0" applyNumberFormat="1" applyFont="1" applyFill="1" applyBorder="1" applyAlignment="1">
      <alignment horizontal="center" vertical="center" wrapText="1"/>
    </xf>
    <xf numFmtId="0" fontId="35" fillId="3" borderId="0" xfId="0" applyFont="1" applyFill="1" applyAlignment="1">
      <alignment horizontal="center" vertical="center" wrapText="1"/>
    </xf>
    <xf numFmtId="165" fontId="35" fillId="3" borderId="0" xfId="0" applyNumberFormat="1" applyFont="1" applyFill="1" applyAlignment="1">
      <alignment horizontal="center" vertical="center" wrapText="1"/>
    </xf>
    <xf numFmtId="0" fontId="40" fillId="17" borderId="26" xfId="0" applyFont="1" applyFill="1" applyBorder="1" applyAlignment="1">
      <alignment horizontal="left" vertical="center"/>
    </xf>
    <xf numFmtId="0" fontId="33" fillId="0" borderId="27" xfId="0" applyFont="1" applyBorder="1"/>
    <xf numFmtId="0" fontId="41" fillId="18" borderId="26" xfId="0" applyFont="1" applyFill="1" applyBorder="1" applyAlignment="1">
      <alignment horizontal="center" vertical="center" wrapText="1"/>
    </xf>
    <xf numFmtId="0" fontId="41" fillId="16" borderId="26" xfId="0" applyFont="1" applyFill="1" applyBorder="1" applyAlignment="1">
      <alignment horizontal="center" vertical="center" wrapText="1"/>
    </xf>
    <xf numFmtId="0" fontId="33" fillId="0" borderId="28" xfId="0" applyFont="1" applyBorder="1"/>
    <xf numFmtId="0" fontId="8" fillId="19" borderId="25" xfId="0" applyFont="1" applyFill="1" applyBorder="1" applyAlignment="1">
      <alignment horizontal="center" vertical="center"/>
    </xf>
    <xf numFmtId="0" fontId="8" fillId="19" borderId="33" xfId="0" applyFont="1" applyFill="1" applyBorder="1" applyAlignment="1">
      <alignment horizontal="center" vertical="center"/>
    </xf>
    <xf numFmtId="0" fontId="31" fillId="18" borderId="4" xfId="0" applyFont="1" applyFill="1" applyBorder="1" applyAlignment="1">
      <alignment horizontal="left" vertical="center" wrapText="1"/>
    </xf>
    <xf numFmtId="0" fontId="33" fillId="0" borderId="4" xfId="0" applyFont="1" applyBorder="1"/>
    <xf numFmtId="49" fontId="7" fillId="0" borderId="30" xfId="0" applyNumberFormat="1" applyFont="1" applyBorder="1" applyAlignment="1">
      <alignment horizontal="center" vertical="center" wrapText="1"/>
    </xf>
    <xf numFmtId="0" fontId="33" fillId="0" borderId="32" xfId="0" applyFont="1" applyBorder="1"/>
    <xf numFmtId="0" fontId="33" fillId="0" borderId="46" xfId="0" applyFont="1" applyBorder="1"/>
    <xf numFmtId="0" fontId="33" fillId="0" borderId="47" xfId="0" applyFont="1" applyBorder="1"/>
    <xf numFmtId="0" fontId="8" fillId="0" borderId="4" xfId="0" applyFont="1" applyBorder="1" applyAlignment="1">
      <alignment horizontal="right" vertical="center"/>
    </xf>
    <xf numFmtId="0" fontId="8" fillId="19" borderId="11" xfId="0" applyFont="1" applyFill="1" applyBorder="1" applyAlignment="1">
      <alignment horizontal="center" vertical="center"/>
    </xf>
    <xf numFmtId="0" fontId="8" fillId="19" borderId="0" xfId="0" applyFont="1" applyFill="1" applyAlignment="1">
      <alignment horizontal="center" vertical="center"/>
    </xf>
    <xf numFmtId="0" fontId="43" fillId="20"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44" fillId="0" borderId="0" xfId="0" applyFont="1" applyAlignment="1">
      <alignment horizontal="left" vertical="center"/>
    </xf>
    <xf numFmtId="0" fontId="7" fillId="0" borderId="0" xfId="0" applyFont="1" applyAlignment="1">
      <alignment horizontal="center" vertical="center" wrapText="1"/>
    </xf>
    <xf numFmtId="0" fontId="19" fillId="4" borderId="0" xfId="0" applyFont="1" applyFill="1" applyAlignment="1" applyProtection="1">
      <alignment horizontal="left"/>
      <protection hidden="1"/>
    </xf>
  </cellXfs>
  <cellStyles count="91">
    <cellStyle name="Hipervínculo" xfId="70" builtinId="8" hidden="1"/>
    <cellStyle name="Hipervínculo" xfId="74" builtinId="8" hidden="1"/>
    <cellStyle name="Hipervínculo" xfId="79" builtinId="8" hidden="1"/>
    <cellStyle name="Hipervínculo" xfId="83" builtinId="8" hidden="1"/>
    <cellStyle name="Hipervínculo" xfId="85" builtinId="8" hidden="1"/>
    <cellStyle name="Hipervínculo" xfId="81" builtinId="8" hidden="1"/>
    <cellStyle name="Hipervínculo" xfId="77" builtinId="8" hidden="1"/>
    <cellStyle name="Hipervínculo" xfId="72" builtinId="8" hidden="1"/>
    <cellStyle name="Hipervínculo" xfId="68" builtinId="8" hidden="1"/>
    <cellStyle name="Hipervínculo" xfId="26" builtinId="8" hidden="1"/>
    <cellStyle name="Hipervínculo" xfId="28" builtinId="8" hidden="1"/>
    <cellStyle name="Hipervínculo" xfId="30" builtinId="8" hidden="1"/>
    <cellStyle name="Hipervínculo" xfId="34" builtinId="8" hidden="1"/>
    <cellStyle name="Hipervínculo" xfId="36" builtinId="8" hidden="1"/>
    <cellStyle name="Hipervínculo" xfId="38" builtinId="8" hidden="1"/>
    <cellStyle name="Hipervínculo" xfId="42" builtinId="8" hidden="1"/>
    <cellStyle name="Hipervínculo" xfId="44" builtinId="8" hidden="1"/>
    <cellStyle name="Hipervínculo" xfId="46" builtinId="8" hidden="1"/>
    <cellStyle name="Hipervínculo" xfId="50" builtinId="8" hidden="1"/>
    <cellStyle name="Hipervínculo" xfId="52" builtinId="8" hidden="1"/>
    <cellStyle name="Hipervínculo" xfId="54" builtinId="8" hidden="1"/>
    <cellStyle name="Hipervínculo" xfId="58" builtinId="8" hidden="1"/>
    <cellStyle name="Hipervínculo" xfId="60" builtinId="8" hidden="1"/>
    <cellStyle name="Hipervínculo" xfId="62" builtinId="8" hidden="1"/>
    <cellStyle name="Hipervínculo" xfId="66" builtinId="8" hidden="1"/>
    <cellStyle name="Hipervínculo" xfId="64" builtinId="8" hidden="1"/>
    <cellStyle name="Hipervínculo" xfId="56" builtinId="8" hidden="1"/>
    <cellStyle name="Hipervínculo" xfId="48" builtinId="8" hidden="1"/>
    <cellStyle name="Hipervínculo" xfId="40" builtinId="8" hidden="1"/>
    <cellStyle name="Hipervínculo" xfId="32" builtinId="8" hidden="1"/>
    <cellStyle name="Hipervínculo" xfId="24" builtinId="8" hidden="1"/>
    <cellStyle name="Hipervínculo" xfId="12" builtinId="8" hidden="1"/>
    <cellStyle name="Hipervínculo" xfId="14" builtinId="8" hidden="1"/>
    <cellStyle name="Hipervínculo" xfId="18" builtinId="8" hidden="1"/>
    <cellStyle name="Hipervínculo" xfId="20" builtinId="8" hidden="1"/>
    <cellStyle name="Hipervínculo" xfId="22" builtinId="8" hidden="1"/>
    <cellStyle name="Hipervínculo" xfId="16" builtinId="8" hidden="1"/>
    <cellStyle name="Hipervínculo" xfId="8" builtinId="8" hidden="1"/>
    <cellStyle name="Hipervínculo" xfId="10" builtinId="8" hidden="1"/>
    <cellStyle name="Hipervínculo" xfId="6" builtinId="8" hidden="1"/>
    <cellStyle name="Hipervínculo" xfId="4" builtinId="8" hidden="1"/>
    <cellStyle name="Hipervínculo" xfId="88" builtinId="8"/>
    <cellStyle name="Hipervínculo visitado" xfId="55" builtinId="9" hidden="1"/>
    <cellStyle name="Hipervínculo visitado" xfId="57" builtinId="9" hidden="1"/>
    <cellStyle name="Hipervínculo visitado" xfId="59" builtinId="9" hidden="1"/>
    <cellStyle name="Hipervínculo visitado" xfId="63" builtinId="9" hidden="1"/>
    <cellStyle name="Hipervínculo visitado" xfId="65" builtinId="9" hidden="1"/>
    <cellStyle name="Hipervínculo visitado" xfId="67" builtinId="9" hidden="1"/>
    <cellStyle name="Hipervínculo visitado" xfId="71" builtinId="9" hidden="1"/>
    <cellStyle name="Hipervínculo visitado" xfId="73" builtinId="9" hidden="1"/>
    <cellStyle name="Hipervínculo visitado" xfId="75"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78" builtinId="9" hidden="1"/>
    <cellStyle name="Hipervínculo visitado" xfId="69" builtinId="9" hidden="1"/>
    <cellStyle name="Hipervínculo visitado" xfId="61" builtinId="9" hidden="1"/>
    <cellStyle name="Hipervínculo visitado" xfId="53" builtinId="9" hidden="1"/>
    <cellStyle name="Hipervínculo visitado" xfId="25" builtinId="9" hidden="1"/>
    <cellStyle name="Hipervínculo visitado" xfId="27"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7" builtinId="9" hidden="1"/>
    <cellStyle name="Hipervínculo visitado" xfId="49" builtinId="9" hidden="1"/>
    <cellStyle name="Hipervínculo visitado" xfId="51" builtinId="9" hidden="1"/>
    <cellStyle name="Hipervínculo visitado" xfId="45" builtinId="9" hidden="1"/>
    <cellStyle name="Hipervínculo visitado" xfId="29"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13" builtinId="9" hidden="1"/>
    <cellStyle name="Hipervínculo visitado" xfId="9" builtinId="9" hidden="1"/>
    <cellStyle name="Hipervínculo visitado" xfId="11" builtinId="9" hidden="1"/>
    <cellStyle name="Hipervínculo visitado" xfId="7" builtinId="9" hidden="1"/>
    <cellStyle name="Hipervínculo visitado" xfId="5" builtinId="9" hidden="1"/>
    <cellStyle name="Millares [0]" xfId="76" builtinId="6"/>
    <cellStyle name="Moneda" xfId="1" builtinId="4"/>
    <cellStyle name="Moneda [0]" xfId="2" builtinId="7"/>
    <cellStyle name="Normal" xfId="0" builtinId="0"/>
    <cellStyle name="Normal 2" xfId="87" xr:uid="{F4A8B8B3-FBDF-2A4C-BB6C-020DE4AB091B}"/>
    <cellStyle name="Normal 3" xfId="90" xr:uid="{CF4237DC-A9CF-43B0-9B7C-11B8BC86104B}"/>
    <cellStyle name="Porcentaje" xfId="3" builtinId="5"/>
    <cellStyle name="Porcentaje 2" xfId="89" xr:uid="{5A3A686E-F10D-4B35-938B-26C8B2969D03}"/>
  </cellStyles>
  <dxfs count="9">
    <dxf>
      <font>
        <color theme="0"/>
      </font>
      <fill>
        <patternFill patternType="none"/>
      </fill>
    </dxf>
    <dxf>
      <font>
        <color rgb="FFF2F2F2"/>
      </font>
    </dxf>
    <dxf>
      <font>
        <color rgb="FFF2F2F2"/>
      </font>
    </dxf>
    <dxf>
      <font>
        <color rgb="FFF2F2F2"/>
      </font>
    </dxf>
    <dxf>
      <font>
        <color rgb="FFF2F2F2"/>
      </font>
    </dxf>
    <dxf>
      <font>
        <color rgb="FFF2F2F2"/>
      </font>
    </dxf>
    <dxf>
      <font>
        <color rgb="FFF2F2F2"/>
      </font>
    </dxf>
    <dxf>
      <font>
        <color rgb="FFF2F2F2"/>
      </font>
    </dxf>
    <dxf>
      <font>
        <color theme="0"/>
      </font>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auroRuge\Downloads\Colombia\27358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auroRuge\Dropbox\Colombia\Adjudicadas\25716a.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jenny\Downloads\146746%20Policia%20Metropolitana%20de%20Santa%20Marta.xlsm" TargetMode="External"/><Relationship Id="rId1" Type="http://schemas.openxmlformats.org/officeDocument/2006/relationships/externalLinkPath" Target="file:///C:\Users\jenny\Downloads\146746%20Policia%20Metropolitana%20de%20Santa%20Mart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olicitud de Cotización General"/>
      <sheetName val="Detalle Especificaciones"/>
      <sheetName val="Detalle Bienes de Aseo y Caf"/>
      <sheetName val="Resumen - CSV"/>
      <sheetName val="Cotizacion Bienes de Aseo y Ca"/>
      <sheetName val="Cotizacion"/>
      <sheetName val="Inicio"/>
      <sheetName val="BienesPrioritarios"/>
      <sheetName val="Minimos"/>
      <sheetName val="ConsolidadoServicios"/>
      <sheetName val="solCotizacionCSV_es"/>
      <sheetName val="Listas"/>
      <sheetName val="ClasifiPersonal"/>
      <sheetName val="Maximos"/>
      <sheetName val="TablaDinamica"/>
      <sheetName val="temp"/>
      <sheetName val="Precios"/>
      <sheetName val="Solicitud_de_Cotización_Genera2"/>
      <sheetName val="Detalle_Especificaciones2"/>
      <sheetName val="Detalle_Bienes_de_Aseo_y_Caf2"/>
      <sheetName val="Resumen_-_CSV2"/>
      <sheetName val="Cotizacion_Bienes_de_Aseo_y_Ca2"/>
      <sheetName val="Solicitud_de_Cotización_Genera1"/>
      <sheetName val="Detalle_Especificaciones1"/>
      <sheetName val="Detalle_Bienes_de_Aseo_y_Caf1"/>
      <sheetName val="Resumen_-_CSV1"/>
      <sheetName val="Cotizacion_Bienes_de_Aseo_y_Ca1"/>
      <sheetName val="Solicitud_de_Cotización_General"/>
      <sheetName val="Detalle_Especificaciones"/>
      <sheetName val="Detalle_Bienes_de_Aseo_y_Caf"/>
      <sheetName val="Resumen_-_CSV"/>
      <sheetName val="Cotizacion_Bienes_de_Aseo_y_Ca"/>
      <sheetName val="Solicitud_de_Cotización_Genera3"/>
      <sheetName val="Detalle_Especificaciones3"/>
      <sheetName val="Detalle_Bienes_de_Aseo_y_Caf3"/>
      <sheetName val="Resumen_-_CSV3"/>
      <sheetName val="Cotizacion_Bienes_de_Aseo_y_Ca3"/>
      <sheetName val="Solicitud_de_Cotización_Genera4"/>
      <sheetName val="Detalle_Especificaciones4"/>
      <sheetName val="Detalle_Bienes_de_Aseo_y_Caf4"/>
      <sheetName val="Resumen_-_CSV4"/>
      <sheetName val="Cotizacion_Bienes_de_Aseo_y_Ca4"/>
      <sheetName val="Solicitud_de_Cotización_Genera5"/>
      <sheetName val="Detalle_Especificaciones5"/>
      <sheetName val="Detalle_Bienes_de_Aseo_y_Caf5"/>
      <sheetName val="Resumen_-_CSV5"/>
      <sheetName val="Cotizacion_Bienes_de_Aseo_y_Ca5"/>
      <sheetName val="Solicitud_de_Cotización_Genera6"/>
      <sheetName val="Detalle_Especificaciones6"/>
      <sheetName val="Detalle_Bienes_de_Aseo_y_Caf6"/>
      <sheetName val="Resumen_-_CSV6"/>
      <sheetName val="Cotizacion_Bienes_de_Aseo_y_Ca6"/>
      <sheetName val="Solicitud_de_Cotización_Genera7"/>
      <sheetName val="Detalle_Especificaciones7"/>
      <sheetName val="Detalle_Bienes_de_Aseo_y_Caf7"/>
      <sheetName val="Resumen_-_CSV7"/>
      <sheetName val="Cotizacion_Bienes_de_Aseo_y_Ca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F2">
            <v>0.33333333333333331</v>
          </cell>
          <cell r="G2" t="str">
            <v>a.m.</v>
          </cell>
        </row>
        <row r="3">
          <cell r="F3">
            <v>0.35416666666666669</v>
          </cell>
          <cell r="G3" t="str">
            <v>p.m.</v>
          </cell>
        </row>
        <row r="4">
          <cell r="F4">
            <v>0.375</v>
          </cell>
        </row>
        <row r="5">
          <cell r="F5">
            <v>0.39583333333333298</v>
          </cell>
        </row>
        <row r="6">
          <cell r="F6">
            <v>0.41666666666666702</v>
          </cell>
        </row>
        <row r="7">
          <cell r="F7">
            <v>0.4375</v>
          </cell>
        </row>
        <row r="8">
          <cell r="F8">
            <v>0.45833333333333298</v>
          </cell>
        </row>
        <row r="9">
          <cell r="F9">
            <v>0.47916666666666702</v>
          </cell>
        </row>
        <row r="10">
          <cell r="F10">
            <v>0.5</v>
          </cell>
        </row>
        <row r="11">
          <cell r="F11">
            <v>0.52083333333333304</v>
          </cell>
        </row>
        <row r="12">
          <cell r="F12">
            <v>4.1666666666666664E-2</v>
          </cell>
        </row>
        <row r="13">
          <cell r="F13">
            <v>6.25E-2</v>
          </cell>
        </row>
        <row r="14">
          <cell r="F14">
            <v>8.3333333333333329E-2</v>
          </cell>
        </row>
        <row r="15">
          <cell r="F15">
            <v>0.10416666666666667</v>
          </cell>
        </row>
        <row r="16">
          <cell r="F16">
            <v>0.125</v>
          </cell>
        </row>
        <row r="17">
          <cell r="F17">
            <v>0.14583333333333334</v>
          </cell>
        </row>
        <row r="18">
          <cell r="F18">
            <v>0.16666666666666666</v>
          </cell>
        </row>
        <row r="19">
          <cell r="F19">
            <v>0.1875</v>
          </cell>
        </row>
        <row r="20">
          <cell r="F20">
            <v>0.20833333333333334</v>
          </cell>
        </row>
      </sheetData>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bvilla@sena.edu.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H55"/>
  <sheetViews>
    <sheetView topLeftCell="A2" zoomScale="90" zoomScaleNormal="90" workbookViewId="0">
      <selection activeCell="C5" sqref="C5:D5"/>
    </sheetView>
  </sheetViews>
  <sheetFormatPr baseColWidth="10" defaultColWidth="10.75" defaultRowHeight="15.75" x14ac:dyDescent="0.25"/>
  <cols>
    <col min="1" max="1" width="10.75" style="2"/>
    <col min="2" max="2" width="17.75" style="2" customWidth="1"/>
    <col min="3" max="3" width="22.25" style="2" customWidth="1"/>
    <col min="4" max="4" width="18.875" style="109" customWidth="1"/>
    <col min="5" max="5" width="16.875" style="2" customWidth="1"/>
    <col min="6" max="6" width="15" style="2" customWidth="1"/>
    <col min="7" max="7" width="13.25" customWidth="1"/>
    <col min="8" max="8" width="11" style="3" customWidth="1"/>
    <col min="9" max="9" width="16.25" style="2" customWidth="1"/>
    <col min="10" max="10" width="15.125" style="2" customWidth="1"/>
    <col min="11" max="11" width="13.875" style="2" customWidth="1"/>
    <col min="12" max="16384" width="10.75" style="2"/>
  </cols>
  <sheetData>
    <row r="1" spans="2:60" ht="42" customHeight="1" x14ac:dyDescent="0.2">
      <c r="B1" s="5"/>
      <c r="C1" s="212" t="s">
        <v>0</v>
      </c>
      <c r="D1" s="213"/>
      <c r="E1" s="213"/>
      <c r="F1" s="213"/>
      <c r="G1" s="213"/>
      <c r="H1" s="213"/>
      <c r="I1" s="213"/>
      <c r="J1" s="213"/>
      <c r="K1" s="213"/>
    </row>
    <row r="2" spans="2:60" ht="42" customHeight="1" thickBot="1" x14ac:dyDescent="0.25">
      <c r="D2" s="2"/>
      <c r="G2" s="2"/>
      <c r="H2" s="2"/>
    </row>
    <row r="3" spans="2:60" ht="42" customHeight="1" thickBot="1" x14ac:dyDescent="0.25">
      <c r="B3" s="5"/>
      <c r="C3" s="214" t="s">
        <v>1</v>
      </c>
      <c r="D3" s="215"/>
      <c r="E3" s="216" t="s">
        <v>1016</v>
      </c>
      <c r="F3" s="217"/>
      <c r="G3" s="217"/>
      <c r="H3" s="217"/>
      <c r="I3" s="218"/>
    </row>
    <row r="4" spans="2:60" ht="52.5" customHeight="1" thickBot="1" x14ac:dyDescent="0.25">
      <c r="B4" s="5"/>
      <c r="C4" s="214" t="s">
        <v>2</v>
      </c>
      <c r="D4" s="215"/>
      <c r="E4" s="216" t="s">
        <v>1017</v>
      </c>
      <c r="F4" s="217"/>
      <c r="G4" s="218"/>
      <c r="H4" s="14" t="s">
        <v>3</v>
      </c>
      <c r="I4" s="15">
        <v>5760000</v>
      </c>
    </row>
    <row r="5" spans="2:60" ht="42" customHeight="1" thickBot="1" x14ac:dyDescent="0.25">
      <c r="B5" s="5"/>
      <c r="C5" s="214" t="s">
        <v>4</v>
      </c>
      <c r="D5" s="215"/>
      <c r="E5" s="41" t="s">
        <v>1018</v>
      </c>
      <c r="F5" s="14" t="s">
        <v>5</v>
      </c>
      <c r="G5" s="41" t="s">
        <v>1019</v>
      </c>
      <c r="H5" s="14" t="s">
        <v>6</v>
      </c>
      <c r="I5" s="17">
        <v>3</v>
      </c>
    </row>
    <row r="6" spans="2:60" ht="42" customHeight="1" thickBot="1" x14ac:dyDescent="0.25">
      <c r="B6" s="5"/>
      <c r="C6" s="214" t="s">
        <v>7</v>
      </c>
      <c r="D6" s="215"/>
      <c r="E6" s="219" t="s">
        <v>1020</v>
      </c>
      <c r="F6" s="220"/>
      <c r="G6" s="220"/>
      <c r="H6" s="220"/>
      <c r="I6" s="221"/>
    </row>
    <row r="7" spans="2:60" ht="42" customHeight="1" thickBot="1" x14ac:dyDescent="0.25">
      <c r="B7" s="5"/>
      <c r="C7" s="214" t="s">
        <v>8</v>
      </c>
      <c r="D7" s="215"/>
      <c r="E7" s="190">
        <v>8</v>
      </c>
      <c r="F7" s="40" t="s">
        <v>9</v>
      </c>
      <c r="G7" s="19"/>
      <c r="H7" s="20" t="s">
        <v>10</v>
      </c>
      <c r="I7" s="20" t="s">
        <v>11</v>
      </c>
    </row>
    <row r="8" spans="2:60" ht="42" customHeight="1" thickBot="1" x14ac:dyDescent="0.25">
      <c r="B8" s="5"/>
      <c r="C8" s="214" t="s">
        <v>12</v>
      </c>
      <c r="D8" s="215"/>
      <c r="E8" s="21" t="s">
        <v>13</v>
      </c>
      <c r="F8" s="40" t="s">
        <v>14</v>
      </c>
      <c r="G8" s="18">
        <v>44</v>
      </c>
      <c r="H8" s="192"/>
      <c r="I8" s="192"/>
    </row>
    <row r="9" spans="2:60" ht="27" customHeight="1" thickBot="1" x14ac:dyDescent="0.25">
      <c r="B9" s="5"/>
      <c r="C9" s="84"/>
      <c r="D9" s="106"/>
      <c r="E9" s="85"/>
      <c r="F9" s="86"/>
      <c r="G9" s="83"/>
      <c r="H9" s="83"/>
      <c r="I9" s="212" t="s">
        <v>15</v>
      </c>
      <c r="J9" s="213"/>
      <c r="K9" s="213"/>
      <c r="L9" s="213"/>
    </row>
    <row r="10" spans="2:60" s="4" customFormat="1" ht="75" customHeight="1" x14ac:dyDescent="0.2">
      <c r="B10" s="75" t="s">
        <v>16</v>
      </c>
      <c r="C10" s="42" t="s">
        <v>17</v>
      </c>
      <c r="D10" s="42" t="s">
        <v>18</v>
      </c>
      <c r="E10" s="42" t="s">
        <v>19</v>
      </c>
      <c r="F10" s="42" t="s">
        <v>20</v>
      </c>
      <c r="G10" s="42" t="s">
        <v>21</v>
      </c>
      <c r="H10" s="6"/>
      <c r="I10" s="42" t="s">
        <v>22</v>
      </c>
      <c r="J10" s="42" t="s">
        <v>1026</v>
      </c>
      <c r="K10" s="42" t="s">
        <v>23</v>
      </c>
      <c r="L10" s="42" t="s">
        <v>24</v>
      </c>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2:60" s="12" customFormat="1" ht="54" customHeight="1" x14ac:dyDescent="0.2">
      <c r="B11" s="79" t="s">
        <v>25</v>
      </c>
      <c r="C11" s="178" t="s">
        <v>1027</v>
      </c>
      <c r="D11" s="178" t="s">
        <v>1028</v>
      </c>
      <c r="E11" s="78" t="s">
        <v>1019</v>
      </c>
      <c r="F11" s="78" t="s">
        <v>1029</v>
      </c>
      <c r="G11" s="78">
        <v>6045760000</v>
      </c>
      <c r="H11" s="6"/>
      <c r="I11" s="156">
        <v>44</v>
      </c>
      <c r="J11" s="156">
        <v>10</v>
      </c>
      <c r="K11" s="156">
        <v>1</v>
      </c>
      <c r="L11" s="156">
        <f t="shared" ref="L11:L54" si="0">SUM(I11:K11)</f>
        <v>55</v>
      </c>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2:60" s="12" customFormat="1" ht="99.75" customHeight="1" x14ac:dyDescent="0.2">
      <c r="B12" s="79" t="s">
        <v>27</v>
      </c>
      <c r="C12" s="178" t="s">
        <v>1030</v>
      </c>
      <c r="D12" s="78" t="s">
        <v>1028</v>
      </c>
      <c r="E12" s="78" t="s">
        <v>1019</v>
      </c>
      <c r="F12" s="78" t="s">
        <v>1029</v>
      </c>
      <c r="G12" s="78">
        <v>6045760000</v>
      </c>
      <c r="H12" s="6"/>
      <c r="I12" s="156">
        <v>1</v>
      </c>
      <c r="J12" s="156">
        <v>1</v>
      </c>
      <c r="K12" s="156">
        <v>0</v>
      </c>
      <c r="L12" s="156">
        <f t="shared" si="0"/>
        <v>2</v>
      </c>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2:60" ht="54" customHeight="1" x14ac:dyDescent="0.2">
      <c r="B13" s="79" t="s">
        <v>28</v>
      </c>
      <c r="C13" s="155" t="s">
        <v>1031</v>
      </c>
      <c r="D13" s="107" t="s">
        <v>1028</v>
      </c>
      <c r="E13" s="78" t="s">
        <v>1019</v>
      </c>
      <c r="F13" s="78" t="s">
        <v>1029</v>
      </c>
      <c r="G13" s="78">
        <v>6045760000</v>
      </c>
      <c r="I13" s="156">
        <v>1</v>
      </c>
      <c r="J13" s="156">
        <v>1</v>
      </c>
      <c r="K13" s="156">
        <v>0</v>
      </c>
      <c r="L13" s="156">
        <f t="shared" si="0"/>
        <v>2</v>
      </c>
    </row>
    <row r="14" spans="2:60" ht="34.5" customHeight="1" x14ac:dyDescent="0.2">
      <c r="B14" s="79" t="s">
        <v>29</v>
      </c>
      <c r="C14" s="155" t="s">
        <v>1032</v>
      </c>
      <c r="D14" s="107" t="s">
        <v>1028</v>
      </c>
      <c r="E14" s="78" t="s">
        <v>1019</v>
      </c>
      <c r="F14" s="78" t="s">
        <v>1029</v>
      </c>
      <c r="G14" s="78">
        <v>6045760000</v>
      </c>
      <c r="I14" s="156">
        <v>1</v>
      </c>
      <c r="J14" s="156">
        <v>1</v>
      </c>
      <c r="K14" s="156">
        <v>0</v>
      </c>
      <c r="L14" s="156">
        <f t="shared" si="0"/>
        <v>2</v>
      </c>
    </row>
    <row r="15" spans="2:60" ht="25.15" customHeight="1" x14ac:dyDescent="0.2">
      <c r="B15" s="79" t="s">
        <v>30</v>
      </c>
      <c r="C15" s="155" t="s">
        <v>1033</v>
      </c>
      <c r="D15" s="107" t="s">
        <v>1034</v>
      </c>
      <c r="E15" s="78" t="s">
        <v>1019</v>
      </c>
      <c r="F15" s="78" t="s">
        <v>1029</v>
      </c>
      <c r="G15" s="78">
        <v>6045760000</v>
      </c>
      <c r="I15" s="156">
        <v>1</v>
      </c>
      <c r="J15" s="156">
        <v>0</v>
      </c>
      <c r="K15" s="156">
        <v>0</v>
      </c>
      <c r="L15" s="156">
        <f t="shared" si="0"/>
        <v>1</v>
      </c>
    </row>
    <row r="16" spans="2:60" ht="25.15" customHeight="1" x14ac:dyDescent="0.2">
      <c r="B16" s="79" t="s">
        <v>31</v>
      </c>
      <c r="C16" s="155" t="s">
        <v>1035</v>
      </c>
      <c r="D16" s="107" t="s">
        <v>1036</v>
      </c>
      <c r="E16" s="78" t="s">
        <v>1037</v>
      </c>
      <c r="F16" s="78" t="s">
        <v>1029</v>
      </c>
      <c r="G16" s="78">
        <v>6045760000</v>
      </c>
      <c r="I16" s="156">
        <v>1</v>
      </c>
      <c r="J16" s="156">
        <v>0</v>
      </c>
      <c r="K16" s="156">
        <v>0</v>
      </c>
      <c r="L16" s="156">
        <f t="shared" si="0"/>
        <v>1</v>
      </c>
    </row>
    <row r="17" spans="2:12" ht="25.15" customHeight="1" x14ac:dyDescent="0.2">
      <c r="B17" s="79" t="s">
        <v>32</v>
      </c>
      <c r="C17" s="76" t="s">
        <v>1038</v>
      </c>
      <c r="D17" s="107" t="s">
        <v>1039</v>
      </c>
      <c r="E17" s="78" t="s">
        <v>1019</v>
      </c>
      <c r="F17" s="78" t="s">
        <v>1029</v>
      </c>
      <c r="G17" s="78">
        <v>6045760000</v>
      </c>
      <c r="I17" s="156">
        <v>7</v>
      </c>
      <c r="J17" s="156">
        <v>3</v>
      </c>
      <c r="K17" s="156">
        <v>0</v>
      </c>
      <c r="L17" s="156">
        <f t="shared" si="0"/>
        <v>10</v>
      </c>
    </row>
    <row r="18" spans="2:12" ht="25.15" customHeight="1" x14ac:dyDescent="0.2">
      <c r="B18" s="79" t="s">
        <v>33</v>
      </c>
      <c r="C18" s="76" t="s">
        <v>1040</v>
      </c>
      <c r="D18" s="107" t="s">
        <v>1041</v>
      </c>
      <c r="E18" s="78" t="s">
        <v>1019</v>
      </c>
      <c r="F18" s="78" t="s">
        <v>1029</v>
      </c>
      <c r="G18" s="78">
        <v>6045760000</v>
      </c>
      <c r="I18" s="156">
        <v>7</v>
      </c>
      <c r="J18" s="156">
        <v>3</v>
      </c>
      <c r="K18" s="156">
        <v>0</v>
      </c>
      <c r="L18" s="156">
        <f t="shared" si="0"/>
        <v>10</v>
      </c>
    </row>
    <row r="19" spans="2:12" ht="25.15" customHeight="1" x14ac:dyDescent="0.2">
      <c r="B19" s="79" t="s">
        <v>34</v>
      </c>
      <c r="C19" s="76" t="s">
        <v>1042</v>
      </c>
      <c r="D19" s="107" t="s">
        <v>1043</v>
      </c>
      <c r="E19" s="78" t="s">
        <v>1044</v>
      </c>
      <c r="F19" s="78" t="s">
        <v>1029</v>
      </c>
      <c r="G19" s="78">
        <v>6045760000</v>
      </c>
      <c r="I19" s="156">
        <v>9</v>
      </c>
      <c r="J19" s="156">
        <v>7</v>
      </c>
      <c r="K19" s="156">
        <v>0</v>
      </c>
      <c r="L19" s="156">
        <f t="shared" si="0"/>
        <v>16</v>
      </c>
    </row>
    <row r="20" spans="2:12" ht="25.15" customHeight="1" x14ac:dyDescent="0.2">
      <c r="B20" s="79" t="s">
        <v>35</v>
      </c>
      <c r="C20" s="76" t="s">
        <v>1045</v>
      </c>
      <c r="D20" s="107"/>
      <c r="E20" s="78" t="s">
        <v>1044</v>
      </c>
      <c r="F20" s="78" t="s">
        <v>1029</v>
      </c>
      <c r="G20" s="78">
        <v>6045760000</v>
      </c>
      <c r="I20" s="156">
        <v>1</v>
      </c>
      <c r="J20" s="156">
        <v>1</v>
      </c>
      <c r="K20" s="156">
        <v>0</v>
      </c>
      <c r="L20" s="156">
        <f t="shared" si="0"/>
        <v>2</v>
      </c>
    </row>
    <row r="21" spans="2:12" ht="25.15" customHeight="1" x14ac:dyDescent="0.2">
      <c r="B21" s="79" t="s">
        <v>36</v>
      </c>
      <c r="C21" s="154" t="s">
        <v>1046</v>
      </c>
      <c r="D21" s="107" t="s">
        <v>1043</v>
      </c>
      <c r="E21" s="78" t="s">
        <v>1044</v>
      </c>
      <c r="F21" s="78" t="s">
        <v>1029</v>
      </c>
      <c r="G21" s="78">
        <v>6045760000</v>
      </c>
      <c r="I21" s="156">
        <v>1</v>
      </c>
      <c r="J21" s="156">
        <v>1</v>
      </c>
      <c r="K21" s="156">
        <v>0</v>
      </c>
      <c r="L21" s="156">
        <f t="shared" si="0"/>
        <v>2</v>
      </c>
    </row>
    <row r="22" spans="2:12" ht="34.5" customHeight="1" x14ac:dyDescent="0.2">
      <c r="B22" s="79" t="s">
        <v>37</v>
      </c>
      <c r="C22" s="76" t="s">
        <v>1047</v>
      </c>
      <c r="D22" s="107" t="s">
        <v>1043</v>
      </c>
      <c r="E22" s="78" t="s">
        <v>1044</v>
      </c>
      <c r="F22" s="78" t="s">
        <v>1029</v>
      </c>
      <c r="G22" s="78">
        <v>6045760000</v>
      </c>
      <c r="I22" s="156">
        <v>1</v>
      </c>
      <c r="J22" s="156">
        <v>1</v>
      </c>
      <c r="K22" s="156">
        <v>0</v>
      </c>
      <c r="L22" s="156">
        <f t="shared" si="0"/>
        <v>2</v>
      </c>
    </row>
    <row r="23" spans="2:12" ht="35.25" customHeight="1" x14ac:dyDescent="0.2">
      <c r="B23" s="79" t="s">
        <v>38</v>
      </c>
      <c r="C23" s="155" t="s">
        <v>1048</v>
      </c>
      <c r="D23" s="107" t="s">
        <v>1049</v>
      </c>
      <c r="E23" s="78" t="s">
        <v>1019</v>
      </c>
      <c r="F23" s="78" t="s">
        <v>1029</v>
      </c>
      <c r="G23" s="78">
        <v>6045760000</v>
      </c>
      <c r="I23" s="156">
        <v>12</v>
      </c>
      <c r="J23" s="156">
        <v>5</v>
      </c>
      <c r="K23" s="156">
        <v>0</v>
      </c>
      <c r="L23" s="156">
        <f t="shared" si="0"/>
        <v>17</v>
      </c>
    </row>
    <row r="24" spans="2:12" ht="25.15" customHeight="1" x14ac:dyDescent="0.2">
      <c r="B24" s="79" t="s">
        <v>39</v>
      </c>
      <c r="C24" s="76" t="s">
        <v>1050</v>
      </c>
      <c r="D24" s="107" t="s">
        <v>1049</v>
      </c>
      <c r="E24" s="78" t="s">
        <v>1019</v>
      </c>
      <c r="F24" s="78" t="s">
        <v>1029</v>
      </c>
      <c r="G24" s="78">
        <v>6045760000</v>
      </c>
      <c r="I24" s="156">
        <v>1</v>
      </c>
      <c r="J24" s="156">
        <v>1</v>
      </c>
      <c r="K24" s="156">
        <v>0</v>
      </c>
      <c r="L24" s="156">
        <f t="shared" si="0"/>
        <v>2</v>
      </c>
    </row>
    <row r="25" spans="2:12" ht="25.15" customHeight="1" x14ac:dyDescent="0.2">
      <c r="B25" s="79" t="s">
        <v>40</v>
      </c>
      <c r="C25" s="76" t="s">
        <v>1051</v>
      </c>
      <c r="D25" s="107" t="s">
        <v>1049</v>
      </c>
      <c r="E25" s="78" t="s">
        <v>1019</v>
      </c>
      <c r="F25" s="78" t="s">
        <v>1029</v>
      </c>
      <c r="G25" s="78">
        <v>6045760000</v>
      </c>
      <c r="I25" s="156">
        <v>1</v>
      </c>
      <c r="J25" s="156">
        <v>1</v>
      </c>
      <c r="K25" s="156">
        <v>0</v>
      </c>
      <c r="L25" s="156">
        <f t="shared" si="0"/>
        <v>2</v>
      </c>
    </row>
    <row r="26" spans="2:12" ht="25.15" customHeight="1" x14ac:dyDescent="0.2">
      <c r="B26" s="79" t="s">
        <v>41</v>
      </c>
      <c r="C26" s="76" t="s">
        <v>1052</v>
      </c>
      <c r="D26" s="107" t="s">
        <v>1053</v>
      </c>
      <c r="E26" s="78" t="s">
        <v>1019</v>
      </c>
      <c r="F26" s="78" t="s">
        <v>1029</v>
      </c>
      <c r="G26" s="78">
        <v>6045760000</v>
      </c>
      <c r="I26" s="156">
        <v>1</v>
      </c>
      <c r="J26" s="156">
        <v>1</v>
      </c>
      <c r="K26" s="156">
        <v>0</v>
      </c>
      <c r="L26" s="156">
        <f t="shared" si="0"/>
        <v>2</v>
      </c>
    </row>
    <row r="27" spans="2:12" ht="25.15" customHeight="1" x14ac:dyDescent="0.2">
      <c r="B27" s="79" t="s">
        <v>42</v>
      </c>
      <c r="C27" s="76" t="s">
        <v>1054</v>
      </c>
      <c r="D27" s="107" t="s">
        <v>1055</v>
      </c>
      <c r="E27" s="78" t="s">
        <v>1056</v>
      </c>
      <c r="F27" s="78" t="s">
        <v>1029</v>
      </c>
      <c r="G27" s="78">
        <v>6045760000</v>
      </c>
      <c r="I27" s="156">
        <v>2</v>
      </c>
      <c r="J27" s="156">
        <v>1</v>
      </c>
      <c r="K27" s="156">
        <v>0</v>
      </c>
      <c r="L27" s="156">
        <f t="shared" si="0"/>
        <v>3</v>
      </c>
    </row>
    <row r="28" spans="2:12" ht="25.15" customHeight="1" x14ac:dyDescent="0.2">
      <c r="B28" s="79" t="s">
        <v>43</v>
      </c>
      <c r="C28" s="76" t="s">
        <v>1057</v>
      </c>
      <c r="D28" s="107" t="s">
        <v>1058</v>
      </c>
      <c r="E28" s="78" t="s">
        <v>1059</v>
      </c>
      <c r="F28" s="78" t="s">
        <v>1029</v>
      </c>
      <c r="G28" s="78">
        <v>6045760000</v>
      </c>
      <c r="I28" s="156">
        <v>2</v>
      </c>
      <c r="J28" s="156">
        <v>0</v>
      </c>
      <c r="K28" s="156">
        <v>0</v>
      </c>
      <c r="L28" s="156">
        <f t="shared" si="0"/>
        <v>2</v>
      </c>
    </row>
    <row r="29" spans="2:12" ht="25.15" customHeight="1" x14ac:dyDescent="0.2">
      <c r="B29" s="79" t="s">
        <v>44</v>
      </c>
      <c r="C29" s="76" t="s">
        <v>1060</v>
      </c>
      <c r="D29" s="107" t="s">
        <v>1061</v>
      </c>
      <c r="E29" s="78" t="s">
        <v>1062</v>
      </c>
      <c r="F29" s="78" t="s">
        <v>1029</v>
      </c>
      <c r="G29" s="78">
        <v>6045760000</v>
      </c>
      <c r="I29" s="156">
        <v>1</v>
      </c>
      <c r="J29" s="156">
        <v>0</v>
      </c>
      <c r="K29" s="156">
        <v>0</v>
      </c>
      <c r="L29" s="156">
        <f t="shared" si="0"/>
        <v>1</v>
      </c>
    </row>
    <row r="30" spans="2:12" ht="25.15" customHeight="1" x14ac:dyDescent="0.2">
      <c r="B30" s="79" t="s">
        <v>45</v>
      </c>
      <c r="C30" s="76" t="s">
        <v>1063</v>
      </c>
      <c r="D30" s="107" t="s">
        <v>1064</v>
      </c>
      <c r="E30" s="78" t="s">
        <v>1065</v>
      </c>
      <c r="F30" s="78" t="s">
        <v>1029</v>
      </c>
      <c r="G30" s="78">
        <v>6045760000</v>
      </c>
      <c r="I30" s="156">
        <v>1</v>
      </c>
      <c r="J30" s="156">
        <v>1</v>
      </c>
      <c r="K30" s="156">
        <v>0</v>
      </c>
      <c r="L30" s="156">
        <f t="shared" si="0"/>
        <v>2</v>
      </c>
    </row>
    <row r="31" spans="2:12" ht="34.5" customHeight="1" x14ac:dyDescent="0.2">
      <c r="B31" s="79" t="s">
        <v>46</v>
      </c>
      <c r="C31" s="76" t="s">
        <v>1066</v>
      </c>
      <c r="D31" s="107" t="s">
        <v>1067</v>
      </c>
      <c r="E31" s="78" t="s">
        <v>26</v>
      </c>
      <c r="F31" s="78" t="s">
        <v>1029</v>
      </c>
      <c r="G31" s="78">
        <v>6045760000</v>
      </c>
      <c r="I31" s="156">
        <v>10</v>
      </c>
      <c r="J31" s="156">
        <v>5</v>
      </c>
      <c r="K31" s="156">
        <v>0</v>
      </c>
      <c r="L31" s="156">
        <f t="shared" si="0"/>
        <v>15</v>
      </c>
    </row>
    <row r="32" spans="2:12" ht="33.75" x14ac:dyDescent="0.2">
      <c r="B32" s="79" t="s">
        <v>47</v>
      </c>
      <c r="C32" s="76" t="s">
        <v>1068</v>
      </c>
      <c r="D32" s="107" t="s">
        <v>1069</v>
      </c>
      <c r="E32" s="78" t="s">
        <v>1070</v>
      </c>
      <c r="F32" s="78" t="s">
        <v>1029</v>
      </c>
      <c r="G32" s="78">
        <v>6045760000</v>
      </c>
      <c r="I32" s="156">
        <v>4</v>
      </c>
      <c r="J32" s="156">
        <v>2</v>
      </c>
      <c r="K32" s="156">
        <v>0</v>
      </c>
      <c r="L32" s="156">
        <f t="shared" si="0"/>
        <v>6</v>
      </c>
    </row>
    <row r="33" spans="2:12" ht="33.75" x14ac:dyDescent="0.2">
      <c r="B33" s="79" t="s">
        <v>48</v>
      </c>
      <c r="C33" s="76" t="s">
        <v>1071</v>
      </c>
      <c r="D33" s="107" t="s">
        <v>1072</v>
      </c>
      <c r="E33" s="78" t="s">
        <v>1073</v>
      </c>
      <c r="F33" s="78" t="s">
        <v>1029</v>
      </c>
      <c r="G33" s="78">
        <v>6045760000</v>
      </c>
      <c r="I33" s="156">
        <v>0</v>
      </c>
      <c r="J33" s="156">
        <v>1</v>
      </c>
      <c r="K33" s="156">
        <v>0</v>
      </c>
      <c r="L33" s="156">
        <f t="shared" si="0"/>
        <v>1</v>
      </c>
    </row>
    <row r="34" spans="2:12" ht="33.75" x14ac:dyDescent="0.2">
      <c r="B34" s="79" t="s">
        <v>49</v>
      </c>
      <c r="C34" s="76" t="s">
        <v>1074</v>
      </c>
      <c r="D34" s="107" t="s">
        <v>1075</v>
      </c>
      <c r="E34" s="78" t="s">
        <v>1076</v>
      </c>
      <c r="F34" s="78" t="s">
        <v>1029</v>
      </c>
      <c r="G34" s="78">
        <v>6045760000</v>
      </c>
      <c r="I34" s="156">
        <v>5</v>
      </c>
      <c r="J34" s="156">
        <v>1</v>
      </c>
      <c r="K34" s="156">
        <v>0</v>
      </c>
      <c r="L34" s="156">
        <f t="shared" si="0"/>
        <v>6</v>
      </c>
    </row>
    <row r="35" spans="2:12" ht="33.75" x14ac:dyDescent="0.2">
      <c r="B35" s="79" t="s">
        <v>50</v>
      </c>
      <c r="C35" s="76" t="s">
        <v>1077</v>
      </c>
      <c r="D35" s="107" t="s">
        <v>1078</v>
      </c>
      <c r="E35" s="78" t="s">
        <v>1076</v>
      </c>
      <c r="F35" s="78" t="s">
        <v>1029</v>
      </c>
      <c r="G35" s="78">
        <v>6045760000</v>
      </c>
      <c r="I35" s="156">
        <v>3</v>
      </c>
      <c r="J35" s="156">
        <v>1</v>
      </c>
      <c r="K35" s="156">
        <v>0</v>
      </c>
      <c r="L35" s="156">
        <f t="shared" si="0"/>
        <v>4</v>
      </c>
    </row>
    <row r="36" spans="2:12" ht="33.75" x14ac:dyDescent="0.2">
      <c r="B36" s="79" t="s">
        <v>51</v>
      </c>
      <c r="C36" s="76" t="s">
        <v>1079</v>
      </c>
      <c r="D36" s="107" t="s">
        <v>1080</v>
      </c>
      <c r="E36" s="78" t="s">
        <v>1076</v>
      </c>
      <c r="F36" s="78" t="s">
        <v>1029</v>
      </c>
      <c r="G36" s="78">
        <v>6045760000</v>
      </c>
      <c r="I36" s="156">
        <v>1</v>
      </c>
      <c r="J36" s="156">
        <v>0</v>
      </c>
      <c r="K36" s="156">
        <v>0</v>
      </c>
      <c r="L36" s="156">
        <f t="shared" si="0"/>
        <v>1</v>
      </c>
    </row>
    <row r="37" spans="2:12" ht="33.75" x14ac:dyDescent="0.2">
      <c r="B37" s="79" t="s">
        <v>52</v>
      </c>
      <c r="C37" s="76" t="s">
        <v>1081</v>
      </c>
      <c r="D37" s="107" t="s">
        <v>1082</v>
      </c>
      <c r="E37" s="78" t="s">
        <v>1083</v>
      </c>
      <c r="F37" s="78" t="s">
        <v>1029</v>
      </c>
      <c r="G37" s="78">
        <v>6045760000</v>
      </c>
      <c r="I37" s="156">
        <v>1</v>
      </c>
      <c r="J37" s="156">
        <v>0</v>
      </c>
      <c r="K37" s="156">
        <v>0</v>
      </c>
      <c r="L37" s="156">
        <f t="shared" si="0"/>
        <v>1</v>
      </c>
    </row>
    <row r="38" spans="2:12" ht="33.75" x14ac:dyDescent="0.2">
      <c r="B38" s="79" t="s">
        <v>53</v>
      </c>
      <c r="C38" s="76" t="s">
        <v>1084</v>
      </c>
      <c r="D38" s="107" t="s">
        <v>1085</v>
      </c>
      <c r="E38" s="78" t="s">
        <v>1086</v>
      </c>
      <c r="F38" s="78" t="s">
        <v>1029</v>
      </c>
      <c r="G38" s="78">
        <v>6045760000</v>
      </c>
      <c r="I38" s="156">
        <v>2</v>
      </c>
      <c r="J38" s="156">
        <v>1</v>
      </c>
      <c r="K38" s="156">
        <v>0</v>
      </c>
      <c r="L38" s="156">
        <f t="shared" si="0"/>
        <v>3</v>
      </c>
    </row>
    <row r="39" spans="2:12" ht="33.75" x14ac:dyDescent="0.2">
      <c r="B39" s="79" t="s">
        <v>54</v>
      </c>
      <c r="C39" s="76" t="s">
        <v>1087</v>
      </c>
      <c r="D39" s="107" t="s">
        <v>1088</v>
      </c>
      <c r="E39" s="78" t="s">
        <v>1089</v>
      </c>
      <c r="F39" s="78" t="s">
        <v>1029</v>
      </c>
      <c r="G39" s="78">
        <v>6045760000</v>
      </c>
      <c r="I39" s="156">
        <v>1</v>
      </c>
      <c r="J39" s="156">
        <v>0</v>
      </c>
      <c r="K39" s="156">
        <v>0</v>
      </c>
      <c r="L39" s="156">
        <f t="shared" si="0"/>
        <v>1</v>
      </c>
    </row>
    <row r="40" spans="2:12" ht="33.75" x14ac:dyDescent="0.2">
      <c r="B40" s="79" t="s">
        <v>55</v>
      </c>
      <c r="C40" s="76" t="s">
        <v>1090</v>
      </c>
      <c r="D40" s="107" t="s">
        <v>1091</v>
      </c>
      <c r="E40" s="78" t="s">
        <v>1092</v>
      </c>
      <c r="F40" s="78" t="s">
        <v>1029</v>
      </c>
      <c r="G40" s="78">
        <v>6045760000</v>
      </c>
      <c r="I40" s="156">
        <v>2</v>
      </c>
      <c r="J40" s="156">
        <v>0</v>
      </c>
      <c r="K40" s="156">
        <v>0</v>
      </c>
      <c r="L40" s="156">
        <f t="shared" si="0"/>
        <v>2</v>
      </c>
    </row>
    <row r="41" spans="2:12" ht="33.75" x14ac:dyDescent="0.2">
      <c r="B41" s="79" t="s">
        <v>56</v>
      </c>
      <c r="C41" s="76" t="s">
        <v>1093</v>
      </c>
      <c r="D41" s="107" t="s">
        <v>1094</v>
      </c>
      <c r="E41" s="78" t="s">
        <v>1095</v>
      </c>
      <c r="F41" s="78" t="s">
        <v>1029</v>
      </c>
      <c r="G41" s="78">
        <v>6045760000</v>
      </c>
      <c r="I41" s="156">
        <v>1</v>
      </c>
      <c r="J41" s="156">
        <v>0</v>
      </c>
      <c r="K41" s="156">
        <v>0</v>
      </c>
      <c r="L41" s="156">
        <f t="shared" si="0"/>
        <v>1</v>
      </c>
    </row>
    <row r="42" spans="2:12" ht="33.75" x14ac:dyDescent="0.2">
      <c r="B42" s="79" t="s">
        <v>57</v>
      </c>
      <c r="C42" s="76" t="s">
        <v>1096</v>
      </c>
      <c r="D42" s="107" t="s">
        <v>1097</v>
      </c>
      <c r="E42" s="77" t="s">
        <v>1098</v>
      </c>
      <c r="F42" s="78" t="s">
        <v>1029</v>
      </c>
      <c r="G42" s="78">
        <v>6045760000</v>
      </c>
      <c r="I42" s="156">
        <v>1</v>
      </c>
      <c r="J42" s="156">
        <v>1</v>
      </c>
      <c r="K42" s="156">
        <v>0</v>
      </c>
      <c r="L42" s="156">
        <f t="shared" si="0"/>
        <v>2</v>
      </c>
    </row>
    <row r="43" spans="2:12" ht="22.5" x14ac:dyDescent="0.2">
      <c r="B43" s="79" t="s">
        <v>58</v>
      </c>
      <c r="C43" s="76" t="s">
        <v>1099</v>
      </c>
      <c r="D43" s="107" t="s">
        <v>1100</v>
      </c>
      <c r="E43" s="77" t="s">
        <v>1101</v>
      </c>
      <c r="F43" s="78" t="s">
        <v>1029</v>
      </c>
      <c r="G43" s="78">
        <v>6045760000</v>
      </c>
      <c r="I43" s="156">
        <v>8</v>
      </c>
      <c r="J43" s="156">
        <v>5</v>
      </c>
      <c r="K43" s="156">
        <v>0</v>
      </c>
      <c r="L43" s="156">
        <f t="shared" si="0"/>
        <v>13</v>
      </c>
    </row>
    <row r="44" spans="2:12" ht="33.75" x14ac:dyDescent="0.2">
      <c r="B44" s="79" t="s">
        <v>59</v>
      </c>
      <c r="C44" s="76" t="s">
        <v>1102</v>
      </c>
      <c r="D44" s="107" t="s">
        <v>1103</v>
      </c>
      <c r="E44" s="77" t="s">
        <v>1104</v>
      </c>
      <c r="F44" s="78" t="s">
        <v>1029</v>
      </c>
      <c r="G44" s="78">
        <v>6045760000</v>
      </c>
      <c r="I44" s="156">
        <v>1</v>
      </c>
      <c r="J44" s="156">
        <v>1</v>
      </c>
      <c r="K44" s="156">
        <v>0</v>
      </c>
      <c r="L44" s="156">
        <f t="shared" si="0"/>
        <v>2</v>
      </c>
    </row>
    <row r="45" spans="2:12" ht="22.5" x14ac:dyDescent="0.2">
      <c r="B45" s="79" t="s">
        <v>60</v>
      </c>
      <c r="C45" s="76" t="s">
        <v>1105</v>
      </c>
      <c r="D45" s="107" t="s">
        <v>1106</v>
      </c>
      <c r="E45" s="77" t="s">
        <v>1107</v>
      </c>
      <c r="F45" s="78" t="s">
        <v>1029</v>
      </c>
      <c r="G45" s="78">
        <v>6045760000</v>
      </c>
      <c r="I45" s="156">
        <v>7</v>
      </c>
      <c r="J45" s="156">
        <v>5</v>
      </c>
      <c r="K45" s="156">
        <v>0</v>
      </c>
      <c r="L45" s="156">
        <f t="shared" si="0"/>
        <v>12</v>
      </c>
    </row>
    <row r="46" spans="2:12" ht="33.75" x14ac:dyDescent="0.2">
      <c r="B46" s="79" t="s">
        <v>61</v>
      </c>
      <c r="C46" s="76" t="s">
        <v>1108</v>
      </c>
      <c r="D46" s="107" t="s">
        <v>1109</v>
      </c>
      <c r="E46" s="77" t="s">
        <v>1107</v>
      </c>
      <c r="F46" s="78" t="s">
        <v>1029</v>
      </c>
      <c r="G46" s="78">
        <v>6045760000</v>
      </c>
      <c r="I46" s="156">
        <v>1</v>
      </c>
      <c r="J46" s="156">
        <v>1</v>
      </c>
      <c r="K46" s="156">
        <v>0</v>
      </c>
      <c r="L46" s="156">
        <f t="shared" si="0"/>
        <v>2</v>
      </c>
    </row>
    <row r="47" spans="2:12" ht="33.75" x14ac:dyDescent="0.2">
      <c r="B47" s="79" t="s">
        <v>62</v>
      </c>
      <c r="C47" s="76" t="s">
        <v>1110</v>
      </c>
      <c r="D47" s="107" t="s">
        <v>1111</v>
      </c>
      <c r="E47" s="77" t="s">
        <v>1107</v>
      </c>
      <c r="F47" s="78" t="s">
        <v>1029</v>
      </c>
      <c r="G47" s="78">
        <v>6045760000</v>
      </c>
      <c r="I47" s="156">
        <v>1</v>
      </c>
      <c r="J47" s="156">
        <v>0</v>
      </c>
      <c r="K47" s="156">
        <v>0</v>
      </c>
      <c r="L47" s="156">
        <f t="shared" si="0"/>
        <v>1</v>
      </c>
    </row>
    <row r="48" spans="2:12" ht="33.75" x14ac:dyDescent="0.2">
      <c r="B48" s="79" t="s">
        <v>63</v>
      </c>
      <c r="C48" s="76" t="s">
        <v>1112</v>
      </c>
      <c r="D48" s="107" t="s">
        <v>1113</v>
      </c>
      <c r="E48" s="77" t="s">
        <v>1114</v>
      </c>
      <c r="F48" s="78" t="s">
        <v>1029</v>
      </c>
      <c r="G48" s="78">
        <v>6045760000</v>
      </c>
      <c r="I48" s="156">
        <v>5</v>
      </c>
      <c r="J48" s="156">
        <v>2</v>
      </c>
      <c r="K48" s="156">
        <v>0</v>
      </c>
      <c r="L48" s="156">
        <f t="shared" si="0"/>
        <v>7</v>
      </c>
    </row>
    <row r="49" spans="2:12" ht="37.5" customHeight="1" x14ac:dyDescent="0.2">
      <c r="B49" s="79" t="s">
        <v>64</v>
      </c>
      <c r="C49" s="76" t="s">
        <v>1115</v>
      </c>
      <c r="D49" s="107" t="s">
        <v>1116</v>
      </c>
      <c r="E49" s="77" t="s">
        <v>1117</v>
      </c>
      <c r="F49" s="78" t="s">
        <v>1029</v>
      </c>
      <c r="G49" s="78">
        <v>6045760000</v>
      </c>
      <c r="I49" s="156">
        <v>1</v>
      </c>
      <c r="J49" s="156">
        <v>1</v>
      </c>
      <c r="K49" s="156">
        <v>0</v>
      </c>
      <c r="L49" s="156">
        <f t="shared" si="0"/>
        <v>2</v>
      </c>
    </row>
    <row r="50" spans="2:12" ht="33.75" x14ac:dyDescent="0.2">
      <c r="B50" s="79" t="s">
        <v>1021</v>
      </c>
      <c r="C50" s="76" t="s">
        <v>1118</v>
      </c>
      <c r="D50" s="107" t="s">
        <v>1119</v>
      </c>
      <c r="E50" s="77" t="s">
        <v>1120</v>
      </c>
      <c r="F50" s="78" t="s">
        <v>1029</v>
      </c>
      <c r="G50" s="78">
        <v>6045760000</v>
      </c>
      <c r="I50" s="156">
        <v>1</v>
      </c>
      <c r="J50" s="156">
        <v>0</v>
      </c>
      <c r="K50" s="156">
        <v>0</v>
      </c>
      <c r="L50" s="156">
        <f t="shared" si="0"/>
        <v>1</v>
      </c>
    </row>
    <row r="51" spans="2:12" ht="33.75" x14ac:dyDescent="0.2">
      <c r="B51" s="79" t="s">
        <v>1022</v>
      </c>
      <c r="C51" s="76" t="s">
        <v>1121</v>
      </c>
      <c r="D51" s="107" t="s">
        <v>1121</v>
      </c>
      <c r="E51" s="77" t="s">
        <v>1122</v>
      </c>
      <c r="F51" s="78" t="s">
        <v>1029</v>
      </c>
      <c r="G51" s="78">
        <v>6045760000</v>
      </c>
      <c r="I51" s="156">
        <v>1</v>
      </c>
      <c r="J51" s="156">
        <v>1</v>
      </c>
      <c r="K51" s="156">
        <v>0</v>
      </c>
      <c r="L51" s="156">
        <f t="shared" si="0"/>
        <v>2</v>
      </c>
    </row>
    <row r="52" spans="2:12" ht="48" x14ac:dyDescent="0.2">
      <c r="B52" s="79" t="s">
        <v>1023</v>
      </c>
      <c r="C52" s="76" t="s">
        <v>1123</v>
      </c>
      <c r="D52" s="108" t="s">
        <v>1124</v>
      </c>
      <c r="E52" s="77" t="s">
        <v>1125</v>
      </c>
      <c r="F52" s="78" t="s">
        <v>1029</v>
      </c>
      <c r="G52" s="78">
        <v>6045760000</v>
      </c>
      <c r="I52" s="156">
        <v>3</v>
      </c>
      <c r="J52" s="156">
        <v>2</v>
      </c>
      <c r="K52" s="156">
        <v>0</v>
      </c>
      <c r="L52" s="156">
        <f t="shared" si="0"/>
        <v>5</v>
      </c>
    </row>
    <row r="53" spans="2:12" ht="24" x14ac:dyDescent="0.2">
      <c r="B53" s="79" t="s">
        <v>1024</v>
      </c>
      <c r="C53" s="76" t="s">
        <v>1126</v>
      </c>
      <c r="D53" s="108" t="s">
        <v>1127</v>
      </c>
      <c r="E53" s="77" t="s">
        <v>1125</v>
      </c>
      <c r="F53" s="78" t="s">
        <v>1029</v>
      </c>
      <c r="G53" s="78">
        <v>6045760000</v>
      </c>
      <c r="I53" s="156">
        <v>2</v>
      </c>
      <c r="J53" s="156">
        <v>2</v>
      </c>
      <c r="K53" s="156">
        <v>0</v>
      </c>
      <c r="L53" s="156">
        <f t="shared" si="0"/>
        <v>4</v>
      </c>
    </row>
    <row r="54" spans="2:12" ht="24" x14ac:dyDescent="0.2">
      <c r="B54" s="79" t="s">
        <v>1025</v>
      </c>
      <c r="C54" s="76" t="s">
        <v>1128</v>
      </c>
      <c r="D54" s="108" t="s">
        <v>1129</v>
      </c>
      <c r="E54" s="77" t="s">
        <v>1130</v>
      </c>
      <c r="F54" s="78" t="s">
        <v>1131</v>
      </c>
      <c r="G54" s="78">
        <v>6045760000</v>
      </c>
      <c r="I54" s="156">
        <v>2</v>
      </c>
      <c r="J54" s="156">
        <v>0</v>
      </c>
      <c r="K54" s="156">
        <v>0</v>
      </c>
      <c r="L54" s="156">
        <f t="shared" si="0"/>
        <v>2</v>
      </c>
    </row>
    <row r="55" spans="2:12" x14ac:dyDescent="0.25">
      <c r="I55" s="2">
        <f>SUM(I11:I54)</f>
        <v>160</v>
      </c>
      <c r="J55" s="2">
        <f t="shared" ref="J55:L55" si="1">SUM(J11:J54)</f>
        <v>71</v>
      </c>
      <c r="K55" s="2">
        <f t="shared" si="1"/>
        <v>1</v>
      </c>
      <c r="L55" s="2">
        <f t="shared" si="1"/>
        <v>232</v>
      </c>
    </row>
  </sheetData>
  <mergeCells count="11">
    <mergeCell ref="C1:K1"/>
    <mergeCell ref="I9:L9"/>
    <mergeCell ref="C7:D7"/>
    <mergeCell ref="C8:D8"/>
    <mergeCell ref="C3:D3"/>
    <mergeCell ref="E3:I3"/>
    <mergeCell ref="E4:G4"/>
    <mergeCell ref="E6:I6"/>
    <mergeCell ref="C4:D4"/>
    <mergeCell ref="C5:D5"/>
    <mergeCell ref="C6:D6"/>
  </mergeCells>
  <phoneticPr fontId="14" type="noConversion"/>
  <hyperlinks>
    <hyperlink ref="E6" r:id="rId1" xr:uid="{4E32398E-68A7-4105-970C-893A82E9177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851C4-7832-4C2E-9CB2-89593E52F462}">
  <dimension ref="A1:AZ76"/>
  <sheetViews>
    <sheetView topLeftCell="A64" workbookViewId="0">
      <selection activeCell="B71" sqref="B71:D71"/>
    </sheetView>
  </sheetViews>
  <sheetFormatPr baseColWidth="10" defaultColWidth="11" defaultRowHeight="15.75" x14ac:dyDescent="0.25"/>
  <cols>
    <col min="1" max="1" width="19.25" customWidth="1"/>
    <col min="4" max="4" width="21.875" customWidth="1"/>
    <col min="7" max="7" width="39.25" customWidth="1"/>
    <col min="9" max="9" width="21.625" customWidth="1"/>
  </cols>
  <sheetData>
    <row r="1" spans="1:52" ht="23.25" customHeight="1" x14ac:dyDescent="0.25">
      <c r="A1" s="193"/>
      <c r="B1" s="227" t="s">
        <v>65</v>
      </c>
      <c r="C1" s="227"/>
      <c r="D1" s="227"/>
      <c r="E1" s="227"/>
      <c r="F1" s="227"/>
      <c r="G1" s="227"/>
      <c r="H1" s="193"/>
      <c r="I1" s="193"/>
      <c r="J1" s="193"/>
      <c r="K1" s="193"/>
      <c r="L1" s="193"/>
      <c r="M1" s="193"/>
      <c r="N1" s="193"/>
      <c r="O1" s="193"/>
      <c r="P1" s="193"/>
      <c r="Q1" s="193"/>
      <c r="R1" s="193"/>
      <c r="S1" s="193"/>
      <c r="T1" s="193"/>
      <c r="U1" s="193"/>
      <c r="V1" s="193"/>
      <c r="W1" s="193"/>
      <c r="X1" s="193"/>
      <c r="Y1" s="193"/>
      <c r="Z1" s="193"/>
      <c r="AA1" s="193"/>
      <c r="AB1" s="193"/>
      <c r="AC1" s="193"/>
    </row>
    <row r="2" spans="1:52" ht="18" customHeight="1" x14ac:dyDescent="0.25">
      <c r="A2" s="192"/>
      <c r="B2" s="228"/>
      <c r="C2" s="228"/>
      <c r="D2" s="228"/>
      <c r="E2" s="228"/>
      <c r="F2" s="228"/>
      <c r="G2" s="228"/>
      <c r="H2" s="192"/>
      <c r="I2" s="192"/>
      <c r="J2" s="192"/>
      <c r="K2" s="192"/>
      <c r="L2" s="192"/>
      <c r="M2" s="192"/>
      <c r="N2" s="192"/>
      <c r="O2" s="192"/>
      <c r="P2" s="192"/>
      <c r="Q2" s="192"/>
      <c r="R2" s="192"/>
      <c r="S2" s="192"/>
      <c r="T2" s="192"/>
      <c r="U2" s="192"/>
      <c r="V2" s="192"/>
      <c r="W2" s="192"/>
      <c r="X2" s="192"/>
      <c r="Y2" s="192"/>
      <c r="Z2" s="192"/>
      <c r="AA2" s="192"/>
      <c r="AB2" s="192"/>
      <c r="AC2" s="192"/>
    </row>
    <row r="3" spans="1:52" x14ac:dyDescent="0.25">
      <c r="A3" s="192"/>
      <c r="B3" s="229"/>
      <c r="C3" s="229"/>
      <c r="D3" s="229"/>
      <c r="E3" s="229"/>
      <c r="F3" s="229"/>
      <c r="G3" s="229"/>
      <c r="H3" s="192"/>
      <c r="I3" s="192"/>
      <c r="J3" s="192"/>
      <c r="K3" s="192"/>
      <c r="L3" s="192"/>
      <c r="M3" s="192"/>
      <c r="N3" s="192"/>
      <c r="O3" s="192"/>
      <c r="P3" s="192"/>
      <c r="Q3" s="192"/>
      <c r="R3" s="192"/>
      <c r="S3" s="192"/>
      <c r="T3" s="192"/>
      <c r="U3" s="192"/>
      <c r="V3" s="192"/>
      <c r="W3" s="192"/>
      <c r="X3" s="192"/>
      <c r="Y3" s="192"/>
      <c r="Z3" s="192"/>
      <c r="AA3" s="192"/>
      <c r="AB3" s="192"/>
      <c r="AC3" s="192"/>
    </row>
    <row r="4" spans="1:52" ht="16.5" thickBot="1" x14ac:dyDescent="0.3">
      <c r="A4" s="194"/>
      <c r="B4" s="230"/>
      <c r="C4" s="230"/>
      <c r="D4" s="230"/>
      <c r="E4" s="230"/>
      <c r="F4" s="230"/>
      <c r="G4" s="230"/>
      <c r="H4" s="192"/>
      <c r="I4" s="192"/>
      <c r="J4" s="192"/>
      <c r="K4" s="192"/>
      <c r="L4" s="192"/>
      <c r="M4" s="192"/>
      <c r="N4" s="192"/>
      <c r="O4" s="192"/>
      <c r="P4" s="192"/>
      <c r="Q4" s="192"/>
      <c r="R4" s="192"/>
      <c r="S4" s="192"/>
      <c r="T4" s="192"/>
      <c r="U4" s="192"/>
      <c r="V4" s="192"/>
      <c r="W4" s="192"/>
      <c r="X4" s="192"/>
      <c r="Y4" s="192"/>
      <c r="Z4" s="192"/>
      <c r="AA4" s="192"/>
      <c r="AB4" s="192"/>
      <c r="AC4" s="192"/>
    </row>
    <row r="5" spans="1:52" ht="16.5" thickBot="1" x14ac:dyDescent="0.3">
      <c r="A5" s="231" t="s">
        <v>0</v>
      </c>
      <c r="B5" s="232"/>
      <c r="C5" s="232"/>
      <c r="D5" s="232"/>
      <c r="E5" s="232"/>
      <c r="F5" s="232"/>
      <c r="G5" s="233"/>
      <c r="H5" s="192"/>
      <c r="I5" s="192"/>
      <c r="J5" s="192"/>
      <c r="K5" s="192"/>
      <c r="L5" s="192"/>
      <c r="M5" s="192"/>
      <c r="N5" s="192"/>
      <c r="O5" s="192"/>
      <c r="P5" s="192"/>
      <c r="Q5" s="192"/>
      <c r="R5" s="192"/>
      <c r="S5" s="192"/>
      <c r="T5" s="192"/>
      <c r="U5" s="192"/>
      <c r="V5" s="192"/>
      <c r="W5" s="192"/>
      <c r="X5" s="192"/>
      <c r="Y5" s="192"/>
      <c r="Z5" s="192"/>
      <c r="AA5" s="192"/>
      <c r="AB5" s="192"/>
      <c r="AC5" s="192"/>
    </row>
    <row r="6" spans="1:52" ht="16.5" thickBot="1" x14ac:dyDescent="0.3">
      <c r="A6" s="191"/>
      <c r="B6" s="191"/>
      <c r="C6" s="191"/>
      <c r="D6" s="191"/>
      <c r="E6" s="191"/>
      <c r="F6" s="191"/>
      <c r="G6" s="191"/>
      <c r="H6" s="192"/>
      <c r="I6" s="192"/>
      <c r="J6" s="192"/>
      <c r="K6" s="192"/>
      <c r="L6" s="192"/>
      <c r="M6" s="192"/>
      <c r="N6" s="192"/>
      <c r="O6" s="192"/>
      <c r="P6" s="192"/>
      <c r="Q6" s="192"/>
      <c r="R6" s="192"/>
      <c r="S6" s="192"/>
      <c r="T6" s="192"/>
      <c r="U6" s="192"/>
      <c r="V6" s="192"/>
      <c r="W6" s="192"/>
      <c r="X6" s="192"/>
      <c r="Y6" s="192"/>
      <c r="Z6" s="192"/>
      <c r="AA6" s="192"/>
      <c r="AB6" s="192"/>
      <c r="AC6" s="192"/>
    </row>
    <row r="7" spans="1:52" ht="23.25" thickBot="1" x14ac:dyDescent="0.3">
      <c r="A7" s="158" t="s">
        <v>1</v>
      </c>
      <c r="B7" s="216" t="str">
        <f>Sedes!E3</f>
        <v>SERVICIO NACIONAL DE APRENDIZAJE - SENA</v>
      </c>
      <c r="C7" s="217"/>
      <c r="D7" s="217"/>
      <c r="E7" s="217"/>
      <c r="F7" s="217"/>
      <c r="G7" s="218"/>
      <c r="H7" s="192"/>
      <c r="I7" s="192"/>
      <c r="J7" s="192"/>
      <c r="K7" s="192"/>
      <c r="L7" s="192"/>
      <c r="M7" s="192"/>
      <c r="N7" s="192"/>
      <c r="O7" s="192"/>
      <c r="P7" s="192"/>
      <c r="Q7" s="192"/>
      <c r="R7" s="192"/>
      <c r="S7" s="192"/>
      <c r="T7" s="192"/>
      <c r="U7" s="192"/>
      <c r="V7" s="192"/>
      <c r="W7" s="192"/>
      <c r="X7" s="192"/>
      <c r="Y7" s="192"/>
      <c r="Z7" s="192"/>
      <c r="AA7" s="192"/>
      <c r="AB7" s="192"/>
      <c r="AC7" s="192"/>
    </row>
    <row r="8" spans="1:52" ht="16.5" thickBot="1" x14ac:dyDescent="0.3">
      <c r="A8" s="158" t="s">
        <v>2</v>
      </c>
      <c r="B8" s="216" t="str">
        <f>Sedes!E4</f>
        <v>Calle 51 No. 57 - 70</v>
      </c>
      <c r="C8" s="217"/>
      <c r="D8" s="217"/>
      <c r="E8" s="218"/>
      <c r="F8" s="14" t="s">
        <v>3</v>
      </c>
      <c r="G8" s="15">
        <f>Sedes!I4</f>
        <v>5760000</v>
      </c>
      <c r="H8" s="192"/>
      <c r="I8" s="192"/>
      <c r="J8" s="192"/>
      <c r="K8" s="192"/>
      <c r="L8" s="192"/>
      <c r="M8" s="192"/>
      <c r="N8" s="192"/>
      <c r="O8" s="192"/>
      <c r="P8" s="192"/>
      <c r="Q8" s="192"/>
      <c r="R8" s="192"/>
      <c r="S8" s="192"/>
      <c r="T8" s="192"/>
      <c r="U8" s="192"/>
      <c r="V8" s="192"/>
      <c r="W8" s="192"/>
      <c r="X8" s="192"/>
      <c r="Y8" s="192"/>
      <c r="Z8" s="192"/>
      <c r="AA8" s="192"/>
      <c r="AB8" s="192"/>
      <c r="AC8" s="192"/>
    </row>
    <row r="9" spans="1:52" ht="16.5" thickBot="1" x14ac:dyDescent="0.3">
      <c r="A9" s="158" t="s">
        <v>4</v>
      </c>
      <c r="B9" s="216" t="str">
        <f>Sedes!E5</f>
        <v>ANTIOQUIA</v>
      </c>
      <c r="C9" s="218"/>
      <c r="D9" s="14" t="s">
        <v>5</v>
      </c>
      <c r="E9" s="16" t="str">
        <f>Sedes!G5</f>
        <v>MEDELLIN</v>
      </c>
      <c r="F9" s="14" t="s">
        <v>6</v>
      </c>
      <c r="G9" s="17">
        <f>Sedes!I5</f>
        <v>3</v>
      </c>
      <c r="H9" s="192"/>
      <c r="I9" s="192"/>
      <c r="J9" s="192"/>
      <c r="K9" s="192"/>
      <c r="L9" s="192"/>
      <c r="M9" s="192"/>
      <c r="N9" s="192"/>
      <c r="O9" s="192"/>
      <c r="P9" s="192"/>
      <c r="Q9" s="192"/>
      <c r="R9" s="192"/>
      <c r="S9" s="192"/>
      <c r="T9" s="192"/>
      <c r="U9" s="192"/>
      <c r="V9" s="192"/>
      <c r="W9" s="192"/>
      <c r="X9" s="192"/>
      <c r="Y9" s="192"/>
      <c r="Z9" s="192"/>
      <c r="AA9" s="192"/>
      <c r="AB9" s="192"/>
      <c r="AC9" s="192"/>
    </row>
    <row r="10" spans="1:52" ht="16.5" thickBot="1" x14ac:dyDescent="0.3">
      <c r="A10" s="158" t="s">
        <v>7</v>
      </c>
      <c r="B10" s="234" t="str">
        <f>Sedes!E6</f>
        <v>jbvilla@sena.edu.co</v>
      </c>
      <c r="C10" s="220"/>
      <c r="D10" s="220"/>
      <c r="E10" s="220"/>
      <c r="F10" s="220"/>
      <c r="G10" s="221"/>
      <c r="H10" s="192"/>
      <c r="I10" s="192"/>
      <c r="J10" s="192"/>
      <c r="K10" s="192"/>
      <c r="L10" s="192"/>
      <c r="M10" s="192"/>
      <c r="N10" s="192"/>
      <c r="O10" s="192"/>
      <c r="P10" s="192"/>
      <c r="Q10" s="192"/>
      <c r="R10" s="192"/>
      <c r="S10" s="192"/>
      <c r="T10" s="192"/>
      <c r="U10" s="192"/>
      <c r="V10" s="192"/>
      <c r="W10" s="192"/>
      <c r="X10" s="192"/>
      <c r="Y10" s="192"/>
      <c r="Z10" s="192"/>
      <c r="AA10" s="192"/>
      <c r="AB10" s="192"/>
      <c r="AC10" s="192"/>
    </row>
    <row r="11" spans="1:52" ht="34.5" thickBot="1" x14ac:dyDescent="0.3">
      <c r="A11" s="158" t="s">
        <v>8</v>
      </c>
      <c r="B11" s="18">
        <f>Sedes!E7</f>
        <v>8</v>
      </c>
      <c r="C11" s="214" t="s">
        <v>9</v>
      </c>
      <c r="D11" s="215"/>
      <c r="E11" s="19">
        <f>Sedes!G7</f>
        <v>0</v>
      </c>
      <c r="F11" s="20" t="s">
        <v>10</v>
      </c>
      <c r="G11" s="20" t="s">
        <v>11</v>
      </c>
      <c r="H11" s="192"/>
      <c r="I11" s="192"/>
      <c r="J11" s="192"/>
      <c r="K11" s="192"/>
      <c r="L11" s="192"/>
      <c r="M11" s="192"/>
      <c r="N11" s="192"/>
      <c r="O11" s="192"/>
      <c r="P11" s="192"/>
      <c r="Q11" s="192"/>
      <c r="R11" s="192"/>
      <c r="S11" s="192"/>
      <c r="T11" s="192"/>
      <c r="U11" s="192"/>
      <c r="V11" s="192"/>
      <c r="W11" s="192"/>
      <c r="X11" s="192"/>
      <c r="Y11" s="192"/>
      <c r="Z11" s="192"/>
      <c r="AA11" s="192"/>
      <c r="AB11" s="192"/>
      <c r="AC11" s="192"/>
    </row>
    <row r="12" spans="1:52" ht="22.5" customHeight="1" thickBot="1" x14ac:dyDescent="0.3">
      <c r="A12" s="158" t="s">
        <v>12</v>
      </c>
      <c r="B12" s="21" t="s">
        <v>66</v>
      </c>
      <c r="C12" s="214" t="s">
        <v>14</v>
      </c>
      <c r="D12" s="215"/>
      <c r="E12" s="18">
        <f>Sedes!G8</f>
        <v>44</v>
      </c>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row>
    <row r="13" spans="1:52" ht="16.5" thickBot="1" x14ac:dyDescent="0.3">
      <c r="A13" s="195"/>
      <c r="B13" s="194"/>
      <c r="C13" s="194"/>
      <c r="D13" s="194"/>
      <c r="E13" s="194"/>
      <c r="F13" s="194"/>
      <c r="G13" s="194"/>
      <c r="H13" s="192"/>
      <c r="I13" s="194"/>
      <c r="J13" s="194"/>
      <c r="K13" s="194"/>
      <c r="L13" s="194"/>
      <c r="M13" s="194"/>
      <c r="N13" s="194"/>
      <c r="O13" s="194"/>
      <c r="P13" s="194"/>
      <c r="Q13" s="194"/>
      <c r="R13" s="194"/>
      <c r="S13" s="194"/>
      <c r="T13" s="194"/>
      <c r="U13" s="194"/>
      <c r="V13" s="194"/>
      <c r="W13" s="194"/>
      <c r="X13" s="194"/>
      <c r="Y13" s="194"/>
      <c r="Z13" s="194"/>
      <c r="AA13" s="194"/>
      <c r="AB13" s="194"/>
      <c r="AC13" s="194"/>
    </row>
    <row r="14" spans="1:52" ht="30" x14ac:dyDescent="0.25">
      <c r="A14" s="241" t="s">
        <v>67</v>
      </c>
      <c r="B14" s="242"/>
      <c r="C14" s="242"/>
      <c r="D14" s="242"/>
      <c r="E14" s="242"/>
      <c r="F14" s="242"/>
      <c r="G14" s="243"/>
      <c r="H14" s="189"/>
      <c r="I14" s="22" t="s">
        <v>68</v>
      </c>
      <c r="J14" s="22" t="s">
        <v>68</v>
      </c>
      <c r="K14" s="22" t="s">
        <v>68</v>
      </c>
      <c r="L14" s="22" t="s">
        <v>68</v>
      </c>
      <c r="M14" s="22" t="s">
        <v>68</v>
      </c>
      <c r="N14" s="22" t="s">
        <v>68</v>
      </c>
      <c r="O14" s="22" t="s">
        <v>68</v>
      </c>
      <c r="P14" s="22" t="s">
        <v>68</v>
      </c>
      <c r="Q14" s="22" t="s">
        <v>68</v>
      </c>
      <c r="R14" s="22" t="s">
        <v>68</v>
      </c>
      <c r="S14" s="22" t="s">
        <v>68</v>
      </c>
      <c r="T14" s="22" t="s">
        <v>68</v>
      </c>
      <c r="U14" s="22" t="s">
        <v>68</v>
      </c>
      <c r="V14" s="22" t="s">
        <v>68</v>
      </c>
      <c r="W14" s="22" t="s">
        <v>68</v>
      </c>
      <c r="X14" s="22" t="s">
        <v>68</v>
      </c>
      <c r="Y14" s="22" t="s">
        <v>68</v>
      </c>
      <c r="Z14" s="22" t="s">
        <v>68</v>
      </c>
      <c r="AA14" s="22" t="s">
        <v>68</v>
      </c>
      <c r="AB14" s="22" t="s">
        <v>68</v>
      </c>
      <c r="AC14" s="13" t="s">
        <v>68</v>
      </c>
      <c r="AD14" s="13" t="s">
        <v>68</v>
      </c>
      <c r="AE14" s="13" t="s">
        <v>68</v>
      </c>
      <c r="AF14" s="13" t="s">
        <v>68</v>
      </c>
      <c r="AG14" s="13" t="s">
        <v>68</v>
      </c>
      <c r="AH14" s="13" t="s">
        <v>68</v>
      </c>
      <c r="AI14" s="13" t="s">
        <v>68</v>
      </c>
      <c r="AJ14" s="13" t="s">
        <v>68</v>
      </c>
      <c r="AK14" s="13" t="s">
        <v>68</v>
      </c>
      <c r="AL14" s="13" t="s">
        <v>68</v>
      </c>
      <c r="AM14" s="13" t="s">
        <v>68</v>
      </c>
      <c r="AN14" s="13" t="s">
        <v>68</v>
      </c>
      <c r="AO14" s="13" t="s">
        <v>68</v>
      </c>
      <c r="AP14" s="13" t="s">
        <v>68</v>
      </c>
      <c r="AQ14" s="13" t="s">
        <v>68</v>
      </c>
      <c r="AR14" s="13" t="s">
        <v>68</v>
      </c>
      <c r="AS14" s="13" t="s">
        <v>68</v>
      </c>
      <c r="AT14" s="13" t="s">
        <v>68</v>
      </c>
      <c r="AU14" s="13" t="s">
        <v>68</v>
      </c>
      <c r="AV14" s="13" t="s">
        <v>68</v>
      </c>
      <c r="AW14" s="13" t="s">
        <v>68</v>
      </c>
      <c r="AX14" s="13" t="s">
        <v>68</v>
      </c>
      <c r="AY14" s="13" t="s">
        <v>68</v>
      </c>
      <c r="AZ14" s="13" t="s">
        <v>68</v>
      </c>
    </row>
    <row r="15" spans="1:52" ht="32.25" customHeight="1" thickBot="1" x14ac:dyDescent="0.3">
      <c r="A15" s="194"/>
      <c r="B15" s="194"/>
      <c r="C15" s="194"/>
      <c r="D15" s="194"/>
      <c r="E15" s="194"/>
      <c r="F15" s="194"/>
      <c r="G15" s="194"/>
      <c r="H15" s="192"/>
      <c r="I15" s="110" t="str">
        <f>VLOOKUP(I16,Sedes!$B$10:$G$49,2,0)</f>
        <v>Complejo Central - Despacho Dirección Regional</v>
      </c>
      <c r="J15" s="110" t="str">
        <f>VLOOKUP(J16,Sedes!$B$10:$G$49,2,0)</f>
        <v>Complejo Central - Centro de Comercio</v>
      </c>
      <c r="K15" s="110" t="str">
        <f>VLOOKUP(K16,Sedes!$B$10:$G$49,2,0)</f>
        <v>Complejo Central - Centro de Servicios de Salud</v>
      </c>
      <c r="L15" s="110" t="str">
        <f>VLOOKUP(L16,Sedes!$B$10:$G$49,2,0)</f>
        <v>Complejo Central - Centro de Servicios y Gestión Empresarial</v>
      </c>
      <c r="M15" s="110" t="str">
        <f>VLOOKUP(M16,Sedes!$B$10:$G$49,2,0)</f>
        <v>Complejo Central - Centro de Servicios y Gestión Empresarial - Tecnoparque</v>
      </c>
      <c r="N15" s="110" t="str">
        <f>VLOOKUP(N16,Sedes!$B$10:$G$49,2,0)</f>
        <v>Complejo Central - Despacho Dirección Regional - Hub Innovación</v>
      </c>
      <c r="O15" s="110" t="str">
        <f>VLOOKUP(O16,Sedes!$B$10:$G$49,2,0)</f>
        <v>Complejo Central - Centro de Servicios de Salud - El Pomar</v>
      </c>
      <c r="P15" s="110" t="str">
        <f>VLOOKUP(P16,Sedes!$B$10:$G$49,2,0)</f>
        <v>Complejo Central - Despacho Dirección Regional - Buenos Aires</v>
      </c>
      <c r="Q15" s="110" t="str">
        <f>VLOOKUP(Q16,Sedes!$B$10:$G$49,2,0)</f>
        <v>Complejo Sur - Grupo Mixto</v>
      </c>
      <c r="R15" s="110" t="str">
        <f>VLOOKUP(R16,Sedes!$B$10:$G$49,2,0)</f>
        <v>Complejo Sur - Centro tecnológico del mobiliario</v>
      </c>
      <c r="S15" s="110" t="str">
        <f>VLOOKUP(S16,Sedes!$B$10:$G$49,2,0)</f>
        <v>Complejo Sur - Centro de formación en diseño confección y moda</v>
      </c>
      <c r="T15" s="110" t="str">
        <f>VLOOKUP(T16,Sedes!$B$10:$G$49,2,0)</f>
        <v>Complejo Sur - Centro de diseño y manufactura del cuero</v>
      </c>
      <c r="U15" s="110" t="str">
        <f>VLOOKUP(U16,Sedes!$B$10:$G$49,2,0)</f>
        <v>Complejo Norte - Grupo Mixto</v>
      </c>
      <c r="V15" s="110" t="str">
        <f>VLOOKUP(V16,Sedes!$B$10:$G$49,2,0)</f>
        <v>Complejo Norte - Centro de la tecnologia de la manufactura avanzada</v>
      </c>
      <c r="W15" s="110" t="str">
        <f>VLOOKUP(W16,Sedes!$B$10:$G$49,2,0)</f>
        <v>Complejo Norte - Centro para el desarrollo del hábitat y la construcción</v>
      </c>
      <c r="X15" s="110" t="str">
        <f>VLOOKUP(X16,Sedes!$B$10:$G$49,2,0)</f>
        <v>Complejo Norte - Centro textil  y de gestión industrial</v>
      </c>
      <c r="Y15" s="110" t="str">
        <f>VLOOKUP(Y16,Sedes!$B$10:$G$49,2,0)</f>
        <v>Complejo Norte - Santa Rosa de Osos</v>
      </c>
      <c r="Z15" s="110" t="str">
        <f>VLOOKUP(Z16,Sedes!$B$10:$G$49,2,0)</f>
        <v>Complejo Norte - Yarumal</v>
      </c>
      <c r="AA15" s="110" t="str">
        <f>VLOOKUP(AA16,Sedes!$B$10:$G$49,2,0)</f>
        <v xml:space="preserve">Complejo Norte - Ituango </v>
      </c>
      <c r="AB15" s="110" t="str">
        <f>VLOOKUP(AB16,Sedes!$B$10:$G$49,2,0)</f>
        <v>Complejo Norte - Gómez Plata</v>
      </c>
      <c r="AC15" s="110" t="str">
        <f>VLOOKUP(AC16,Sedes!$B$10:$G$49,2,0)</f>
        <v>Caldas -  Cenrtro de los recursos naturales renovables La Salada</v>
      </c>
      <c r="AD15" s="110" t="str">
        <f>VLOOKUP(AD16,Sedes!$B$10:$G$49,2,0)</f>
        <v>Occidente - Comp tecnológico turístico y Agroindustrial del occidente Antioqueño</v>
      </c>
      <c r="AE15" s="110" t="str">
        <f>VLOOKUP(AE16,Sedes!$B$10:$G$49,2,0)</f>
        <v>Occidente - Comp tecnológico turístico y Agroindustrial del occidente Antioqueño - Frontino</v>
      </c>
      <c r="AF15" s="110" t="str">
        <f>VLOOKUP(AF16,Sedes!$B$10:$G$49,2,0)</f>
        <v xml:space="preserve">Oriente - Centro de la innovación la agroindustria y la aviación - Zona franca </v>
      </c>
      <c r="AG15" s="110" t="str">
        <f>VLOOKUP(AG16,Sedes!$B$10:$G$49,2,0)</f>
        <v>Oriente - Centro de la innovación la agroindustria y la aviación -Comercio</v>
      </c>
      <c r="AH15" s="110" t="str">
        <f>VLOOKUP(AH16,Sedes!$B$10:$G$49,2,0)</f>
        <v>Oriente - Centro de la innovación la agroindustria y la aviación - Aviación</v>
      </c>
      <c r="AI15" s="110" t="str">
        <f>VLOOKUP(AI16,Sedes!$B$10:$G$49,2,0)</f>
        <v xml:space="preserve">Oriente - Centro de la innovación la agroindustria y la aviación - Sonsón </v>
      </c>
      <c r="AJ15" s="110" t="str">
        <f>VLOOKUP(AJ16,Sedes!$B$10:$G$49,2,0)</f>
        <v>Oriente - Centro de la innovación la agroindustria y la aviación - La Ceja</v>
      </c>
      <c r="AK15" s="110" t="str">
        <f>VLOOKUP(AK16,Sedes!$B$10:$G$49,2,0)</f>
        <v>Oriente - Centro de la innovación la agroindustria y la aviación - Marinilla</v>
      </c>
      <c r="AL15" s="110" t="str">
        <f>VLOOKUP(AL16,Sedes!$B$10:$G$49,2,0)</f>
        <v xml:space="preserve">Oriente - Centro de la innovación la agroindustria y la aviación - Guarne </v>
      </c>
      <c r="AM15" s="110" t="str">
        <f>VLOOKUP(AM16,Sedes!$B$10:$G$49,2,0)</f>
        <v>Oriente - Centro de la innovación la agroindustria y la aviación - Carmen de Viboral</v>
      </c>
      <c r="AN15" s="110" t="str">
        <f>VLOOKUP(AN16,Sedes!$B$10:$G$49,2,0)</f>
        <v>Oriente - Centro de la innovación la agroindustria y la aviación - Santuario</v>
      </c>
      <c r="AO15" s="110" t="str">
        <f>VLOOKUP(AO16,Sedes!$B$10:$G$49,2,0)</f>
        <v>Apartadó - Complejo tecnológico agroindustrial pecuario y turístico</v>
      </c>
      <c r="AP15" s="110" t="str">
        <f>VLOOKUP(AP16,Sedes!$B$10:$G$49,2,0)</f>
        <v>Apartadó - Complejo tecnológico agroindustrial pecuario y turístico - Turbo</v>
      </c>
      <c r="AQ15" s="110" t="str">
        <f>VLOOKUP(AQ16,Sedes!$B$10:$G$49,2,0)</f>
        <v>Caucasia - Complejo tecnológico para la gestión agroempresarial</v>
      </c>
      <c r="AR15" s="110" t="str">
        <f>VLOOKUP(AR16,Sedes!$B$10:$G$49,2,0)</f>
        <v>Caucasia - Complejo tecnológico para la gestión agroempresarial - Universidad Católica</v>
      </c>
      <c r="AS15" s="110" t="str">
        <f>VLOOKUP(AS16,Sedes!$B$10:$G$49,2,0)</f>
        <v>Caucasia -Complejo tecnológico para la gestión agroempresarial - Hacienda La Uribe</v>
      </c>
      <c r="AT15" s="110" t="str">
        <f>VLOOKUP(AT16,Sedes!$B$10:$G$49,2,0)</f>
        <v>Puerto Berrío - Complejo tecnológico minero agroempresarial</v>
      </c>
      <c r="AU15" s="110" t="str">
        <f>VLOOKUP(AU16,Sedes!$B$10:$G$49,2,0)</f>
        <v>Puerto Berrío - Complejo tecnológico minero agroempresarial - Cisneros</v>
      </c>
      <c r="AV15" s="110" t="str">
        <f>Sedes!C50</f>
        <v>Puerto Berrío - Complejo tecnológico minero agroempresarial - Remedios</v>
      </c>
      <c r="AW15" s="110" t="str">
        <f>Sedes!C51</f>
        <v>Puerto Berrío - Complejo tecnológico minero agroempresarial - Segovia</v>
      </c>
      <c r="AX15" s="110" t="str">
        <f>Sedes!C52</f>
        <v>El Bagre - Centro de formación minero ambiental</v>
      </c>
      <c r="AY15" s="110" t="str">
        <f>Sedes!C53</f>
        <v>El Bagre - Centro de formación minero ambiental - Sede Roldán</v>
      </c>
      <c r="AZ15" s="110" t="str">
        <f>Sedes!C54</f>
        <v>Puerto Boyacá - Centro Pecuario y Agroempresarial</v>
      </c>
    </row>
    <row r="16" spans="1:52" ht="16.5" thickBot="1" x14ac:dyDescent="0.3">
      <c r="A16" s="164" t="s">
        <v>69</v>
      </c>
      <c r="B16" s="244" t="s">
        <v>70</v>
      </c>
      <c r="C16" s="245"/>
      <c r="D16" s="245"/>
      <c r="E16" s="245"/>
      <c r="F16" s="245"/>
      <c r="G16" s="246"/>
      <c r="H16" s="189"/>
      <c r="I16" s="23" t="s">
        <v>25</v>
      </c>
      <c r="J16" s="23" t="s">
        <v>27</v>
      </c>
      <c r="K16" s="23" t="s">
        <v>28</v>
      </c>
      <c r="L16" s="23" t="s">
        <v>29</v>
      </c>
      <c r="M16" s="23" t="s">
        <v>30</v>
      </c>
      <c r="N16" s="23" t="s">
        <v>31</v>
      </c>
      <c r="O16" s="23" t="s">
        <v>32</v>
      </c>
      <c r="P16" s="23" t="s">
        <v>33</v>
      </c>
      <c r="Q16" s="23" t="s">
        <v>34</v>
      </c>
      <c r="R16" s="23" t="s">
        <v>35</v>
      </c>
      <c r="S16" s="23" t="s">
        <v>36</v>
      </c>
      <c r="T16" s="23" t="s">
        <v>37</v>
      </c>
      <c r="U16" s="23" t="s">
        <v>38</v>
      </c>
      <c r="V16" s="23" t="s">
        <v>39</v>
      </c>
      <c r="W16" s="23" t="s">
        <v>40</v>
      </c>
      <c r="X16" s="23" t="s">
        <v>41</v>
      </c>
      <c r="Y16" s="23" t="s">
        <v>42</v>
      </c>
      <c r="Z16" s="23" t="s">
        <v>43</v>
      </c>
      <c r="AA16" s="23" t="s">
        <v>44</v>
      </c>
      <c r="AB16" s="23" t="s">
        <v>45</v>
      </c>
      <c r="AC16" s="23" t="s">
        <v>46</v>
      </c>
      <c r="AD16" s="23" t="s">
        <v>47</v>
      </c>
      <c r="AE16" s="23" t="s">
        <v>48</v>
      </c>
      <c r="AF16" s="23" t="s">
        <v>49</v>
      </c>
      <c r="AG16" s="23" t="s">
        <v>50</v>
      </c>
      <c r="AH16" s="23" t="s">
        <v>51</v>
      </c>
      <c r="AI16" s="23" t="s">
        <v>52</v>
      </c>
      <c r="AJ16" s="23" t="s">
        <v>53</v>
      </c>
      <c r="AK16" s="23" t="s">
        <v>54</v>
      </c>
      <c r="AL16" s="23" t="s">
        <v>55</v>
      </c>
      <c r="AM16" s="23" t="s">
        <v>56</v>
      </c>
      <c r="AN16" s="23" t="s">
        <v>57</v>
      </c>
      <c r="AO16" s="23" t="s">
        <v>58</v>
      </c>
      <c r="AP16" s="23" t="s">
        <v>59</v>
      </c>
      <c r="AQ16" s="23" t="s">
        <v>60</v>
      </c>
      <c r="AR16" s="23" t="s">
        <v>61</v>
      </c>
      <c r="AS16" s="23" t="s">
        <v>62</v>
      </c>
      <c r="AT16" s="23" t="s">
        <v>63</v>
      </c>
      <c r="AU16" s="23" t="s">
        <v>64</v>
      </c>
      <c r="AV16" s="23" t="s">
        <v>1021</v>
      </c>
      <c r="AW16" s="23" t="s">
        <v>1022</v>
      </c>
      <c r="AX16" s="23" t="s">
        <v>1023</v>
      </c>
      <c r="AY16" s="23" t="s">
        <v>1024</v>
      </c>
      <c r="AZ16" s="23" t="s">
        <v>1025</v>
      </c>
    </row>
    <row r="17" spans="1:52" ht="16.5" thickBot="1" x14ac:dyDescent="0.3">
      <c r="A17" s="165" t="s">
        <v>71</v>
      </c>
      <c r="B17" s="235" t="s">
        <v>72</v>
      </c>
      <c r="C17" s="236"/>
      <c r="D17" s="236"/>
      <c r="E17" s="236"/>
      <c r="F17" s="236"/>
      <c r="G17" s="237"/>
      <c r="H17" s="189"/>
      <c r="I17" s="82" t="s">
        <v>11</v>
      </c>
      <c r="J17" s="73" t="s">
        <v>11</v>
      </c>
      <c r="K17" s="73" t="s">
        <v>11</v>
      </c>
      <c r="L17" s="73" t="s">
        <v>11</v>
      </c>
      <c r="M17" s="73" t="s">
        <v>11</v>
      </c>
      <c r="N17" s="73" t="s">
        <v>11</v>
      </c>
      <c r="O17" s="73" t="s">
        <v>11</v>
      </c>
      <c r="P17" s="73" t="s">
        <v>11</v>
      </c>
      <c r="Q17" s="73" t="s">
        <v>11</v>
      </c>
      <c r="R17" s="73" t="s">
        <v>11</v>
      </c>
      <c r="S17" s="73" t="s">
        <v>11</v>
      </c>
      <c r="T17" s="73" t="s">
        <v>11</v>
      </c>
      <c r="U17" s="73" t="s">
        <v>11</v>
      </c>
      <c r="V17" s="73" t="s">
        <v>11</v>
      </c>
      <c r="W17" s="73" t="s">
        <v>11</v>
      </c>
      <c r="X17" s="73" t="s">
        <v>11</v>
      </c>
      <c r="Y17" s="73" t="s">
        <v>11</v>
      </c>
      <c r="Z17" s="73" t="s">
        <v>11</v>
      </c>
      <c r="AA17" s="73" t="s">
        <v>11</v>
      </c>
      <c r="AB17" s="73" t="s">
        <v>11</v>
      </c>
      <c r="AC17" s="73" t="s">
        <v>11</v>
      </c>
      <c r="AD17" s="73" t="s">
        <v>11</v>
      </c>
      <c r="AE17" s="73" t="s">
        <v>11</v>
      </c>
      <c r="AF17" s="73" t="s">
        <v>11</v>
      </c>
      <c r="AG17" s="73" t="s">
        <v>11</v>
      </c>
      <c r="AH17" s="73" t="s">
        <v>11</v>
      </c>
      <c r="AI17" s="73" t="s">
        <v>11</v>
      </c>
      <c r="AJ17" s="73" t="s">
        <v>11</v>
      </c>
      <c r="AK17" s="73" t="s">
        <v>11</v>
      </c>
      <c r="AL17" s="73" t="s">
        <v>11</v>
      </c>
      <c r="AM17" s="73" t="s">
        <v>11</v>
      </c>
      <c r="AN17" s="73" t="s">
        <v>11</v>
      </c>
      <c r="AO17" s="73" t="s">
        <v>11</v>
      </c>
      <c r="AP17" s="73" t="s">
        <v>11</v>
      </c>
      <c r="AQ17" s="73" t="s">
        <v>11</v>
      </c>
      <c r="AR17" s="73" t="s">
        <v>11</v>
      </c>
      <c r="AS17" s="73" t="s">
        <v>11</v>
      </c>
      <c r="AT17" s="73" t="s">
        <v>11</v>
      </c>
      <c r="AU17" s="73" t="s">
        <v>11</v>
      </c>
      <c r="AV17" s="73" t="s">
        <v>11</v>
      </c>
      <c r="AW17" s="73" t="s">
        <v>11</v>
      </c>
      <c r="AX17" s="73" t="s">
        <v>11</v>
      </c>
      <c r="AY17" s="73" t="s">
        <v>11</v>
      </c>
      <c r="AZ17" s="73" t="s">
        <v>11</v>
      </c>
    </row>
    <row r="18" spans="1:52" ht="22.5" customHeight="1" thickBot="1" x14ac:dyDescent="0.3">
      <c r="A18" s="165" t="s">
        <v>73</v>
      </c>
      <c r="B18" s="235" t="s">
        <v>74</v>
      </c>
      <c r="C18" s="236"/>
      <c r="D18" s="236"/>
      <c r="E18" s="236"/>
      <c r="F18" s="236"/>
      <c r="G18" s="237"/>
      <c r="H18" s="189"/>
      <c r="I18" s="97" t="s">
        <v>11</v>
      </c>
      <c r="J18" s="29" t="s">
        <v>11</v>
      </c>
      <c r="K18" s="29" t="s">
        <v>11</v>
      </c>
      <c r="L18" s="29" t="s">
        <v>11</v>
      </c>
      <c r="M18" s="29" t="s">
        <v>11</v>
      </c>
      <c r="N18" s="29" t="s">
        <v>11</v>
      </c>
      <c r="O18" s="29" t="s">
        <v>11</v>
      </c>
      <c r="P18" s="29" t="s">
        <v>11</v>
      </c>
      <c r="Q18" s="29" t="s">
        <v>11</v>
      </c>
      <c r="R18" s="29" t="s">
        <v>11</v>
      </c>
      <c r="S18" s="29" t="s">
        <v>11</v>
      </c>
      <c r="T18" s="29" t="s">
        <v>11</v>
      </c>
      <c r="U18" s="29" t="s">
        <v>11</v>
      </c>
      <c r="V18" s="29" t="s">
        <v>11</v>
      </c>
      <c r="W18" s="29" t="s">
        <v>11</v>
      </c>
      <c r="X18" s="29" t="s">
        <v>11</v>
      </c>
      <c r="Y18" s="29" t="s">
        <v>11</v>
      </c>
      <c r="Z18" s="29" t="s">
        <v>11</v>
      </c>
      <c r="AA18" s="29" t="s">
        <v>11</v>
      </c>
      <c r="AB18" s="29" t="s">
        <v>11</v>
      </c>
      <c r="AC18" s="29" t="s">
        <v>11</v>
      </c>
      <c r="AD18" s="29" t="s">
        <v>11</v>
      </c>
      <c r="AE18" s="29" t="s">
        <v>11</v>
      </c>
      <c r="AF18" s="29" t="s">
        <v>11</v>
      </c>
      <c r="AG18" s="29" t="s">
        <v>11</v>
      </c>
      <c r="AH18" s="29" t="s">
        <v>11</v>
      </c>
      <c r="AI18" s="29" t="s">
        <v>11</v>
      </c>
      <c r="AJ18" s="29" t="s">
        <v>11</v>
      </c>
      <c r="AK18" s="29" t="s">
        <v>11</v>
      </c>
      <c r="AL18" s="29" t="s">
        <v>11</v>
      </c>
      <c r="AM18" s="29" t="s">
        <v>11</v>
      </c>
      <c r="AN18" s="29" t="s">
        <v>11</v>
      </c>
      <c r="AO18" s="29" t="s">
        <v>11</v>
      </c>
      <c r="AP18" s="29" t="s">
        <v>11</v>
      </c>
      <c r="AQ18" s="29" t="s">
        <v>11</v>
      </c>
      <c r="AR18" s="29" t="s">
        <v>11</v>
      </c>
      <c r="AS18" s="29" t="s">
        <v>11</v>
      </c>
      <c r="AT18" s="29" t="s">
        <v>11</v>
      </c>
      <c r="AU18" s="29" t="s">
        <v>11</v>
      </c>
      <c r="AV18" s="29" t="s">
        <v>11</v>
      </c>
      <c r="AW18" s="29" t="s">
        <v>11</v>
      </c>
      <c r="AX18" s="29" t="s">
        <v>11</v>
      </c>
      <c r="AY18" s="29" t="s">
        <v>11</v>
      </c>
      <c r="AZ18" s="29" t="s">
        <v>11</v>
      </c>
    </row>
    <row r="19" spans="1:52" ht="33.75" customHeight="1" thickBot="1" x14ac:dyDescent="0.3">
      <c r="A19" s="165" t="s">
        <v>75</v>
      </c>
      <c r="B19" s="235" t="s">
        <v>76</v>
      </c>
      <c r="C19" s="236"/>
      <c r="D19" s="236"/>
      <c r="E19" s="236"/>
      <c r="F19" s="236"/>
      <c r="G19" s="237"/>
      <c r="H19" s="189"/>
      <c r="I19" s="97" t="s">
        <v>11</v>
      </c>
      <c r="J19" s="29" t="s">
        <v>11</v>
      </c>
      <c r="K19" s="29" t="s">
        <v>11</v>
      </c>
      <c r="L19" s="29" t="s">
        <v>11</v>
      </c>
      <c r="M19" s="29" t="s">
        <v>11</v>
      </c>
      <c r="N19" s="29" t="s">
        <v>11</v>
      </c>
      <c r="O19" s="29" t="s">
        <v>11</v>
      </c>
      <c r="P19" s="29" t="s">
        <v>11</v>
      </c>
      <c r="Q19" s="29" t="s">
        <v>11</v>
      </c>
      <c r="R19" s="29" t="s">
        <v>11</v>
      </c>
      <c r="S19" s="29" t="s">
        <v>11</v>
      </c>
      <c r="T19" s="29" t="s">
        <v>11</v>
      </c>
      <c r="U19" s="29" t="s">
        <v>11</v>
      </c>
      <c r="V19" s="29" t="s">
        <v>11</v>
      </c>
      <c r="W19" s="29" t="s">
        <v>11</v>
      </c>
      <c r="X19" s="29" t="s">
        <v>11</v>
      </c>
      <c r="Y19" s="29" t="s">
        <v>11</v>
      </c>
      <c r="Z19" s="29" t="s">
        <v>11</v>
      </c>
      <c r="AA19" s="29" t="s">
        <v>11</v>
      </c>
      <c r="AB19" s="29" t="s">
        <v>11</v>
      </c>
      <c r="AC19" s="29" t="s">
        <v>11</v>
      </c>
      <c r="AD19" s="29" t="s">
        <v>11</v>
      </c>
      <c r="AE19" s="29" t="s">
        <v>11</v>
      </c>
      <c r="AF19" s="29" t="s">
        <v>11</v>
      </c>
      <c r="AG19" s="29" t="s">
        <v>11</v>
      </c>
      <c r="AH19" s="29" t="s">
        <v>11</v>
      </c>
      <c r="AI19" s="29" t="s">
        <v>11</v>
      </c>
      <c r="AJ19" s="29" t="s">
        <v>11</v>
      </c>
      <c r="AK19" s="29" t="s">
        <v>11</v>
      </c>
      <c r="AL19" s="29" t="s">
        <v>11</v>
      </c>
      <c r="AM19" s="29" t="s">
        <v>11</v>
      </c>
      <c r="AN19" s="29" t="s">
        <v>11</v>
      </c>
      <c r="AO19" s="29" t="s">
        <v>11</v>
      </c>
      <c r="AP19" s="29" t="s">
        <v>11</v>
      </c>
      <c r="AQ19" s="29" t="s">
        <v>11</v>
      </c>
      <c r="AR19" s="29" t="s">
        <v>11</v>
      </c>
      <c r="AS19" s="29" t="s">
        <v>11</v>
      </c>
      <c r="AT19" s="29" t="s">
        <v>11</v>
      </c>
      <c r="AU19" s="29" t="s">
        <v>11</v>
      </c>
      <c r="AV19" s="29" t="s">
        <v>11</v>
      </c>
      <c r="AW19" s="29" t="s">
        <v>11</v>
      </c>
      <c r="AX19" s="29" t="s">
        <v>11</v>
      </c>
      <c r="AY19" s="29" t="s">
        <v>11</v>
      </c>
      <c r="AZ19" s="29" t="s">
        <v>11</v>
      </c>
    </row>
    <row r="20" spans="1:52" ht="16.5" thickBot="1" x14ac:dyDescent="0.3">
      <c r="A20" s="165" t="s">
        <v>77</v>
      </c>
      <c r="B20" s="235" t="s">
        <v>78</v>
      </c>
      <c r="C20" s="236"/>
      <c r="D20" s="236"/>
      <c r="E20" s="236"/>
      <c r="F20" s="237"/>
      <c r="G20" s="21" t="s">
        <v>98</v>
      </c>
      <c r="H20" s="189"/>
      <c r="I20" s="203"/>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row>
    <row r="21" spans="1:52" ht="54.75" customHeight="1" thickBot="1" x14ac:dyDescent="0.3">
      <c r="A21" s="165" t="s">
        <v>79</v>
      </c>
      <c r="B21" s="24" t="s">
        <v>80</v>
      </c>
      <c r="C21" s="238"/>
      <c r="D21" s="239"/>
      <c r="E21" s="239"/>
      <c r="F21" s="240"/>
      <c r="G21" s="25" t="s">
        <v>81</v>
      </c>
      <c r="H21" s="189"/>
      <c r="I21" s="205" t="s">
        <v>11</v>
      </c>
      <c r="J21" s="21" t="s">
        <v>11</v>
      </c>
      <c r="K21" s="21" t="s">
        <v>11</v>
      </c>
      <c r="L21" s="21" t="s">
        <v>11</v>
      </c>
      <c r="M21" s="21" t="s">
        <v>11</v>
      </c>
      <c r="N21" s="21" t="s">
        <v>11</v>
      </c>
      <c r="O21" s="21" t="s">
        <v>11</v>
      </c>
      <c r="P21" s="21" t="s">
        <v>11</v>
      </c>
      <c r="Q21" s="21" t="s">
        <v>11</v>
      </c>
      <c r="R21" s="21" t="s">
        <v>11</v>
      </c>
      <c r="S21" s="21" t="s">
        <v>11</v>
      </c>
      <c r="T21" s="21" t="s">
        <v>11</v>
      </c>
      <c r="U21" s="21" t="s">
        <v>11</v>
      </c>
      <c r="V21" s="21" t="s">
        <v>11</v>
      </c>
      <c r="W21" s="21" t="s">
        <v>11</v>
      </c>
      <c r="X21" s="21" t="s">
        <v>11</v>
      </c>
      <c r="Y21" s="21" t="s">
        <v>11</v>
      </c>
      <c r="Z21" s="21" t="s">
        <v>11</v>
      </c>
      <c r="AA21" s="21" t="s">
        <v>11</v>
      </c>
      <c r="AB21" s="21" t="s">
        <v>11</v>
      </c>
      <c r="AC21" s="21" t="s">
        <v>11</v>
      </c>
      <c r="AD21" s="21" t="s">
        <v>11</v>
      </c>
      <c r="AE21" s="21" t="s">
        <v>11</v>
      </c>
      <c r="AF21" s="21" t="s">
        <v>11</v>
      </c>
      <c r="AG21" s="21" t="s">
        <v>11</v>
      </c>
      <c r="AH21" s="21" t="s">
        <v>11</v>
      </c>
      <c r="AI21" s="21" t="s">
        <v>11</v>
      </c>
      <c r="AJ21" s="21" t="s">
        <v>11</v>
      </c>
      <c r="AK21" s="21" t="s">
        <v>11</v>
      </c>
      <c r="AL21" s="21" t="s">
        <v>11</v>
      </c>
      <c r="AM21" s="21" t="s">
        <v>11</v>
      </c>
      <c r="AN21" s="21" t="s">
        <v>11</v>
      </c>
      <c r="AO21" s="21" t="s">
        <v>11</v>
      </c>
      <c r="AP21" s="21" t="s">
        <v>11</v>
      </c>
      <c r="AQ21" s="21" t="s">
        <v>11</v>
      </c>
      <c r="AR21" s="21" t="s">
        <v>11</v>
      </c>
      <c r="AS21" s="21" t="s">
        <v>11</v>
      </c>
      <c r="AT21" s="21" t="s">
        <v>11</v>
      </c>
      <c r="AU21" s="21" t="s">
        <v>11</v>
      </c>
      <c r="AV21" s="21" t="s">
        <v>11</v>
      </c>
      <c r="AW21" s="21" t="s">
        <v>11</v>
      </c>
      <c r="AX21" s="21" t="s">
        <v>11</v>
      </c>
      <c r="AY21" s="21" t="s">
        <v>11</v>
      </c>
      <c r="AZ21" s="21" t="s">
        <v>11</v>
      </c>
    </row>
    <row r="22" spans="1:52" ht="35.25" customHeight="1" thickBot="1" x14ac:dyDescent="0.3">
      <c r="A22" s="111"/>
      <c r="B22" s="112"/>
      <c r="C22" s="196"/>
      <c r="D22" s="196"/>
      <c r="E22" s="196"/>
      <c r="F22" s="196"/>
      <c r="G22" s="111"/>
      <c r="H22" s="192"/>
      <c r="I22" s="113"/>
      <c r="J22" s="114"/>
      <c r="K22" s="114"/>
      <c r="L22" s="114"/>
      <c r="M22" s="114"/>
      <c r="N22" s="114"/>
      <c r="O22" s="114"/>
    </row>
    <row r="23" spans="1:52" ht="72" customHeight="1" thickBot="1" x14ac:dyDescent="0.3">
      <c r="A23" s="194"/>
      <c r="B23" s="194"/>
      <c r="C23" s="194"/>
      <c r="D23" s="194"/>
      <c r="E23" s="194"/>
      <c r="F23" s="194"/>
      <c r="G23" s="194"/>
      <c r="H23" s="192"/>
      <c r="I23" s="110" t="str">
        <f>VLOOKUP(I24,Sedes!$B$10:$G$49,2,0)</f>
        <v>Complejo Central - Despacho Dirección Regional</v>
      </c>
      <c r="J23" s="110" t="str">
        <f>VLOOKUP(J24,Sedes!$B$10:$G$49,2,0)</f>
        <v>Complejo Central - Centro de Comercio</v>
      </c>
      <c r="K23" s="110" t="str">
        <f>VLOOKUP(K24,Sedes!$B$10:$G$49,2,0)</f>
        <v>Complejo Central - Centro de Servicios de Salud</v>
      </c>
      <c r="L23" s="110" t="str">
        <f>VLOOKUP(L24,Sedes!$B$10:$G$49,2,0)</f>
        <v>Complejo Central - Centro de Servicios y Gestión Empresarial</v>
      </c>
      <c r="M23" s="110" t="str">
        <f>VLOOKUP(M24,Sedes!$B$10:$G$49,2,0)</f>
        <v>Complejo Central - Centro de Servicios y Gestión Empresarial - Tecnoparque</v>
      </c>
      <c r="N23" s="110" t="str">
        <f>VLOOKUP(N24,Sedes!$B$10:$G$49,2,0)</f>
        <v>Complejo Central - Despacho Dirección Regional - Hub Innovación</v>
      </c>
      <c r="O23" s="110" t="str">
        <f>VLOOKUP(O24,Sedes!$B$10:$G$49,2,0)</f>
        <v>Complejo Central - Centro de Servicios de Salud - El Pomar</v>
      </c>
      <c r="P23" s="110" t="str">
        <f>VLOOKUP(P24,Sedes!$B$10:$G$49,2,0)</f>
        <v>Complejo Central - Despacho Dirección Regional - Buenos Aires</v>
      </c>
      <c r="Q23" s="110" t="str">
        <f>VLOOKUP(Q24,Sedes!$B$10:$G$49,2,0)</f>
        <v>Complejo Sur - Grupo Mixto</v>
      </c>
      <c r="R23" s="110" t="str">
        <f>VLOOKUP(R24,Sedes!$B$10:$G$49,2,0)</f>
        <v>Complejo Sur - Centro tecnológico del mobiliario</v>
      </c>
      <c r="S23" s="110" t="str">
        <f>VLOOKUP(S24,Sedes!$B$10:$G$49,2,0)</f>
        <v>Complejo Sur - Centro de formación en diseño confección y moda</v>
      </c>
      <c r="T23" s="110" t="str">
        <f>VLOOKUP(T24,Sedes!$B$10:$G$49,2,0)</f>
        <v>Complejo Sur - Centro de diseño y manufactura del cuero</v>
      </c>
      <c r="U23" s="110" t="str">
        <f>VLOOKUP(U24,Sedes!$B$10:$G$49,2,0)</f>
        <v>Complejo Norte - Grupo Mixto</v>
      </c>
      <c r="V23" s="110" t="str">
        <f>VLOOKUP(V24,Sedes!$B$10:$G$49,2,0)</f>
        <v>Complejo Norte - Centro de la tecnologia de la manufactura avanzada</v>
      </c>
      <c r="W23" s="110" t="str">
        <f>VLOOKUP(W24,Sedes!$B$10:$G$49,2,0)</f>
        <v>Complejo Norte - Centro para el desarrollo del hábitat y la construcción</v>
      </c>
      <c r="X23" s="110" t="str">
        <f>VLOOKUP(X24,Sedes!$B$10:$G$49,2,0)</f>
        <v>Complejo Norte - Centro textil  y de gestión industrial</v>
      </c>
      <c r="Y23" s="110" t="str">
        <f>VLOOKUP(Y24,Sedes!$B$10:$G$49,2,0)</f>
        <v>Complejo Norte - Santa Rosa de Osos</v>
      </c>
      <c r="Z23" s="110" t="str">
        <f>VLOOKUP(Z24,Sedes!$B$10:$G$49,2,0)</f>
        <v>Complejo Norte - Yarumal</v>
      </c>
      <c r="AA23" s="110" t="str">
        <f>VLOOKUP(AA24,Sedes!$B$10:$G$49,2,0)</f>
        <v xml:space="preserve">Complejo Norte - Ituango </v>
      </c>
      <c r="AB23" s="110" t="str">
        <f>VLOOKUP(AB24,Sedes!$B$10:$G$49,2,0)</f>
        <v>Complejo Norte - Gómez Plata</v>
      </c>
      <c r="AC23" s="110" t="str">
        <f>VLOOKUP(AC24,Sedes!$B$10:$G$49,2,0)</f>
        <v>Caldas -  Cenrtro de los recursos naturales renovables La Salada</v>
      </c>
      <c r="AD23" s="110" t="str">
        <f>VLOOKUP(AD24,Sedes!$B$10:$G$49,2,0)</f>
        <v>Occidente - Comp tecnológico turístico y Agroindustrial del occidente Antioqueño</v>
      </c>
      <c r="AE23" s="110" t="str">
        <f>VLOOKUP(AE24,Sedes!$B$10:$G$49,2,0)</f>
        <v>Occidente - Comp tecnológico turístico y Agroindustrial del occidente Antioqueño - Frontino</v>
      </c>
      <c r="AF23" s="110" t="str">
        <f>VLOOKUP(AF24,Sedes!$B$10:$G$49,2,0)</f>
        <v xml:space="preserve">Oriente - Centro de la innovación la agroindustria y la aviación - Zona franca </v>
      </c>
      <c r="AG23" s="110" t="str">
        <f>VLOOKUP(AG24,Sedes!$B$10:$G$49,2,0)</f>
        <v>Oriente - Centro de la innovación la agroindustria y la aviación -Comercio</v>
      </c>
      <c r="AH23" s="110" t="str">
        <f>VLOOKUP(AH24,Sedes!$B$10:$G$49,2,0)</f>
        <v>Oriente - Centro de la innovación la agroindustria y la aviación - Aviación</v>
      </c>
      <c r="AI23" s="110" t="str">
        <f>VLOOKUP(AI24,Sedes!$B$10:$G$49,2,0)</f>
        <v xml:space="preserve">Oriente - Centro de la innovación la agroindustria y la aviación - Sonsón </v>
      </c>
      <c r="AJ23" s="110" t="str">
        <f>VLOOKUP(AJ24,Sedes!$B$10:$G$49,2,0)</f>
        <v>Oriente - Centro de la innovación la agroindustria y la aviación - La Ceja</v>
      </c>
      <c r="AK23" s="110" t="str">
        <f>VLOOKUP(AK24,Sedes!$B$10:$G$49,2,0)</f>
        <v>Oriente - Centro de la innovación la agroindustria y la aviación - Marinilla</v>
      </c>
      <c r="AL23" s="110" t="str">
        <f>VLOOKUP(AL24,Sedes!$B$10:$G$49,2,0)</f>
        <v xml:space="preserve">Oriente - Centro de la innovación la agroindustria y la aviación - Guarne </v>
      </c>
      <c r="AM23" s="110" t="str">
        <f>VLOOKUP(AM24,Sedes!$B$10:$G$49,2,0)</f>
        <v>Oriente - Centro de la innovación la agroindustria y la aviación - Carmen de Viboral</v>
      </c>
      <c r="AN23" s="110" t="str">
        <f>VLOOKUP(AN24,Sedes!$B$10:$G$49,2,0)</f>
        <v>Oriente - Centro de la innovación la agroindustria y la aviación - Santuario</v>
      </c>
      <c r="AO23" s="110" t="str">
        <f>VLOOKUP(AO24,Sedes!$B$10:$G$49,2,0)</f>
        <v>Apartadó - Complejo tecnológico agroindustrial pecuario y turístico</v>
      </c>
      <c r="AP23" s="110" t="str">
        <f>VLOOKUP(AP24,Sedes!$B$10:$G$49,2,0)</f>
        <v>Apartadó - Complejo tecnológico agroindustrial pecuario y turístico - Turbo</v>
      </c>
      <c r="AQ23" s="110" t="str">
        <f>VLOOKUP(AQ24,Sedes!$B$10:$G$49,2,0)</f>
        <v>Caucasia - Complejo tecnológico para la gestión agroempresarial</v>
      </c>
      <c r="AR23" s="110" t="str">
        <f>VLOOKUP(AR24,Sedes!$B$10:$G$49,2,0)</f>
        <v>Caucasia - Complejo tecnológico para la gestión agroempresarial - Universidad Católica</v>
      </c>
      <c r="AS23" s="110" t="str">
        <f>VLOOKUP(AS24,Sedes!$B$10:$G$49,2,0)</f>
        <v>Caucasia -Complejo tecnológico para la gestión agroempresarial - Hacienda La Uribe</v>
      </c>
      <c r="AT23" s="110" t="str">
        <f>VLOOKUP(AT24,Sedes!$B$10:$G$49,2,0)</f>
        <v>Puerto Berrío - Complejo tecnológico minero agroempresarial</v>
      </c>
      <c r="AU23" s="110" t="str">
        <f>VLOOKUP(AU24,Sedes!$B$10:$G$49,2,0)</f>
        <v>Puerto Berrío - Complejo tecnológico minero agroempresarial - Cisneros</v>
      </c>
      <c r="AV23" s="110" t="s">
        <v>1118</v>
      </c>
      <c r="AW23" s="110" t="s">
        <v>1121</v>
      </c>
      <c r="AX23" s="110" t="s">
        <v>1123</v>
      </c>
      <c r="AY23" s="110" t="s">
        <v>1126</v>
      </c>
      <c r="AZ23" s="110" t="s">
        <v>1128</v>
      </c>
    </row>
    <row r="24" spans="1:52" ht="23.25" thickBot="1" x14ac:dyDescent="0.3">
      <c r="A24" s="164" t="s">
        <v>82</v>
      </c>
      <c r="B24" s="26" t="s">
        <v>83</v>
      </c>
      <c r="C24" s="26" t="s">
        <v>84</v>
      </c>
      <c r="D24" s="26" t="s">
        <v>85</v>
      </c>
      <c r="E24" s="244" t="s">
        <v>86</v>
      </c>
      <c r="F24" s="245"/>
      <c r="G24" s="246"/>
      <c r="H24" s="189"/>
      <c r="I24" s="222" t="s">
        <v>25</v>
      </c>
      <c r="J24" s="222" t="s">
        <v>27</v>
      </c>
      <c r="K24" s="222" t="s">
        <v>28</v>
      </c>
      <c r="L24" s="222" t="s">
        <v>29</v>
      </c>
      <c r="M24" s="222" t="s">
        <v>30</v>
      </c>
      <c r="N24" s="222" t="s">
        <v>31</v>
      </c>
      <c r="O24" s="222" t="s">
        <v>32</v>
      </c>
      <c r="P24" s="222" t="s">
        <v>33</v>
      </c>
      <c r="Q24" s="222" t="s">
        <v>34</v>
      </c>
      <c r="R24" s="222" t="s">
        <v>35</v>
      </c>
      <c r="S24" s="222" t="s">
        <v>36</v>
      </c>
      <c r="T24" s="222" t="s">
        <v>37</v>
      </c>
      <c r="U24" s="222" t="s">
        <v>38</v>
      </c>
      <c r="V24" s="222" t="s">
        <v>39</v>
      </c>
      <c r="W24" s="222" t="s">
        <v>40</v>
      </c>
      <c r="X24" s="222" t="s">
        <v>41</v>
      </c>
      <c r="Y24" s="222" t="s">
        <v>42</v>
      </c>
      <c r="Z24" s="222" t="s">
        <v>43</v>
      </c>
      <c r="AA24" s="222" t="s">
        <v>44</v>
      </c>
      <c r="AB24" s="222" t="s">
        <v>45</v>
      </c>
      <c r="AC24" s="222" t="s">
        <v>46</v>
      </c>
      <c r="AD24" s="222" t="s">
        <v>47</v>
      </c>
      <c r="AE24" s="222" t="s">
        <v>48</v>
      </c>
      <c r="AF24" s="222" t="s">
        <v>49</v>
      </c>
      <c r="AG24" s="222" t="s">
        <v>50</v>
      </c>
      <c r="AH24" s="222" t="s">
        <v>51</v>
      </c>
      <c r="AI24" s="222" t="s">
        <v>52</v>
      </c>
      <c r="AJ24" s="222" t="s">
        <v>53</v>
      </c>
      <c r="AK24" s="222" t="s">
        <v>54</v>
      </c>
      <c r="AL24" s="222" t="s">
        <v>55</v>
      </c>
      <c r="AM24" s="222" t="s">
        <v>56</v>
      </c>
      <c r="AN24" s="222" t="s">
        <v>57</v>
      </c>
      <c r="AO24" s="222" t="s">
        <v>58</v>
      </c>
      <c r="AP24" s="222" t="s">
        <v>59</v>
      </c>
      <c r="AQ24" s="222" t="s">
        <v>60</v>
      </c>
      <c r="AR24" s="222" t="s">
        <v>61</v>
      </c>
      <c r="AS24" s="222" t="s">
        <v>62</v>
      </c>
      <c r="AT24" s="222" t="s">
        <v>63</v>
      </c>
      <c r="AU24" s="222" t="s">
        <v>64</v>
      </c>
      <c r="AV24" s="222" t="s">
        <v>1021</v>
      </c>
      <c r="AW24" s="222" t="s">
        <v>1022</v>
      </c>
      <c r="AX24" s="222" t="s">
        <v>1023</v>
      </c>
      <c r="AY24" s="222" t="s">
        <v>1024</v>
      </c>
      <c r="AZ24" s="222" t="s">
        <v>1025</v>
      </c>
    </row>
    <row r="25" spans="1:52" ht="18.75" thickBot="1" x14ac:dyDescent="0.3">
      <c r="A25" s="224" t="s">
        <v>87</v>
      </c>
      <c r="B25" s="225"/>
      <c r="C25" s="225"/>
      <c r="D25" s="225"/>
      <c r="E25" s="225"/>
      <c r="F25" s="225"/>
      <c r="G25" s="226"/>
      <c r="H25" s="189"/>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223"/>
    </row>
    <row r="26" spans="1:52" ht="93.75" customHeight="1" thickBot="1" x14ac:dyDescent="0.3">
      <c r="A26" s="159" t="s">
        <v>88</v>
      </c>
      <c r="B26" s="69">
        <f>SUM(I26:AZ26)</f>
        <v>160</v>
      </c>
      <c r="C26" s="183" t="s">
        <v>1132</v>
      </c>
      <c r="D26" s="206" t="s">
        <v>1133</v>
      </c>
      <c r="E26" s="247" t="s">
        <v>1134</v>
      </c>
      <c r="F26" s="248"/>
      <c r="G26" s="249"/>
      <c r="H26" s="189"/>
      <c r="I26" s="82">
        <v>44</v>
      </c>
      <c r="J26" s="73">
        <v>1</v>
      </c>
      <c r="K26" s="73">
        <v>1</v>
      </c>
      <c r="L26" s="73">
        <v>1</v>
      </c>
      <c r="M26" s="73">
        <v>1</v>
      </c>
      <c r="N26" s="73">
        <v>1</v>
      </c>
      <c r="O26" s="73">
        <v>7</v>
      </c>
      <c r="P26" s="73">
        <v>7</v>
      </c>
      <c r="Q26" s="73">
        <v>9</v>
      </c>
      <c r="R26" s="73">
        <v>1</v>
      </c>
      <c r="S26" s="73">
        <v>1</v>
      </c>
      <c r="T26" s="73">
        <v>1</v>
      </c>
      <c r="U26" s="73">
        <v>12</v>
      </c>
      <c r="V26" s="73">
        <v>1</v>
      </c>
      <c r="W26" s="73">
        <v>1</v>
      </c>
      <c r="X26" s="73">
        <v>1</v>
      </c>
      <c r="Y26" s="73">
        <v>2</v>
      </c>
      <c r="Z26" s="73">
        <v>2</v>
      </c>
      <c r="AA26" s="73">
        <v>1</v>
      </c>
      <c r="AB26" s="73">
        <v>1</v>
      </c>
      <c r="AC26" s="73">
        <v>10</v>
      </c>
      <c r="AD26" s="73">
        <v>4</v>
      </c>
      <c r="AE26" s="73">
        <v>0</v>
      </c>
      <c r="AF26" s="73">
        <v>5</v>
      </c>
      <c r="AG26" s="73">
        <v>3</v>
      </c>
      <c r="AH26" s="73">
        <v>1</v>
      </c>
      <c r="AI26" s="73">
        <v>1</v>
      </c>
      <c r="AJ26" s="73">
        <v>2</v>
      </c>
      <c r="AK26" s="73">
        <v>1</v>
      </c>
      <c r="AL26" s="73">
        <v>2</v>
      </c>
      <c r="AM26" s="73">
        <v>1</v>
      </c>
      <c r="AN26" s="73">
        <v>1</v>
      </c>
      <c r="AO26" s="73">
        <v>8</v>
      </c>
      <c r="AP26" s="73">
        <v>1</v>
      </c>
      <c r="AQ26" s="73">
        <v>7</v>
      </c>
      <c r="AR26" s="73">
        <v>1</v>
      </c>
      <c r="AS26" s="73">
        <v>1</v>
      </c>
      <c r="AT26" s="73">
        <v>5</v>
      </c>
      <c r="AU26" s="73">
        <v>1</v>
      </c>
      <c r="AV26" s="73">
        <v>1</v>
      </c>
      <c r="AW26" s="73">
        <v>1</v>
      </c>
      <c r="AX26" s="73">
        <v>3</v>
      </c>
      <c r="AY26" s="73">
        <v>2</v>
      </c>
      <c r="AZ26" s="73">
        <v>2</v>
      </c>
    </row>
    <row r="27" spans="1:52" ht="48.75" customHeight="1" thickBot="1" x14ac:dyDescent="0.3">
      <c r="A27" s="159" t="s">
        <v>1026</v>
      </c>
      <c r="B27" s="69">
        <f t="shared" ref="B27:B28" si="0">SUM(I27:AZ27)</f>
        <v>71</v>
      </c>
      <c r="C27" s="207" t="s">
        <v>1132</v>
      </c>
      <c r="D27" s="208" t="s">
        <v>1133</v>
      </c>
      <c r="E27" s="247" t="s">
        <v>1134</v>
      </c>
      <c r="F27" s="248"/>
      <c r="G27" s="249"/>
      <c r="H27" s="189"/>
      <c r="I27" s="97">
        <v>10</v>
      </c>
      <c r="J27" s="29">
        <v>1</v>
      </c>
      <c r="K27" s="29">
        <v>1</v>
      </c>
      <c r="L27" s="29">
        <v>1</v>
      </c>
      <c r="M27" s="29">
        <v>0</v>
      </c>
      <c r="N27" s="29">
        <v>0</v>
      </c>
      <c r="O27" s="29">
        <v>3</v>
      </c>
      <c r="P27" s="29">
        <v>3</v>
      </c>
      <c r="Q27" s="29">
        <v>7</v>
      </c>
      <c r="R27" s="29">
        <v>1</v>
      </c>
      <c r="S27" s="29">
        <v>1</v>
      </c>
      <c r="T27" s="29">
        <v>1</v>
      </c>
      <c r="U27" s="29">
        <v>5</v>
      </c>
      <c r="V27" s="29">
        <v>1</v>
      </c>
      <c r="W27" s="29">
        <v>1</v>
      </c>
      <c r="X27" s="29">
        <v>1</v>
      </c>
      <c r="Y27" s="29">
        <v>1</v>
      </c>
      <c r="Z27" s="29">
        <v>0</v>
      </c>
      <c r="AA27" s="29">
        <v>0</v>
      </c>
      <c r="AB27" s="29">
        <v>1</v>
      </c>
      <c r="AC27" s="29">
        <v>5</v>
      </c>
      <c r="AD27" s="29">
        <v>2</v>
      </c>
      <c r="AE27" s="29">
        <v>1</v>
      </c>
      <c r="AF27" s="29">
        <v>1</v>
      </c>
      <c r="AG27" s="29">
        <v>1</v>
      </c>
      <c r="AH27" s="29">
        <v>0</v>
      </c>
      <c r="AI27" s="29">
        <v>0</v>
      </c>
      <c r="AJ27" s="29">
        <v>1</v>
      </c>
      <c r="AK27" s="29">
        <v>0</v>
      </c>
      <c r="AL27" s="29">
        <v>0</v>
      </c>
      <c r="AM27" s="29">
        <v>0</v>
      </c>
      <c r="AN27" s="29">
        <v>1</v>
      </c>
      <c r="AO27" s="29">
        <v>5</v>
      </c>
      <c r="AP27" s="29">
        <v>1</v>
      </c>
      <c r="AQ27" s="29">
        <v>5</v>
      </c>
      <c r="AR27" s="29">
        <v>1</v>
      </c>
      <c r="AS27" s="29">
        <v>0</v>
      </c>
      <c r="AT27" s="29">
        <v>2</v>
      </c>
      <c r="AU27" s="29">
        <v>1</v>
      </c>
      <c r="AV27" s="29">
        <v>0</v>
      </c>
      <c r="AW27" s="29">
        <v>1</v>
      </c>
      <c r="AX27" s="29">
        <v>2</v>
      </c>
      <c r="AY27" s="29">
        <v>2</v>
      </c>
      <c r="AZ27" s="29">
        <v>0</v>
      </c>
    </row>
    <row r="28" spans="1:52" ht="48.75" customHeight="1" thickBot="1" x14ac:dyDescent="0.3">
      <c r="A28" s="159" t="s">
        <v>23</v>
      </c>
      <c r="B28" s="69">
        <f t="shared" si="0"/>
        <v>1</v>
      </c>
      <c r="C28" s="207" t="s">
        <v>1132</v>
      </c>
      <c r="D28" s="208" t="s">
        <v>1133</v>
      </c>
      <c r="E28" s="247" t="s">
        <v>1134</v>
      </c>
      <c r="F28" s="248"/>
      <c r="G28" s="249"/>
      <c r="H28" s="189"/>
      <c r="I28" s="97">
        <v>1</v>
      </c>
      <c r="J28" s="29">
        <v>0</v>
      </c>
      <c r="K28" s="29">
        <v>0</v>
      </c>
      <c r="L28" s="29">
        <v>0</v>
      </c>
      <c r="M28" s="29">
        <v>0</v>
      </c>
      <c r="N28" s="29">
        <v>0</v>
      </c>
      <c r="O28" s="29">
        <v>0</v>
      </c>
      <c r="P28" s="29">
        <v>0</v>
      </c>
      <c r="Q28" s="29">
        <v>0</v>
      </c>
      <c r="R28" s="29">
        <v>0</v>
      </c>
      <c r="S28" s="29">
        <v>0</v>
      </c>
      <c r="T28" s="29">
        <v>0</v>
      </c>
      <c r="U28" s="29">
        <v>0</v>
      </c>
      <c r="V28" s="29">
        <v>0</v>
      </c>
      <c r="W28" s="29">
        <v>0</v>
      </c>
      <c r="X28" s="29">
        <v>0</v>
      </c>
      <c r="Y28" s="29">
        <v>0</v>
      </c>
      <c r="Z28" s="29">
        <v>0</v>
      </c>
      <c r="AA28" s="29">
        <v>0</v>
      </c>
      <c r="AB28" s="29">
        <v>0</v>
      </c>
      <c r="AC28" s="29">
        <v>0</v>
      </c>
      <c r="AD28" s="29">
        <v>0</v>
      </c>
      <c r="AE28" s="29">
        <v>0</v>
      </c>
      <c r="AF28" s="29">
        <v>0</v>
      </c>
      <c r="AG28" s="29">
        <v>0</v>
      </c>
      <c r="AH28" s="29">
        <v>0</v>
      </c>
      <c r="AI28" s="29">
        <v>0</v>
      </c>
      <c r="AJ28" s="29">
        <v>0</v>
      </c>
      <c r="AK28" s="29">
        <v>0</v>
      </c>
      <c r="AL28" s="29">
        <v>0</v>
      </c>
      <c r="AM28" s="29">
        <v>0</v>
      </c>
      <c r="AN28" s="29">
        <v>0</v>
      </c>
      <c r="AO28" s="29">
        <v>0</v>
      </c>
      <c r="AP28" s="29">
        <v>0</v>
      </c>
      <c r="AQ28" s="29">
        <v>0</v>
      </c>
      <c r="AR28" s="29">
        <v>0</v>
      </c>
      <c r="AS28" s="29">
        <v>0</v>
      </c>
      <c r="AT28" s="29">
        <v>0</v>
      </c>
      <c r="AU28" s="29">
        <v>0</v>
      </c>
      <c r="AV28" s="29">
        <v>0</v>
      </c>
      <c r="AW28" s="29">
        <v>0</v>
      </c>
      <c r="AX28" s="29">
        <v>0</v>
      </c>
      <c r="AY28" s="29">
        <v>0</v>
      </c>
      <c r="AZ28" s="29">
        <v>0</v>
      </c>
    </row>
    <row r="29" spans="1:52" ht="22.5" customHeight="1" thickBot="1" x14ac:dyDescent="0.3">
      <c r="A29" s="163" t="s">
        <v>89</v>
      </c>
      <c r="B29" s="27">
        <f>SUM(B26:B28)</f>
        <v>232</v>
      </c>
      <c r="C29" s="197"/>
      <c r="D29" s="197"/>
      <c r="E29" s="267"/>
      <c r="F29" s="268"/>
      <c r="G29" s="269"/>
      <c r="H29" s="189"/>
      <c r="I29" s="27">
        <f>SUM(I26:I28)</f>
        <v>55</v>
      </c>
      <c r="J29" s="27">
        <f t="shared" ref="J29:AZ29" si="1">SUM(J26:J28)</f>
        <v>2</v>
      </c>
      <c r="K29" s="27">
        <f t="shared" si="1"/>
        <v>2</v>
      </c>
      <c r="L29" s="27">
        <f t="shared" si="1"/>
        <v>2</v>
      </c>
      <c r="M29" s="27">
        <f t="shared" si="1"/>
        <v>1</v>
      </c>
      <c r="N29" s="27">
        <f t="shared" si="1"/>
        <v>1</v>
      </c>
      <c r="O29" s="27">
        <f t="shared" si="1"/>
        <v>10</v>
      </c>
      <c r="P29" s="27">
        <f t="shared" si="1"/>
        <v>10</v>
      </c>
      <c r="Q29" s="27">
        <f t="shared" si="1"/>
        <v>16</v>
      </c>
      <c r="R29" s="27">
        <f t="shared" si="1"/>
        <v>2</v>
      </c>
      <c r="S29" s="27">
        <f t="shared" si="1"/>
        <v>2</v>
      </c>
      <c r="T29" s="27">
        <f t="shared" si="1"/>
        <v>2</v>
      </c>
      <c r="U29" s="27">
        <f t="shared" si="1"/>
        <v>17</v>
      </c>
      <c r="V29" s="27">
        <f t="shared" si="1"/>
        <v>2</v>
      </c>
      <c r="W29" s="27">
        <f t="shared" si="1"/>
        <v>2</v>
      </c>
      <c r="X29" s="27">
        <f t="shared" si="1"/>
        <v>2</v>
      </c>
      <c r="Y29" s="27">
        <f t="shared" si="1"/>
        <v>3</v>
      </c>
      <c r="Z29" s="27">
        <f t="shared" si="1"/>
        <v>2</v>
      </c>
      <c r="AA29" s="27">
        <f t="shared" si="1"/>
        <v>1</v>
      </c>
      <c r="AB29" s="27">
        <f t="shared" si="1"/>
        <v>2</v>
      </c>
      <c r="AC29" s="27">
        <f t="shared" si="1"/>
        <v>15</v>
      </c>
      <c r="AD29" s="27">
        <f t="shared" si="1"/>
        <v>6</v>
      </c>
      <c r="AE29" s="27">
        <f t="shared" si="1"/>
        <v>1</v>
      </c>
      <c r="AF29" s="27">
        <f t="shared" si="1"/>
        <v>6</v>
      </c>
      <c r="AG29" s="27">
        <f t="shared" si="1"/>
        <v>4</v>
      </c>
      <c r="AH29" s="27">
        <f t="shared" si="1"/>
        <v>1</v>
      </c>
      <c r="AI29" s="27">
        <f t="shared" si="1"/>
        <v>1</v>
      </c>
      <c r="AJ29" s="27">
        <f t="shared" si="1"/>
        <v>3</v>
      </c>
      <c r="AK29" s="27">
        <f t="shared" si="1"/>
        <v>1</v>
      </c>
      <c r="AL29" s="27">
        <f t="shared" si="1"/>
        <v>2</v>
      </c>
      <c r="AM29" s="27">
        <f t="shared" si="1"/>
        <v>1</v>
      </c>
      <c r="AN29" s="27">
        <f t="shared" si="1"/>
        <v>2</v>
      </c>
      <c r="AO29" s="27">
        <f t="shared" si="1"/>
        <v>13</v>
      </c>
      <c r="AP29" s="27">
        <f t="shared" si="1"/>
        <v>2</v>
      </c>
      <c r="AQ29" s="27">
        <f t="shared" si="1"/>
        <v>12</v>
      </c>
      <c r="AR29" s="27">
        <f t="shared" si="1"/>
        <v>2</v>
      </c>
      <c r="AS29" s="27">
        <f t="shared" si="1"/>
        <v>1</v>
      </c>
      <c r="AT29" s="27">
        <f t="shared" si="1"/>
        <v>7</v>
      </c>
      <c r="AU29" s="27">
        <f t="shared" si="1"/>
        <v>2</v>
      </c>
      <c r="AV29" s="27">
        <f t="shared" si="1"/>
        <v>1</v>
      </c>
      <c r="AW29" s="27">
        <f t="shared" si="1"/>
        <v>2</v>
      </c>
      <c r="AX29" s="27">
        <f t="shared" si="1"/>
        <v>5</v>
      </c>
      <c r="AY29" s="27">
        <f t="shared" si="1"/>
        <v>4</v>
      </c>
      <c r="AZ29" s="27">
        <f t="shared" si="1"/>
        <v>2</v>
      </c>
    </row>
    <row r="30" spans="1:52" ht="22.5" customHeight="1" thickBot="1" x14ac:dyDescent="0.3">
      <c r="A30" s="115"/>
      <c r="B30" s="116"/>
      <c r="C30" s="191"/>
      <c r="D30" s="191"/>
      <c r="E30" s="191"/>
      <c r="F30" s="191"/>
      <c r="G30" s="191"/>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row>
    <row r="31" spans="1:52" ht="16.5" thickBot="1" x14ac:dyDescent="0.3">
      <c r="A31" s="194"/>
      <c r="B31" s="31">
        <v>0</v>
      </c>
      <c r="C31" s="194"/>
      <c r="D31" s="194"/>
      <c r="E31" s="194"/>
      <c r="F31" s="194"/>
      <c r="G31" s="194"/>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row>
    <row r="32" spans="1:52" ht="25.5" customHeight="1" thickBot="1" x14ac:dyDescent="0.3">
      <c r="A32" s="162" t="s">
        <v>90</v>
      </c>
      <c r="B32" s="32">
        <f>+B29</f>
        <v>232</v>
      </c>
      <c r="C32" s="192"/>
      <c r="D32" s="266"/>
      <c r="E32" s="266"/>
      <c r="F32" s="266"/>
      <c r="G32" s="266"/>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row>
    <row r="33" spans="1:41" ht="16.5" thickBot="1" x14ac:dyDescent="0.3">
      <c r="A33" s="194"/>
      <c r="B33" s="31"/>
      <c r="C33" s="194"/>
      <c r="D33" s="194"/>
      <c r="E33" s="194"/>
      <c r="F33" s="194"/>
      <c r="G33" s="194"/>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row>
    <row r="34" spans="1:41" ht="16.5" thickBot="1" x14ac:dyDescent="0.3">
      <c r="A34" s="194"/>
      <c r="B34" s="31"/>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row>
    <row r="35" spans="1:41" ht="96" customHeight="1" thickBot="1" x14ac:dyDescent="0.3">
      <c r="A35" s="250" t="s">
        <v>91</v>
      </c>
      <c r="B35" s="251"/>
      <c r="C35" s="252" t="s">
        <v>1135</v>
      </c>
      <c r="D35" s="253"/>
      <c r="E35" s="253"/>
      <c r="F35" s="253"/>
      <c r="G35" s="254"/>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row>
    <row r="36" spans="1:41" ht="16.5" thickBot="1" x14ac:dyDescent="0.3">
      <c r="A36" s="194"/>
      <c r="B36" s="194"/>
      <c r="C36" s="194"/>
      <c r="D36" s="194"/>
      <c r="E36" s="194"/>
      <c r="F36" s="194"/>
      <c r="G36" s="194"/>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row>
    <row r="37" spans="1:41" x14ac:dyDescent="0.25">
      <c r="A37" s="241" t="s">
        <v>92</v>
      </c>
      <c r="B37" s="242"/>
      <c r="C37" s="242"/>
      <c r="D37" s="242"/>
      <c r="E37" s="242"/>
      <c r="F37" s="242"/>
      <c r="G37" s="243"/>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row>
    <row r="38" spans="1:41" ht="16.5" thickBot="1" x14ac:dyDescent="0.3">
      <c r="A38" s="194"/>
      <c r="B38" s="194"/>
      <c r="C38" s="194"/>
      <c r="D38" s="192"/>
      <c r="E38" s="194"/>
      <c r="F38" s="194"/>
      <c r="G38" s="194"/>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row>
    <row r="39" spans="1:41" ht="16.5" thickBot="1" x14ac:dyDescent="0.3">
      <c r="A39" s="255" t="s">
        <v>93</v>
      </c>
      <c r="B39" s="256"/>
      <c r="C39" s="28" t="s">
        <v>66</v>
      </c>
      <c r="D39" s="189"/>
      <c r="E39" s="257"/>
      <c r="F39" s="257"/>
      <c r="G39" s="257"/>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row>
    <row r="40" spans="1:41" ht="16.5" thickBot="1" x14ac:dyDescent="0.3">
      <c r="A40" s="194"/>
      <c r="B40" s="194"/>
      <c r="C40" s="194"/>
      <c r="D40" s="194"/>
      <c r="E40" s="194"/>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row>
    <row r="41" spans="1:41" ht="17.25" customHeight="1" thickBot="1" x14ac:dyDescent="0.3">
      <c r="A41" s="258" t="s">
        <v>94</v>
      </c>
      <c r="B41" s="259"/>
      <c r="C41" s="33" t="s">
        <v>95</v>
      </c>
      <c r="D41" s="262" t="s">
        <v>96</v>
      </c>
      <c r="E41" s="263"/>
      <c r="F41" s="264" t="s">
        <v>97</v>
      </c>
      <c r="G41" s="265"/>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row>
    <row r="42" spans="1:41" ht="16.5" thickBot="1" x14ac:dyDescent="0.3">
      <c r="A42" s="260"/>
      <c r="B42" s="261"/>
      <c r="C42" s="146">
        <v>5</v>
      </c>
      <c r="D42" s="216">
        <v>5</v>
      </c>
      <c r="E42" s="218"/>
      <c r="F42" s="264"/>
      <c r="G42" s="265"/>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row>
    <row r="43" spans="1:41" ht="16.5" thickBot="1" x14ac:dyDescent="0.3">
      <c r="A43" s="194"/>
      <c r="B43" s="194"/>
      <c r="C43" s="194"/>
      <c r="D43" s="194"/>
      <c r="E43" s="194"/>
      <c r="F43" s="194"/>
      <c r="G43" s="194"/>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row>
    <row r="44" spans="1:41" ht="16.5" thickBot="1" x14ac:dyDescent="0.3">
      <c r="A44" s="198"/>
      <c r="B44" s="194"/>
      <c r="C44" s="194"/>
      <c r="D44" s="194"/>
      <c r="E44" s="194"/>
      <c r="F44" s="194"/>
      <c r="G44" s="194"/>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row>
    <row r="45" spans="1:41" x14ac:dyDescent="0.25">
      <c r="A45" s="241" t="s">
        <v>99</v>
      </c>
      <c r="B45" s="242"/>
      <c r="C45" s="242"/>
      <c r="D45" s="242"/>
      <c r="E45" s="242"/>
      <c r="F45" s="242"/>
      <c r="G45" s="243"/>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row>
    <row r="46" spans="1:41" ht="16.5" thickBot="1" x14ac:dyDescent="0.3">
      <c r="A46" s="199"/>
      <c r="B46" s="199"/>
      <c r="C46" s="199"/>
      <c r="D46" s="199"/>
      <c r="E46" s="199"/>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row>
    <row r="47" spans="1:41" ht="22.5" customHeight="1" thickBot="1" x14ac:dyDescent="0.3">
      <c r="A47" s="270" t="s">
        <v>100</v>
      </c>
      <c r="B47" s="271"/>
      <c r="C47" s="271"/>
      <c r="D47" s="271"/>
      <c r="E47" s="27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row>
    <row r="48" spans="1:41" ht="16.5" thickBot="1" x14ac:dyDescent="0.3">
      <c r="A48" s="194"/>
      <c r="B48" s="194"/>
      <c r="C48" s="194"/>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row>
    <row r="49" spans="1:41" ht="17.25" customHeight="1" thickBot="1" x14ac:dyDescent="0.3">
      <c r="A49" s="160" t="s">
        <v>101</v>
      </c>
      <c r="B49" s="273">
        <v>45272</v>
      </c>
      <c r="C49" s="274"/>
      <c r="D49" s="264" t="s">
        <v>102</v>
      </c>
      <c r="E49" s="275"/>
      <c r="F49" s="275"/>
      <c r="G49" s="265"/>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row>
    <row r="50" spans="1:41" ht="16.5" thickBot="1" x14ac:dyDescent="0.3">
      <c r="A50" s="160" t="s">
        <v>103</v>
      </c>
      <c r="B50" s="273">
        <v>45273</v>
      </c>
      <c r="C50" s="274"/>
      <c r="D50" s="264"/>
      <c r="E50" s="275"/>
      <c r="F50" s="275"/>
      <c r="G50" s="265"/>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row>
    <row r="51" spans="1:41" ht="16.5" thickBot="1" x14ac:dyDescent="0.3">
      <c r="A51" s="194"/>
      <c r="B51" s="194"/>
      <c r="C51" s="194"/>
      <c r="D51" s="194"/>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row>
    <row r="52" spans="1:41" ht="16.5" thickBot="1" x14ac:dyDescent="0.3">
      <c r="A52" s="283" t="s">
        <v>104</v>
      </c>
      <c r="B52" s="161"/>
      <c r="C52" s="72">
        <v>0.33333333333333331</v>
      </c>
      <c r="D52" s="73" t="s">
        <v>105</v>
      </c>
      <c r="E52" s="264" t="s">
        <v>106</v>
      </c>
      <c r="F52" s="275"/>
      <c r="G52" s="265"/>
      <c r="H52" s="192"/>
      <c r="I52" s="192"/>
      <c r="J52" s="192"/>
      <c r="K52" s="192"/>
      <c r="L52" s="192"/>
      <c r="M52" s="192"/>
      <c r="N52" s="192"/>
      <c r="O52" s="192"/>
      <c r="P52" s="192"/>
      <c r="Q52" s="192"/>
      <c r="R52" s="192"/>
      <c r="S52" s="192"/>
      <c r="T52" s="192"/>
      <c r="U52" s="192"/>
      <c r="V52" s="192"/>
      <c r="W52" s="192"/>
      <c r="X52" s="192"/>
      <c r="Y52" s="192"/>
      <c r="Z52" s="192"/>
      <c r="AA52" s="192"/>
      <c r="AB52" s="192"/>
      <c r="AC52" s="192"/>
    </row>
    <row r="53" spans="1:41" ht="16.5" thickBot="1" x14ac:dyDescent="0.3">
      <c r="A53" s="284"/>
      <c r="B53" s="161"/>
      <c r="C53" s="74">
        <v>0.45833333333333331</v>
      </c>
      <c r="D53" s="29" t="s">
        <v>105</v>
      </c>
      <c r="E53" s="264"/>
      <c r="F53" s="275"/>
      <c r="G53" s="265"/>
      <c r="H53" s="192"/>
      <c r="I53" s="192"/>
      <c r="J53" s="192"/>
      <c r="K53" s="192"/>
      <c r="L53" s="192"/>
      <c r="M53" s="192"/>
      <c r="N53" s="192"/>
      <c r="O53" s="192"/>
      <c r="P53" s="192"/>
      <c r="Q53" s="192"/>
      <c r="R53" s="192"/>
      <c r="S53" s="192"/>
      <c r="T53" s="192"/>
      <c r="U53" s="192"/>
      <c r="V53" s="192"/>
      <c r="W53" s="192"/>
      <c r="X53" s="192"/>
      <c r="Y53" s="192"/>
      <c r="Z53" s="192"/>
      <c r="AA53" s="192"/>
      <c r="AB53" s="192"/>
      <c r="AC53" s="192"/>
    </row>
    <row r="54" spans="1:41" x14ac:dyDescent="0.25">
      <c r="A54" s="192"/>
      <c r="B54" s="192"/>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row>
    <row r="55" spans="1:41" x14ac:dyDescent="0.25">
      <c r="A55" s="200" t="s">
        <v>107</v>
      </c>
      <c r="B55" s="192"/>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row>
    <row r="56" spans="1:41" ht="16.5" thickBot="1" x14ac:dyDescent="0.3">
      <c r="A56" s="194"/>
      <c r="B56" s="194"/>
      <c r="C56" s="194"/>
      <c r="D56" s="194"/>
      <c r="E56" s="194"/>
      <c r="F56" s="194"/>
      <c r="G56" s="194"/>
      <c r="H56" s="192"/>
      <c r="I56" s="192"/>
      <c r="J56" s="192"/>
      <c r="K56" s="192"/>
      <c r="L56" s="192"/>
      <c r="M56" s="192"/>
      <c r="N56" s="192"/>
      <c r="O56" s="192"/>
      <c r="P56" s="192"/>
      <c r="Q56" s="192"/>
      <c r="R56" s="192"/>
      <c r="S56" s="192"/>
      <c r="T56" s="192"/>
      <c r="U56" s="192"/>
      <c r="V56" s="192"/>
      <c r="W56" s="192"/>
      <c r="X56" s="192"/>
      <c r="Y56" s="192"/>
      <c r="Z56" s="192"/>
      <c r="AA56" s="192"/>
      <c r="AB56" s="192"/>
      <c r="AC56" s="192"/>
    </row>
    <row r="57" spans="1:41" x14ac:dyDescent="0.25">
      <c r="A57" s="241" t="s">
        <v>108</v>
      </c>
      <c r="B57" s="242"/>
      <c r="C57" s="242"/>
      <c r="D57" s="242"/>
      <c r="E57" s="242"/>
      <c r="F57" s="242"/>
      <c r="G57" s="243"/>
      <c r="H57" s="192"/>
      <c r="I57" s="192"/>
      <c r="J57" s="192"/>
      <c r="K57" s="192"/>
      <c r="L57" s="192"/>
      <c r="M57" s="192"/>
      <c r="N57" s="192"/>
      <c r="O57" s="192"/>
      <c r="P57" s="192"/>
      <c r="Q57" s="192"/>
      <c r="R57" s="192"/>
      <c r="S57" s="192"/>
      <c r="T57" s="192"/>
      <c r="U57" s="192"/>
      <c r="V57" s="192"/>
      <c r="W57" s="192"/>
      <c r="X57" s="192"/>
      <c r="Y57" s="192"/>
      <c r="Z57" s="192"/>
      <c r="AA57" s="192"/>
      <c r="AB57" s="192"/>
      <c r="AC57" s="192"/>
    </row>
    <row r="58" spans="1:41" ht="16.5" thickBot="1" x14ac:dyDescent="0.3">
      <c r="A58" s="285"/>
      <c r="B58" s="286"/>
      <c r="C58" s="286"/>
      <c r="D58" s="286"/>
      <c r="E58" s="286"/>
      <c r="F58" s="286"/>
      <c r="G58" s="287"/>
      <c r="H58" s="192"/>
      <c r="I58" s="192"/>
      <c r="J58" s="192"/>
      <c r="K58" s="192"/>
      <c r="L58" s="192"/>
      <c r="M58" s="192"/>
      <c r="N58" s="192"/>
      <c r="O58" s="192"/>
      <c r="P58" s="192"/>
      <c r="Q58" s="192"/>
      <c r="R58" s="192"/>
      <c r="S58" s="192"/>
      <c r="T58" s="192"/>
      <c r="U58" s="192"/>
      <c r="V58" s="192"/>
      <c r="W58" s="192"/>
      <c r="X58" s="192"/>
      <c r="Y58" s="192"/>
      <c r="Z58" s="192"/>
      <c r="AA58" s="192"/>
      <c r="AB58" s="192"/>
      <c r="AC58" s="192"/>
    </row>
    <row r="59" spans="1:41" ht="16.5" thickBot="1" x14ac:dyDescent="0.3">
      <c r="A59" s="194"/>
      <c r="B59" s="194"/>
      <c r="C59" s="194"/>
      <c r="D59" s="194"/>
      <c r="E59" s="194"/>
      <c r="F59" s="194"/>
      <c r="G59" s="194"/>
      <c r="H59" s="192"/>
      <c r="I59" s="192"/>
      <c r="J59" s="192"/>
      <c r="K59" s="192"/>
      <c r="L59" s="192"/>
      <c r="M59" s="192"/>
      <c r="N59" s="192"/>
      <c r="O59" s="192"/>
      <c r="P59" s="192"/>
      <c r="Q59" s="192"/>
      <c r="R59" s="192"/>
      <c r="S59" s="192"/>
      <c r="T59" s="192"/>
      <c r="U59" s="192"/>
      <c r="V59" s="192"/>
      <c r="W59" s="192"/>
      <c r="X59" s="192"/>
      <c r="Y59" s="192"/>
      <c r="Z59" s="192"/>
      <c r="AA59" s="192"/>
      <c r="AB59" s="192"/>
      <c r="AC59" s="192"/>
    </row>
    <row r="60" spans="1:41" x14ac:dyDescent="0.25">
      <c r="A60" s="288" t="s">
        <v>1136</v>
      </c>
      <c r="B60" s="289"/>
      <c r="C60" s="289"/>
      <c r="D60" s="289"/>
      <c r="E60" s="289"/>
      <c r="F60" s="289"/>
      <c r="G60" s="290"/>
      <c r="H60" s="192"/>
      <c r="I60" s="192"/>
      <c r="J60" s="192"/>
      <c r="K60" s="192"/>
      <c r="L60" s="192"/>
      <c r="M60" s="192"/>
      <c r="N60" s="192"/>
      <c r="O60" s="192"/>
      <c r="P60" s="192"/>
      <c r="Q60" s="192"/>
      <c r="R60" s="192"/>
      <c r="S60" s="192"/>
      <c r="T60" s="192"/>
      <c r="U60" s="192"/>
      <c r="V60" s="192"/>
      <c r="W60" s="192"/>
      <c r="X60" s="192"/>
      <c r="Y60" s="192"/>
      <c r="Z60" s="192"/>
      <c r="AA60" s="192"/>
      <c r="AB60" s="192"/>
      <c r="AC60" s="192"/>
    </row>
    <row r="61" spans="1:41" ht="16.5" customHeight="1" x14ac:dyDescent="0.25">
      <c r="A61" s="291"/>
      <c r="B61" s="292"/>
      <c r="C61" s="292"/>
      <c r="D61" s="292"/>
      <c r="E61" s="292"/>
      <c r="F61" s="292"/>
      <c r="G61" s="293"/>
      <c r="H61" s="192"/>
      <c r="I61" s="192"/>
      <c r="J61" s="192"/>
      <c r="K61" s="192"/>
      <c r="L61" s="192"/>
      <c r="M61" s="192"/>
      <c r="N61" s="192"/>
      <c r="O61" s="192"/>
      <c r="P61" s="192"/>
      <c r="Q61" s="192"/>
      <c r="R61" s="192"/>
      <c r="S61" s="192"/>
      <c r="T61" s="192"/>
      <c r="U61" s="192"/>
      <c r="V61" s="192"/>
      <c r="W61" s="192"/>
      <c r="X61" s="192"/>
      <c r="Y61" s="192"/>
      <c r="Z61" s="192"/>
      <c r="AA61" s="192"/>
      <c r="AB61" s="192"/>
      <c r="AC61" s="192"/>
    </row>
    <row r="62" spans="1:41" x14ac:dyDescent="0.25">
      <c r="A62" s="291"/>
      <c r="B62" s="292"/>
      <c r="C62" s="292"/>
      <c r="D62" s="292"/>
      <c r="E62" s="292"/>
      <c r="F62" s="292"/>
      <c r="G62" s="293"/>
      <c r="H62" s="192"/>
      <c r="I62" s="192"/>
      <c r="J62" s="192"/>
      <c r="K62" s="192"/>
      <c r="L62" s="192"/>
      <c r="M62" s="192"/>
      <c r="N62" s="192"/>
      <c r="O62" s="192"/>
      <c r="P62" s="192"/>
      <c r="Q62" s="192"/>
      <c r="R62" s="192"/>
      <c r="S62" s="192"/>
      <c r="T62" s="192"/>
      <c r="U62" s="192"/>
      <c r="V62" s="192"/>
      <c r="W62" s="192"/>
      <c r="X62" s="192"/>
      <c r="Y62" s="192"/>
      <c r="Z62" s="192"/>
      <c r="AA62" s="192"/>
      <c r="AB62" s="192"/>
      <c r="AC62" s="192"/>
    </row>
    <row r="63" spans="1:41" x14ac:dyDescent="0.25">
      <c r="A63" s="291"/>
      <c r="B63" s="292"/>
      <c r="C63" s="292"/>
      <c r="D63" s="292"/>
      <c r="E63" s="292"/>
      <c r="F63" s="292"/>
      <c r="G63" s="293"/>
      <c r="H63" s="192"/>
      <c r="I63" s="192"/>
      <c r="J63" s="192"/>
      <c r="K63" s="192"/>
      <c r="L63" s="192"/>
      <c r="M63" s="192"/>
      <c r="N63" s="192"/>
      <c r="O63" s="192"/>
      <c r="P63" s="192"/>
      <c r="Q63" s="192"/>
      <c r="R63" s="192"/>
      <c r="S63" s="192"/>
      <c r="T63" s="192"/>
      <c r="U63" s="192"/>
      <c r="V63" s="192"/>
      <c r="W63" s="192"/>
      <c r="X63" s="192"/>
      <c r="Y63" s="192"/>
      <c r="Z63" s="192"/>
      <c r="AA63" s="192"/>
      <c r="AB63" s="192"/>
      <c r="AC63" s="192"/>
    </row>
    <row r="64" spans="1:41" x14ac:dyDescent="0.25">
      <c r="A64" s="291"/>
      <c r="B64" s="292"/>
      <c r="C64" s="292"/>
      <c r="D64" s="292"/>
      <c r="E64" s="292"/>
      <c r="F64" s="292"/>
      <c r="G64" s="293"/>
      <c r="H64" s="192"/>
      <c r="I64" s="192"/>
      <c r="J64" s="192"/>
      <c r="K64" s="192"/>
      <c r="L64" s="192"/>
      <c r="M64" s="192"/>
      <c r="N64" s="192"/>
      <c r="O64" s="192"/>
      <c r="P64" s="192"/>
      <c r="Q64" s="192"/>
      <c r="R64" s="192"/>
      <c r="S64" s="192"/>
      <c r="T64" s="192"/>
      <c r="U64" s="192"/>
      <c r="V64" s="192"/>
      <c r="W64" s="192"/>
      <c r="X64" s="192"/>
      <c r="Y64" s="192"/>
      <c r="Z64" s="192"/>
      <c r="AA64" s="192"/>
      <c r="AB64" s="192"/>
      <c r="AC64" s="192"/>
    </row>
    <row r="65" spans="1:29" ht="52.5" customHeight="1" thickBot="1" x14ac:dyDescent="0.3">
      <c r="A65" s="294"/>
      <c r="B65" s="295"/>
      <c r="C65" s="295"/>
      <c r="D65" s="295"/>
      <c r="E65" s="295"/>
      <c r="F65" s="295"/>
      <c r="G65" s="296"/>
      <c r="H65" s="192"/>
      <c r="I65" s="192"/>
      <c r="J65" s="192"/>
      <c r="K65" s="192"/>
      <c r="L65" s="192"/>
      <c r="M65" s="192"/>
      <c r="N65" s="192"/>
      <c r="O65" s="192"/>
      <c r="P65" s="192"/>
      <c r="Q65" s="192"/>
      <c r="R65" s="192"/>
      <c r="S65" s="192"/>
      <c r="T65" s="192"/>
      <c r="U65" s="192"/>
      <c r="V65" s="192"/>
      <c r="W65" s="192"/>
      <c r="X65" s="192"/>
      <c r="Y65" s="192"/>
      <c r="Z65" s="192"/>
      <c r="AA65" s="192"/>
      <c r="AB65" s="192"/>
      <c r="AC65" s="192"/>
    </row>
    <row r="66" spans="1:29" x14ac:dyDescent="0.25">
      <c r="A66" s="192"/>
      <c r="B66" s="192"/>
      <c r="C66" s="192"/>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row>
    <row r="67" spans="1:29" x14ac:dyDescent="0.25">
      <c r="A67" s="34" t="s">
        <v>109</v>
      </c>
      <c r="B67" s="201"/>
      <c r="C67" s="201"/>
      <c r="D67" s="201"/>
      <c r="E67" s="201"/>
      <c r="F67" s="201"/>
      <c r="G67" s="201"/>
      <c r="H67" s="192"/>
      <c r="I67" s="192"/>
      <c r="J67" s="192"/>
      <c r="K67" s="192"/>
      <c r="L67" s="192"/>
      <c r="M67" s="192"/>
      <c r="N67" s="192"/>
      <c r="O67" s="192"/>
      <c r="P67" s="192"/>
      <c r="Q67" s="192"/>
      <c r="R67" s="192"/>
      <c r="S67" s="192"/>
      <c r="T67" s="192"/>
      <c r="U67" s="192"/>
      <c r="V67" s="192"/>
      <c r="W67" s="192"/>
      <c r="X67" s="192"/>
      <c r="Y67" s="192"/>
      <c r="Z67" s="192"/>
      <c r="AA67" s="192"/>
      <c r="AB67" s="192"/>
      <c r="AC67" s="192"/>
    </row>
    <row r="68" spans="1:29" x14ac:dyDescent="0.25">
      <c r="A68" s="192"/>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row>
    <row r="69" spans="1:29" ht="16.5" thickBot="1" x14ac:dyDescent="0.3">
      <c r="A69" s="35" t="s">
        <v>110</v>
      </c>
      <c r="B69" s="202"/>
      <c r="C69" s="202"/>
      <c r="D69" s="202"/>
      <c r="E69" s="20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row>
    <row r="70" spans="1:29" ht="16.5" thickBot="1" x14ac:dyDescent="0.3">
      <c r="A70" s="36" t="s">
        <v>11</v>
      </c>
      <c r="B70" s="276"/>
      <c r="C70" s="276"/>
      <c r="D70" s="277"/>
      <c r="E70" s="37" t="s">
        <v>111</v>
      </c>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row>
    <row r="71" spans="1:29" ht="28.5" customHeight="1" thickBot="1" x14ac:dyDescent="0.3">
      <c r="A71" s="38">
        <v>1</v>
      </c>
      <c r="B71" s="278" t="s">
        <v>1137</v>
      </c>
      <c r="C71" s="279"/>
      <c r="D71" s="280"/>
      <c r="E71" s="137">
        <v>4.0000000000000002E-4</v>
      </c>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row>
    <row r="72" spans="1:29" ht="16.5" thickBot="1" x14ac:dyDescent="0.3">
      <c r="A72" s="192"/>
      <c r="B72" s="189"/>
      <c r="C72" s="281" t="s">
        <v>112</v>
      </c>
      <c r="D72" s="282"/>
      <c r="E72" s="39">
        <f>SUM(E71:E71)</f>
        <v>4.0000000000000002E-4</v>
      </c>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row>
    <row r="73" spans="1:29" x14ac:dyDescent="0.25">
      <c r="A73" s="192"/>
      <c r="B73" s="192"/>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row>
    <row r="74" spans="1:29" x14ac:dyDescent="0.25">
      <c r="A74" s="192"/>
      <c r="B74" s="192"/>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row>
    <row r="75" spans="1:29" x14ac:dyDescent="0.25">
      <c r="A75" s="192"/>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row>
    <row r="76" spans="1:29" x14ac:dyDescent="0.25">
      <c r="A76" s="192"/>
      <c r="B76" s="192"/>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row>
  </sheetData>
  <mergeCells count="90">
    <mergeCell ref="B71:D71"/>
    <mergeCell ref="C72:D72"/>
    <mergeCell ref="A52:A53"/>
    <mergeCell ref="E52:G53"/>
    <mergeCell ref="A57:G58"/>
    <mergeCell ref="A60:G65"/>
    <mergeCell ref="A47:E47"/>
    <mergeCell ref="B49:C49"/>
    <mergeCell ref="D49:G50"/>
    <mergeCell ref="B50:C50"/>
    <mergeCell ref="B70:D70"/>
    <mergeCell ref="E26:G26"/>
    <mergeCell ref="E27:G27"/>
    <mergeCell ref="E28:G28"/>
    <mergeCell ref="A45:G45"/>
    <mergeCell ref="A35:B35"/>
    <mergeCell ref="C35:G35"/>
    <mergeCell ref="A37:G37"/>
    <mergeCell ref="A39:B39"/>
    <mergeCell ref="E39:G39"/>
    <mergeCell ref="A41:B42"/>
    <mergeCell ref="D41:E41"/>
    <mergeCell ref="F41:G42"/>
    <mergeCell ref="D42:E42"/>
    <mergeCell ref="D32:G32"/>
    <mergeCell ref="E29:G29"/>
    <mergeCell ref="AB24:AB25"/>
    <mergeCell ref="AC24:AC25"/>
    <mergeCell ref="AN24:AN25"/>
    <mergeCell ref="AM24:AM25"/>
    <mergeCell ref="B8:E8"/>
    <mergeCell ref="B9:C9"/>
    <mergeCell ref="B10:G10"/>
    <mergeCell ref="B20:F20"/>
    <mergeCell ref="C21:F21"/>
    <mergeCell ref="B17:G17"/>
    <mergeCell ref="B18:G18"/>
    <mergeCell ref="B19:G19"/>
    <mergeCell ref="C12:D12"/>
    <mergeCell ref="A14:G14"/>
    <mergeCell ref="B16:G16"/>
    <mergeCell ref="E24:G24"/>
    <mergeCell ref="W24:W25"/>
    <mergeCell ref="X24:X25"/>
    <mergeCell ref="Y24:Y25"/>
    <mergeCell ref="Z24:Z25"/>
    <mergeCell ref="AA24:AA25"/>
    <mergeCell ref="B1:G1"/>
    <mergeCell ref="B2:G2"/>
    <mergeCell ref="B3:G3"/>
    <mergeCell ref="B4:G4"/>
    <mergeCell ref="A5:G5"/>
    <mergeCell ref="B7:G7"/>
    <mergeCell ref="C11:D11"/>
    <mergeCell ref="A25:G25"/>
    <mergeCell ref="T24:T25"/>
    <mergeCell ref="I24:I25"/>
    <mergeCell ref="J24:J25"/>
    <mergeCell ref="K24:K25"/>
    <mergeCell ref="L24:L25"/>
    <mergeCell ref="M24:M25"/>
    <mergeCell ref="N24:N25"/>
    <mergeCell ref="O24:O25"/>
    <mergeCell ref="AU24:AU25"/>
    <mergeCell ref="AD24:AD25"/>
    <mergeCell ref="AE24:AE25"/>
    <mergeCell ref="AF24:AF25"/>
    <mergeCell ref="AG24:AG25"/>
    <mergeCell ref="AH24:AH25"/>
    <mergeCell ref="AI24:AI25"/>
    <mergeCell ref="AJ24:AJ25"/>
    <mergeCell ref="AK24:AK25"/>
    <mergeCell ref="AL24:AL25"/>
    <mergeCell ref="AR24:AR25"/>
    <mergeCell ref="AO24:AO25"/>
    <mergeCell ref="AP24:AP25"/>
    <mergeCell ref="AQ24:AQ25"/>
    <mergeCell ref="AS24:AS25"/>
    <mergeCell ref="AT24:AT25"/>
    <mergeCell ref="U24:U25"/>
    <mergeCell ref="V24:V25"/>
    <mergeCell ref="P24:P25"/>
    <mergeCell ref="Q24:Q25"/>
    <mergeCell ref="R24:R25"/>
    <mergeCell ref="S24:S25"/>
    <mergeCell ref="AV24:AV25"/>
    <mergeCell ref="AW24:AW25"/>
    <mergeCell ref="AX24:AX25"/>
    <mergeCell ref="AY24:AY25"/>
    <mergeCell ref="AZ24:AZ25"/>
  </mergeCells>
  <phoneticPr fontId="14" type="noConversion"/>
  <conditionalFormatting sqref="B26:B28">
    <cfRule type="cellIs" dxfId="8" priority="5" operator="equal">
      <formula>0</formula>
    </cfRule>
  </conditionalFormatting>
  <dataValidations count="1">
    <dataValidation operator="greaterThanOrEqual" allowBlank="1" showInputMessage="1" showErrorMessage="1" sqref="B26:B28" xr:uid="{2D8B1AE8-D241-4D11-9641-5DBCD212E863}"/>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8ABF-F829-4AF3-ACEB-D001A1498F32}">
  <sheetPr filterMode="1"/>
  <dimension ref="A1:BI423"/>
  <sheetViews>
    <sheetView topLeftCell="A106" zoomScale="80" zoomScaleNormal="80" workbookViewId="0">
      <selection activeCell="O127" sqref="O127"/>
    </sheetView>
  </sheetViews>
  <sheetFormatPr baseColWidth="10" defaultColWidth="7.625" defaultRowHeight="17.25" x14ac:dyDescent="0.3"/>
  <cols>
    <col min="1" max="1" width="8" style="44" bestFit="1" customWidth="1"/>
    <col min="2" max="2" width="25.125" style="171" customWidth="1"/>
    <col min="3" max="3" width="72.75" style="44" customWidth="1"/>
    <col min="4" max="4" width="22.625" style="44" customWidth="1"/>
    <col min="5" max="5" width="12.625" style="44" customWidth="1"/>
    <col min="6" max="6" width="17" style="166" hidden="1" customWidth="1"/>
    <col min="7" max="7" width="21.375" style="166" hidden="1" customWidth="1"/>
    <col min="8" max="8" width="16.5" style="44" hidden="1" customWidth="1"/>
    <col min="9" max="9" width="14.75" style="45" hidden="1" customWidth="1"/>
    <col min="10" max="10" width="16.125" style="186" customWidth="1"/>
    <col min="11" max="11" width="16.125" style="44" hidden="1" customWidth="1"/>
    <col min="12" max="13" width="20.75" style="145" hidden="1" customWidth="1"/>
    <col min="14" max="14" width="7.625" style="68" customWidth="1"/>
    <col min="15" max="15" width="23.875" style="44" customWidth="1"/>
    <col min="16" max="16" width="23.5" style="44" customWidth="1"/>
    <col min="17" max="17" width="17.25" style="44" hidden="1" customWidth="1"/>
    <col min="18" max="18" width="13.375" style="44" hidden="1" customWidth="1"/>
    <col min="19" max="21" width="10.625" style="44" hidden="1" customWidth="1"/>
    <col min="22" max="22" width="12.25" style="44" hidden="1" customWidth="1"/>
    <col min="23" max="47" width="10.625" style="44" hidden="1" customWidth="1"/>
    <col min="48" max="48" width="12.5" style="44" hidden="1" customWidth="1"/>
    <col min="49" max="58" width="10.625" style="44" hidden="1" customWidth="1"/>
    <col min="59" max="59" width="7.625" style="44"/>
    <col min="60" max="60" width="10.25" style="44" customWidth="1"/>
    <col min="61" max="61" width="18.375" style="68" customWidth="1"/>
    <col min="62" max="16384" width="7.625" style="44"/>
  </cols>
  <sheetData>
    <row r="1" spans="1:61" ht="31.5" customHeight="1" x14ac:dyDescent="0.3">
      <c r="A1" s="301" t="s">
        <v>92</v>
      </c>
      <c r="B1" s="302"/>
      <c r="C1" s="301"/>
      <c r="D1" s="301"/>
      <c r="E1" s="301"/>
      <c r="F1" s="301"/>
      <c r="G1" s="301"/>
      <c r="H1" s="301"/>
      <c r="I1" s="301"/>
      <c r="J1" s="301"/>
      <c r="K1" s="301"/>
      <c r="L1" s="303"/>
      <c r="M1" s="138"/>
      <c r="N1" s="100"/>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row>
    <row r="2" spans="1:61" ht="31.5" customHeight="1" x14ac:dyDescent="0.3">
      <c r="A2" s="301"/>
      <c r="B2" s="302"/>
      <c r="C2" s="301"/>
      <c r="D2" s="301"/>
      <c r="E2" s="301"/>
      <c r="F2" s="301"/>
      <c r="G2" s="301"/>
      <c r="H2" s="301"/>
      <c r="I2" s="301"/>
      <c r="J2" s="301"/>
      <c r="K2" s="301"/>
      <c r="L2" s="303"/>
      <c r="M2" s="138"/>
      <c r="N2" s="100"/>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row>
    <row r="3" spans="1:61" ht="24" customHeight="1" x14ac:dyDescent="0.3">
      <c r="A3" s="304" t="s">
        <v>1</v>
      </c>
      <c r="B3" s="305"/>
      <c r="C3" s="308" t="str">
        <f>Sedes!E3</f>
        <v>SERVICIO NACIONAL DE APRENDIZAJE - SENA</v>
      </c>
      <c r="D3" s="308"/>
      <c r="E3" s="308"/>
      <c r="F3" s="308"/>
      <c r="G3" s="308"/>
      <c r="H3" s="308"/>
      <c r="I3" s="308"/>
      <c r="J3" s="308"/>
      <c r="K3" s="308"/>
      <c r="L3" s="309"/>
      <c r="M3" s="139"/>
      <c r="N3" s="101"/>
    </row>
    <row r="4" spans="1:61" x14ac:dyDescent="0.3">
      <c r="A4" s="306"/>
      <c r="B4" s="307"/>
      <c r="C4" s="310"/>
      <c r="D4" s="310"/>
      <c r="E4" s="310"/>
      <c r="F4" s="310"/>
      <c r="G4" s="310"/>
      <c r="H4" s="310"/>
      <c r="I4" s="310"/>
      <c r="J4" s="310"/>
      <c r="K4" s="310"/>
      <c r="L4" s="311"/>
      <c r="M4" s="139"/>
      <c r="N4" s="101"/>
    </row>
    <row r="5" spans="1:61" ht="0.75" customHeight="1" x14ac:dyDescent="0.3">
      <c r="A5" s="306"/>
      <c r="B5" s="307"/>
      <c r="C5" s="310"/>
      <c r="D5" s="310"/>
      <c r="E5" s="310"/>
      <c r="F5" s="310"/>
      <c r="G5" s="310"/>
      <c r="H5" s="310"/>
      <c r="I5" s="310"/>
      <c r="J5" s="310"/>
      <c r="K5" s="310"/>
      <c r="L5" s="311"/>
      <c r="M5" s="139"/>
      <c r="N5" s="101"/>
    </row>
    <row r="6" spans="1:61" ht="61.5" customHeight="1" x14ac:dyDescent="0.3">
      <c r="A6" s="306"/>
      <c r="B6" s="307"/>
      <c r="C6" s="310"/>
      <c r="D6" s="310"/>
      <c r="E6" s="310"/>
      <c r="F6" s="310"/>
      <c r="G6" s="310"/>
      <c r="H6" s="310"/>
      <c r="I6" s="310"/>
      <c r="J6" s="310"/>
      <c r="K6" s="310"/>
      <c r="L6" s="311"/>
      <c r="M6" s="140"/>
      <c r="N6" s="66"/>
      <c r="O6" s="99" t="str">
        <f>VLOOKUP(O8,Sedes!$B$10:$G$49,2,0)</f>
        <v>Complejo Central - Despacho Dirección Regional</v>
      </c>
      <c r="P6" s="80" t="str">
        <f>VLOOKUP(P8,Sedes!$B$10:$G$49,2,0)</f>
        <v>Complejo Central - Centro de Comercio</v>
      </c>
      <c r="Q6" s="80" t="str">
        <f>VLOOKUP(Q8,Sedes!$B$10:$G$49,2,0)</f>
        <v>Complejo Central - Centro de Servicios de Salud</v>
      </c>
      <c r="R6" s="80" t="str">
        <f>VLOOKUP(R8,Sedes!$B$10:$G$49,2,0)</f>
        <v>Complejo Central - Centro de Servicios y Gestión Empresarial</v>
      </c>
      <c r="S6" s="80" t="str">
        <f>VLOOKUP(S8,Sedes!$B$10:$G$49,2,0)</f>
        <v>Complejo Central - Centro de Servicios y Gestión Empresarial - Tecnoparque</v>
      </c>
      <c r="T6" s="80" t="str">
        <f>VLOOKUP(T8,Sedes!$B$10:$G$49,2,0)</f>
        <v>Complejo Central - Despacho Dirección Regional - Hub Innovación</v>
      </c>
      <c r="U6" s="80" t="str">
        <f>VLOOKUP(U8,Sedes!$B$10:$G$49,2,0)</f>
        <v>Complejo Central - Centro de Servicios de Salud - El Pomar</v>
      </c>
      <c r="V6" s="80" t="str">
        <f>VLOOKUP(V8,Sedes!$B$10:$G$49,2,0)</f>
        <v>Complejo Central - Despacho Dirección Regional - Buenos Aires</v>
      </c>
      <c r="W6" s="80" t="str">
        <f>VLOOKUP(W8,Sedes!$B$10:$G$49,2,0)</f>
        <v>Complejo Sur - Grupo Mixto</v>
      </c>
      <c r="X6" s="80" t="str">
        <f>VLOOKUP(X8,Sedes!$B$10:$G$49,2,0)</f>
        <v>Complejo Sur - Centro tecnológico del mobiliario</v>
      </c>
      <c r="Y6" s="80" t="str">
        <f>VLOOKUP(Y8,Sedes!$B$10:$G$49,2,0)</f>
        <v>Complejo Sur - Centro de formación en diseño confección y moda</v>
      </c>
      <c r="Z6" s="80" t="str">
        <f>VLOOKUP(Z8,Sedes!$B$10:$G$49,2,0)</f>
        <v>Complejo Sur - Centro de diseño y manufactura del cuero</v>
      </c>
      <c r="AA6" s="80" t="str">
        <f>VLOOKUP(AA8,Sedes!$B$10:$G$49,2,0)</f>
        <v>Complejo Norte - Grupo Mixto</v>
      </c>
      <c r="AB6" s="80" t="str">
        <f>VLOOKUP(AB8,Sedes!$B$10:$G$49,2,0)</f>
        <v>Complejo Norte - Centro de la tecnologia de la manufactura avanzada</v>
      </c>
      <c r="AC6" s="80" t="str">
        <f>VLOOKUP(AC8,Sedes!$B$10:$G$49,2,0)</f>
        <v>Complejo Norte - Centro para el desarrollo del hábitat y la construcción</v>
      </c>
      <c r="AD6" s="80" t="str">
        <f>VLOOKUP(AD8,Sedes!$B$10:$G$49,2,0)</f>
        <v>Complejo Norte - Centro textil  y de gestión industrial</v>
      </c>
      <c r="AE6" s="80" t="str">
        <f>VLOOKUP(AE8,Sedes!$B$10:$G$49,2,0)</f>
        <v>Complejo Norte - Santa Rosa de Osos</v>
      </c>
      <c r="AF6" s="80" t="str">
        <f>VLOOKUP(AF8,Sedes!$B$10:$G$49,2,0)</f>
        <v>Complejo Norte - Yarumal</v>
      </c>
      <c r="AG6" s="80" t="str">
        <f>VLOOKUP(AG8,Sedes!$B$10:$G$49,2,0)</f>
        <v xml:space="preserve">Complejo Norte - Ituango </v>
      </c>
      <c r="AH6" s="80" t="str">
        <f>VLOOKUP(AH8,Sedes!$B$10:$G$49,2,0)</f>
        <v>Complejo Norte - Gómez Plata</v>
      </c>
      <c r="AI6" s="80" t="str">
        <f>VLOOKUP(AI8,Sedes!$B$10:$G$49,2,0)</f>
        <v>Caldas -  Cenrtro de los recursos naturales renovables La Salada</v>
      </c>
      <c r="AJ6" s="80" t="str">
        <f>VLOOKUP(AJ8,Sedes!$B$10:$G$49,2,0)</f>
        <v>Occidente - Comp tecnológico turístico y Agroindustrial del occidente Antioqueño</v>
      </c>
      <c r="AK6" s="80" t="str">
        <f>VLOOKUP(AK8,Sedes!$B$10:$G$49,2,0)</f>
        <v>Occidente - Comp tecnológico turístico y Agroindustrial del occidente Antioqueño - Frontino</v>
      </c>
      <c r="AL6" s="80" t="str">
        <f>VLOOKUP(AL8,Sedes!$B$10:$G$49,2,0)</f>
        <v xml:space="preserve">Oriente - Centro de la innovación la agroindustria y la aviación - Zona franca </v>
      </c>
      <c r="AM6" s="80" t="str">
        <f>VLOOKUP(AM8,Sedes!$B$10:$G$49,2,0)</f>
        <v>Oriente - Centro de la innovación la agroindustria y la aviación -Comercio</v>
      </c>
      <c r="AN6" s="80" t="str">
        <f>VLOOKUP(AN8,Sedes!$B$10:$G$49,2,0)</f>
        <v>Oriente - Centro de la innovación la agroindustria y la aviación - Aviación</v>
      </c>
      <c r="AO6" s="80" t="str">
        <f>VLOOKUP(AO8,Sedes!$B$10:$G$49,2,0)</f>
        <v xml:space="preserve">Oriente - Centro de la innovación la agroindustria y la aviación - Sonsón </v>
      </c>
      <c r="AP6" s="80" t="str">
        <f>VLOOKUP(AP8,Sedes!$B$10:$G$49,2,0)</f>
        <v>Oriente - Centro de la innovación la agroindustria y la aviación - La Ceja</v>
      </c>
      <c r="AQ6" s="80" t="str">
        <f>VLOOKUP(AQ8,Sedes!$B$10:$G$49,2,0)</f>
        <v>Oriente - Centro de la innovación la agroindustria y la aviación - Marinilla</v>
      </c>
      <c r="AR6" s="80" t="str">
        <f>VLOOKUP(AR8,Sedes!$B$10:$G$49,2,0)</f>
        <v xml:space="preserve">Oriente - Centro de la innovación la agroindustria y la aviación - Guarne </v>
      </c>
      <c r="AS6" s="80" t="str">
        <f>VLOOKUP(AS8,Sedes!$B$10:$G$49,2,0)</f>
        <v>Oriente - Centro de la innovación la agroindustria y la aviación - Carmen de Viboral</v>
      </c>
      <c r="AT6" s="80" t="str">
        <f>VLOOKUP(AT8,Sedes!$B$10:$G$49,2,0)</f>
        <v>Oriente - Centro de la innovación la agroindustria y la aviación - Santuario</v>
      </c>
      <c r="AU6" s="80" t="str">
        <f>VLOOKUP(AU8,Sedes!$B$10:$G$49,2,0)</f>
        <v>Apartadó - Complejo tecnológico agroindustrial pecuario y turístico</v>
      </c>
      <c r="AV6" s="80" t="str">
        <f>VLOOKUP(AV8,Sedes!$B$10:$G$49,2,0)</f>
        <v>Apartadó - Complejo tecnológico agroindustrial pecuario y turístico - Turbo</v>
      </c>
      <c r="AW6" s="80" t="str">
        <f>VLOOKUP(AW8,Sedes!$B$10:$G$49,2,0)</f>
        <v>Caucasia - Complejo tecnológico para la gestión agroempresarial</v>
      </c>
      <c r="AX6" s="80" t="str">
        <f>VLOOKUP(AX8,Sedes!$B$10:$G$49,2,0)</f>
        <v>Caucasia - Complejo tecnológico para la gestión agroempresarial - Universidad Católica</v>
      </c>
      <c r="AY6" s="80" t="str">
        <f>VLOOKUP(AY8,Sedes!$B$10:$G$49,2,0)</f>
        <v>Caucasia -Complejo tecnológico para la gestión agroempresarial - Hacienda La Uribe</v>
      </c>
      <c r="AZ6" s="80" t="str">
        <f>VLOOKUP(AZ8,Sedes!$B$10:$G$49,2,0)</f>
        <v>Puerto Berrío - Complejo tecnológico minero agroempresarial</v>
      </c>
      <c r="BA6" s="80" t="str">
        <f>VLOOKUP(BA8,Sedes!$B$10:$G$49,2,0)</f>
        <v>Puerto Berrío - Complejo tecnológico minero agroempresarial - Cisneros</v>
      </c>
      <c r="BB6" s="80" t="str">
        <f>Sedes!C50</f>
        <v>Puerto Berrío - Complejo tecnológico minero agroempresarial - Remedios</v>
      </c>
      <c r="BC6" s="80" t="str">
        <f>Sedes!C51</f>
        <v>Puerto Berrío - Complejo tecnológico minero agroempresarial - Segovia</v>
      </c>
      <c r="BD6" s="80" t="str">
        <f>Sedes!C52</f>
        <v>El Bagre - Centro de formación minero ambiental</v>
      </c>
      <c r="BE6" s="80" t="str">
        <f>Sedes!C53</f>
        <v>El Bagre - Centro de formación minero ambiental - Sede Roldán</v>
      </c>
      <c r="BF6" s="80" t="str">
        <f>Sedes!C54</f>
        <v>Puerto Boyacá - Centro Pecuario y Agroempresarial</v>
      </c>
    </row>
    <row r="7" spans="1:61" ht="33.75" customHeight="1" x14ac:dyDescent="0.3">
      <c r="C7" s="87"/>
      <c r="D7" s="87"/>
      <c r="I7" s="44"/>
      <c r="M7" s="140"/>
      <c r="N7" s="66"/>
      <c r="O7" s="99" t="str">
        <f>VLOOKUP(O8,Sedes!$B$10:$G$49,3,0)</f>
        <v xml:space="preserve">Calle 51 No. 57 – 70 </v>
      </c>
      <c r="P7" s="80" t="str">
        <f>VLOOKUP(P8,Sedes!$B$10:$G$49,3,0)</f>
        <v xml:space="preserve">Calle 51 No. 57 – 70 </v>
      </c>
      <c r="Q7" s="80" t="str">
        <f>VLOOKUP(Q8,Sedes!$B$10:$G$49,3,0)</f>
        <v xml:space="preserve">Calle 51 No. 57 – 70 </v>
      </c>
      <c r="R7" s="80" t="str">
        <f>VLOOKUP(R8,Sedes!$B$10:$G$49,3,0)</f>
        <v xml:space="preserve">Calle 51 No. 57 – 70 </v>
      </c>
      <c r="S7" s="80" t="str">
        <f>VLOOKUP(S8,Sedes!$B$10:$G$49,3,0)</f>
        <v>Carrera 46 No. 56 – 11 Pisos 6 y 7 Edificio Torre Argos</v>
      </c>
      <c r="T7" s="80" t="str">
        <f>VLOOKUP(T8,Sedes!$B$10:$G$49,3,0)</f>
        <v>Calle 69 Sur No. 45 54 – Sede de la Cámara de comercio ABURRÁ SUR –   Piso 3 - Sabaneta</v>
      </c>
      <c r="U7" s="80" t="str">
        <f>VLOOKUP(U8,Sedes!$B$10:$G$49,3,0)</f>
        <v xml:space="preserve">Calle 76 No. 79 – 36 </v>
      </c>
      <c r="V7" s="80" t="str">
        <f>VLOOKUP(V8,Sedes!$B$10:$G$49,3,0)</f>
        <v>Calle 48 No. 28 – 00</v>
      </c>
      <c r="W7" s="80" t="str">
        <f>VLOOKUP(W8,Sedes!$B$10:$G$49,3,0)</f>
        <v>Carrera 63 No. 58B – 03</v>
      </c>
      <c r="X7" s="80">
        <f>VLOOKUP(X8,Sedes!$B$10:$G$49,3,0)</f>
        <v>0</v>
      </c>
      <c r="Y7" s="80" t="str">
        <f>VLOOKUP(Y8,Sedes!$B$10:$G$49,3,0)</f>
        <v>Carrera 63 No. 58B – 03</v>
      </c>
      <c r="Z7" s="80" t="str">
        <f>VLOOKUP(Z8,Sedes!$B$10:$G$49,3,0)</f>
        <v>Carrera 63 No. 58B – 03</v>
      </c>
      <c r="AA7" s="80" t="str">
        <f>VLOOKUP(AA8,Sedes!$B$10:$G$49,3,0)</f>
        <v>Calle 104 No. 69 - 120</v>
      </c>
      <c r="AB7" s="80" t="str">
        <f>VLOOKUP(AB8,Sedes!$B$10:$G$49,3,0)</f>
        <v>Calle 104 No. 69 - 120</v>
      </c>
      <c r="AC7" s="80" t="str">
        <f>VLOOKUP(AC8,Sedes!$B$10:$G$49,3,0)</f>
        <v>Calle 104 No. 69 - 120</v>
      </c>
      <c r="AD7" s="80" t="str">
        <f>VLOOKUP(AD8,Sedes!$B$10:$G$49,3,0)</f>
        <v>Calle 104 No. 69 – 120</v>
      </c>
      <c r="AE7" s="80" t="str">
        <f>VLOOKUP(AE8,Sedes!$B$10:$G$49,3,0)</f>
        <v>Carrera 29 No. 25–27 – Santa Rosa de Osos</v>
      </c>
      <c r="AF7" s="80" t="str">
        <f>VLOOKUP(AF8,Sedes!$B$10:$G$49,3,0)</f>
        <v>Calle 15 No. 25 – 27 Antiguo Seminario de Misiones</v>
      </c>
      <c r="AG7" s="80" t="str">
        <f>VLOOKUP(AG8,Sedes!$B$10:$G$49,3,0)</f>
        <v>Carrera 19 No. 20 – 34</v>
      </c>
      <c r="AH7" s="80" t="str">
        <f>VLOOKUP(AH8,Sedes!$B$10:$G$49,3,0)</f>
        <v>Carrera 51 No. 49 – 27</v>
      </c>
      <c r="AI7" s="80" t="str">
        <f>VLOOKUP(AI8,Sedes!$B$10:$G$49,3,0)</f>
        <v xml:space="preserve">Km. 6 Vía a la Pintada Caldas Antioquia </v>
      </c>
      <c r="AJ7" s="80" t="str">
        <f>VLOOKUP(AJ8,Sedes!$B$10:$G$49,3,0)</f>
        <v>Calle 11 No. 12 – 42 Santafé de Antioquia</v>
      </c>
      <c r="AK7" s="80" t="str">
        <f>VLOOKUP(AK8,Sedes!$B$10:$G$49,3,0)</f>
        <v>Carrera 36 Barrio Manguruma – Ciudadela Educativa</v>
      </c>
      <c r="AL7" s="80" t="str">
        <f>VLOOKUP(AL8,Sedes!$B$10:$G$49,3,0)</f>
        <v>Vereda la Bodega – Zona Franca de Rionegro - Bodegas 14 - 15 - 19 y 97</v>
      </c>
      <c r="AM7" s="80" t="str">
        <f>VLOOKUP(AM8,Sedes!$B$10:$G$49,3,0)</f>
        <v>Carrera 48 No. 49 – 62 Sector San Francisco</v>
      </c>
      <c r="AN7" s="80" t="str">
        <f>VLOOKUP(AN8,Sedes!$B$10:$G$49,3,0)</f>
        <v>Zona Franca Vereda Chachafruto - bodega 49 - Aviación</v>
      </c>
      <c r="AO7" s="80" t="str">
        <f>VLOOKUP(AO8,Sedes!$B$10:$G$49,3,0)</f>
        <v>Calle 10 No. 1 – 21 Barrio Chagualito</v>
      </c>
      <c r="AP7" s="80" t="str">
        <f>VLOOKUP(AP8,Sedes!$B$10:$G$49,3,0)</f>
        <v>Calle 19 No. 13 – 300</v>
      </c>
      <c r="AQ7" s="80" t="str">
        <f>VLOOKUP(AQ8,Sedes!$B$10:$G$49,3,0)</f>
        <v xml:space="preserve">Carrera 42A No. 29 – 42 </v>
      </c>
      <c r="AR7" s="80" t="str">
        <f>VLOOKUP(AR8,Sedes!$B$10:$G$49,3,0)</f>
        <v>Carrera 51 No. 51 – 28</v>
      </c>
      <c r="AS7" s="80" t="str">
        <f>VLOOKUP(AS8,Sedes!$B$10:$G$49,3,0)</f>
        <v>Carrera 32 No. 18 – 73</v>
      </c>
      <c r="AT7" s="80" t="str">
        <f>VLOOKUP(AT8,Sedes!$B$10:$G$49,3,0)</f>
        <v>Calle 50A No. 42 – 29, Edificio casa pastoral piso 4</v>
      </c>
      <c r="AU7" s="80" t="str">
        <f>VLOOKUP(AU8,Sedes!$B$10:$G$49,3,0)</f>
        <v xml:space="preserve">Km. 1 Salida Turbo </v>
      </c>
      <c r="AV7" s="80" t="str">
        <f>VLOOKUP(AV8,Sedes!$B$10:$G$49,3,0)</f>
        <v>Calle 100 No. 18 – 24</v>
      </c>
      <c r="AW7" s="80" t="str">
        <f>VLOOKUP(AW8,Sedes!$B$10:$G$49,3,0)</f>
        <v>Transversal 16 No. 33 – 102</v>
      </c>
      <c r="AX7" s="80" t="str">
        <f>VLOOKUP(AX8,Sedes!$B$10:$G$49,3,0)</f>
        <v>Calle 12 No. 14 – 56 – Barrio Pueblo Nuevo</v>
      </c>
      <c r="AY7" s="80" t="str">
        <f>VLOOKUP(AY8,Sedes!$B$10:$G$49,3,0)</f>
        <v>Transversal 16 No. 33 – 102 Hacienda La Uribe Las Malvinas</v>
      </c>
      <c r="AZ7" s="80" t="str">
        <f>VLOOKUP(AZ8,Sedes!$B$10:$G$49,3,0)</f>
        <v>CALLE 43 No. 20 – 137 / 141</v>
      </c>
      <c r="BA7" s="80" t="str">
        <f>VLOOKUP(BA8,Sedes!$B$10:$G$49,3,0)</f>
        <v xml:space="preserve">Calle 18 No. 17 – 61 </v>
      </c>
      <c r="BB7" s="80" t="str">
        <f>Sedes!D50</f>
        <v xml:space="preserve">Calle 11   No. 7 – 52 </v>
      </c>
      <c r="BC7" s="80" t="str">
        <f>Sedes!D51</f>
        <v>Puerto Berrío - Complejo tecnológico minero agroempresarial - Segovia</v>
      </c>
      <c r="BD7" s="80" t="str">
        <f>Sedes!D52</f>
        <v>Barrio 21, Manzana 12, Predio 32 – Barrio Comodatos de Arriba – Salida a Zaragoza</v>
      </c>
      <c r="BE7" s="80" t="str">
        <f>Sedes!D53</f>
        <v xml:space="preserve">Campamento Mineros S.A. El Bagre </v>
      </c>
      <c r="BF7" s="80" t="str">
        <f>Sedes!D54</f>
        <v>Carrera 5 salida a La Dorada</v>
      </c>
      <c r="BH7" s="297" t="s">
        <v>113</v>
      </c>
      <c r="BI7" s="298"/>
    </row>
    <row r="8" spans="1:61" ht="44.25" customHeight="1" x14ac:dyDescent="0.3">
      <c r="A8" s="49" t="s">
        <v>114</v>
      </c>
      <c r="B8" s="172" t="s">
        <v>115</v>
      </c>
      <c r="C8" s="49" t="s">
        <v>116</v>
      </c>
      <c r="D8" s="49" t="s">
        <v>117</v>
      </c>
      <c r="E8" s="91" t="s">
        <v>118</v>
      </c>
      <c r="F8" s="167" t="s">
        <v>119</v>
      </c>
      <c r="G8" s="167" t="s">
        <v>120</v>
      </c>
      <c r="H8" s="91" t="s">
        <v>121</v>
      </c>
      <c r="I8" s="92" t="s">
        <v>122</v>
      </c>
      <c r="J8" s="184" t="s">
        <v>123</v>
      </c>
      <c r="K8" s="49" t="s">
        <v>124</v>
      </c>
      <c r="L8" s="150" t="s">
        <v>125</v>
      </c>
      <c r="M8" s="141" t="s">
        <v>126</v>
      </c>
      <c r="N8" s="102"/>
      <c r="O8" s="99" t="s">
        <v>127</v>
      </c>
      <c r="P8" s="80" t="s">
        <v>128</v>
      </c>
      <c r="Q8" s="80" t="s">
        <v>129</v>
      </c>
      <c r="R8" s="80" t="s">
        <v>130</v>
      </c>
      <c r="S8" s="80" t="s">
        <v>131</v>
      </c>
      <c r="T8" s="80" t="s">
        <v>132</v>
      </c>
      <c r="U8" s="80" t="s">
        <v>133</v>
      </c>
      <c r="V8" s="80" t="s">
        <v>134</v>
      </c>
      <c r="W8" s="80" t="s">
        <v>135</v>
      </c>
      <c r="X8" s="80" t="s">
        <v>136</v>
      </c>
      <c r="Y8" s="80" t="s">
        <v>137</v>
      </c>
      <c r="Z8" s="80" t="s">
        <v>138</v>
      </c>
      <c r="AA8" s="80" t="s">
        <v>139</v>
      </c>
      <c r="AB8" s="80" t="s">
        <v>140</v>
      </c>
      <c r="AC8" s="80" t="s">
        <v>141</v>
      </c>
      <c r="AD8" s="80" t="s">
        <v>142</v>
      </c>
      <c r="AE8" s="80" t="s">
        <v>143</v>
      </c>
      <c r="AF8" s="80" t="s">
        <v>144</v>
      </c>
      <c r="AG8" s="80" t="s">
        <v>145</v>
      </c>
      <c r="AH8" s="80" t="s">
        <v>146</v>
      </c>
      <c r="AI8" s="80" t="s">
        <v>147</v>
      </c>
      <c r="AJ8" s="80" t="s">
        <v>148</v>
      </c>
      <c r="AK8" s="80" t="s">
        <v>149</v>
      </c>
      <c r="AL8" s="80" t="s">
        <v>150</v>
      </c>
      <c r="AM8" s="80" t="s">
        <v>151</v>
      </c>
      <c r="AN8" s="80" t="s">
        <v>152</v>
      </c>
      <c r="AO8" s="80" t="s">
        <v>153</v>
      </c>
      <c r="AP8" s="80" t="s">
        <v>154</v>
      </c>
      <c r="AQ8" s="80" t="s">
        <v>155</v>
      </c>
      <c r="AR8" s="80" t="s">
        <v>156</v>
      </c>
      <c r="AS8" s="80" t="s">
        <v>157</v>
      </c>
      <c r="AT8" s="80" t="s">
        <v>158</v>
      </c>
      <c r="AU8" s="80" t="s">
        <v>159</v>
      </c>
      <c r="AV8" s="80" t="s">
        <v>160</v>
      </c>
      <c r="AW8" s="80" t="s">
        <v>161</v>
      </c>
      <c r="AX8" s="80" t="s">
        <v>162</v>
      </c>
      <c r="AY8" s="80" t="s">
        <v>163</v>
      </c>
      <c r="AZ8" s="80" t="s">
        <v>164</v>
      </c>
      <c r="BA8" s="80" t="s">
        <v>165</v>
      </c>
      <c r="BB8" s="80" t="s">
        <v>1138</v>
      </c>
      <c r="BC8" s="80" t="s">
        <v>1139</v>
      </c>
      <c r="BD8" s="80" t="s">
        <v>1140</v>
      </c>
      <c r="BE8" s="80" t="s">
        <v>1141</v>
      </c>
      <c r="BF8" s="80" t="s">
        <v>1142</v>
      </c>
      <c r="BH8" s="49" t="s">
        <v>166</v>
      </c>
      <c r="BI8" s="67" t="s">
        <v>125</v>
      </c>
    </row>
    <row r="9" spans="1:61" ht="43.5" customHeight="1" x14ac:dyDescent="0.3">
      <c r="A9" s="50">
        <v>1</v>
      </c>
      <c r="B9" s="187" t="s">
        <v>167</v>
      </c>
      <c r="C9" s="51" t="s">
        <v>168</v>
      </c>
      <c r="D9" s="88" t="s">
        <v>169</v>
      </c>
      <c r="E9" s="50">
        <v>323</v>
      </c>
      <c r="F9" s="168">
        <v>12705</v>
      </c>
      <c r="G9" s="168">
        <v>9248</v>
      </c>
      <c r="H9" s="93">
        <v>0.25</v>
      </c>
      <c r="I9" s="94">
        <v>0.4541</v>
      </c>
      <c r="J9" s="188">
        <v>6936</v>
      </c>
      <c r="K9" s="52">
        <f>ROUND(J9/(1-0.04%),2)</f>
        <v>6938.78</v>
      </c>
      <c r="L9" s="151">
        <f>J9*E9</f>
        <v>2240328</v>
      </c>
      <c r="M9" s="142">
        <f>K9*E9</f>
        <v>2241225.94</v>
      </c>
      <c r="N9" s="103"/>
      <c r="O9" s="180">
        <v>200</v>
      </c>
      <c r="P9" s="53">
        <v>60</v>
      </c>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H9" s="46">
        <f>SUM(O9:BF9)</f>
        <v>260</v>
      </c>
      <c r="BI9" s="47">
        <f>BH9*J9</f>
        <v>1803360</v>
      </c>
    </row>
    <row r="10" spans="1:61" ht="39.950000000000003" hidden="1" customHeight="1" x14ac:dyDescent="0.3">
      <c r="A10" s="50">
        <v>2</v>
      </c>
      <c r="B10" s="51" t="s">
        <v>171</v>
      </c>
      <c r="C10" s="51" t="s">
        <v>168</v>
      </c>
      <c r="D10" s="88" t="s">
        <v>172</v>
      </c>
      <c r="E10" s="50">
        <v>0</v>
      </c>
      <c r="F10" s="168" t="s">
        <v>170</v>
      </c>
      <c r="G10" s="168" t="s">
        <v>170</v>
      </c>
      <c r="H10" s="93">
        <v>0</v>
      </c>
      <c r="I10" s="94">
        <v>0</v>
      </c>
      <c r="J10" s="188"/>
      <c r="K10" s="52">
        <f t="shared" ref="K10:K73" si="0">ROUND(J10/(1-0.04%),2)</f>
        <v>0</v>
      </c>
      <c r="L10" s="151">
        <f t="shared" ref="L10:L73" si="1">J10*E10</f>
        <v>0</v>
      </c>
      <c r="M10" s="142">
        <f t="shared" ref="M10:M73" si="2">K10*E10</f>
        <v>0</v>
      </c>
      <c r="N10" s="104"/>
      <c r="O10" s="180">
        <v>0</v>
      </c>
      <c r="P10" s="53">
        <v>0</v>
      </c>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H10" s="46">
        <f t="shared" ref="BH10:BH73" si="3">SUM(O10:BF10)</f>
        <v>0</v>
      </c>
      <c r="BI10" s="47">
        <f t="shared" ref="BI10:BI73" si="4">BH10*J10</f>
        <v>0</v>
      </c>
    </row>
    <row r="11" spans="1:61" ht="39.950000000000003" hidden="1" customHeight="1" x14ac:dyDescent="0.3">
      <c r="A11" s="50">
        <v>3</v>
      </c>
      <c r="B11" s="51" t="s">
        <v>173</v>
      </c>
      <c r="C11" s="51" t="s">
        <v>174</v>
      </c>
      <c r="D11" s="88" t="s">
        <v>175</v>
      </c>
      <c r="E11" s="50">
        <v>2</v>
      </c>
      <c r="F11" s="168">
        <v>6058</v>
      </c>
      <c r="G11" s="168">
        <v>5599</v>
      </c>
      <c r="H11" s="93">
        <v>0.2</v>
      </c>
      <c r="I11" s="94">
        <v>0.2606</v>
      </c>
      <c r="J11" s="188">
        <v>4479.2</v>
      </c>
      <c r="K11" s="52">
        <f t="shared" si="0"/>
        <v>4480.99</v>
      </c>
      <c r="L11" s="151">
        <f>J11*E11</f>
        <v>8958.4</v>
      </c>
      <c r="M11" s="142">
        <f>K11*E11</f>
        <v>8961.98</v>
      </c>
      <c r="N11" s="104"/>
      <c r="O11" s="180">
        <v>0</v>
      </c>
      <c r="P11" s="53">
        <v>0</v>
      </c>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H11" s="46">
        <f t="shared" si="3"/>
        <v>0</v>
      </c>
      <c r="BI11" s="47">
        <f t="shared" si="4"/>
        <v>0</v>
      </c>
    </row>
    <row r="12" spans="1:61" ht="39.950000000000003" hidden="1" customHeight="1" x14ac:dyDescent="0.3">
      <c r="A12" s="50">
        <v>4</v>
      </c>
      <c r="B12" s="51" t="s">
        <v>176</v>
      </c>
      <c r="C12" s="51" t="s">
        <v>177</v>
      </c>
      <c r="D12" s="88" t="s">
        <v>178</v>
      </c>
      <c r="E12" s="50">
        <v>0</v>
      </c>
      <c r="F12" s="168" t="s">
        <v>170</v>
      </c>
      <c r="G12" s="168" t="s">
        <v>170</v>
      </c>
      <c r="H12" s="93">
        <v>0</v>
      </c>
      <c r="I12" s="94">
        <v>0</v>
      </c>
      <c r="J12" s="188"/>
      <c r="K12" s="52">
        <f t="shared" si="0"/>
        <v>0</v>
      </c>
      <c r="L12" s="151">
        <f t="shared" si="1"/>
        <v>0</v>
      </c>
      <c r="M12" s="142">
        <f t="shared" si="2"/>
        <v>0</v>
      </c>
      <c r="N12" s="104"/>
      <c r="O12" s="180">
        <v>0</v>
      </c>
      <c r="P12" s="53">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H12" s="46">
        <f t="shared" si="3"/>
        <v>0</v>
      </c>
      <c r="BI12" s="47">
        <f t="shared" si="4"/>
        <v>0</v>
      </c>
    </row>
    <row r="13" spans="1:61" ht="39.950000000000003" hidden="1" customHeight="1" x14ac:dyDescent="0.3">
      <c r="A13" s="50">
        <v>5</v>
      </c>
      <c r="B13" s="51" t="s">
        <v>179</v>
      </c>
      <c r="C13" s="51" t="s">
        <v>180</v>
      </c>
      <c r="D13" s="88" t="s">
        <v>181</v>
      </c>
      <c r="E13" s="50">
        <v>0</v>
      </c>
      <c r="F13" s="168" t="s">
        <v>170</v>
      </c>
      <c r="G13" s="168" t="s">
        <v>170</v>
      </c>
      <c r="H13" s="93">
        <v>0</v>
      </c>
      <c r="I13" s="94">
        <v>0</v>
      </c>
      <c r="J13" s="52"/>
      <c r="K13" s="52">
        <f t="shared" si="0"/>
        <v>0</v>
      </c>
      <c r="L13" s="151">
        <f t="shared" si="1"/>
        <v>0</v>
      </c>
      <c r="M13" s="142">
        <f t="shared" si="2"/>
        <v>0</v>
      </c>
      <c r="N13" s="104"/>
      <c r="O13" s="180">
        <v>0</v>
      </c>
      <c r="P13" s="53">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H13" s="46">
        <f t="shared" si="3"/>
        <v>0</v>
      </c>
      <c r="BI13" s="47">
        <f t="shared" si="4"/>
        <v>0</v>
      </c>
    </row>
    <row r="14" spans="1:61" ht="39.950000000000003" hidden="1" customHeight="1" x14ac:dyDescent="0.3">
      <c r="A14" s="50">
        <v>6</v>
      </c>
      <c r="B14" s="51" t="s">
        <v>182</v>
      </c>
      <c r="C14" s="51" t="s">
        <v>183</v>
      </c>
      <c r="D14" s="88" t="s">
        <v>181</v>
      </c>
      <c r="E14" s="50">
        <v>0</v>
      </c>
      <c r="F14" s="168" t="s">
        <v>170</v>
      </c>
      <c r="G14" s="168" t="s">
        <v>170</v>
      </c>
      <c r="H14" s="93">
        <v>0</v>
      </c>
      <c r="I14" s="94">
        <v>0</v>
      </c>
      <c r="J14" s="188"/>
      <c r="K14" s="52">
        <f t="shared" si="0"/>
        <v>0</v>
      </c>
      <c r="L14" s="151">
        <f t="shared" si="1"/>
        <v>0</v>
      </c>
      <c r="M14" s="142">
        <f t="shared" si="2"/>
        <v>0</v>
      </c>
      <c r="N14" s="104"/>
      <c r="O14" s="180">
        <v>0</v>
      </c>
      <c r="P14" s="53">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H14" s="46">
        <f t="shared" si="3"/>
        <v>0</v>
      </c>
      <c r="BI14" s="47">
        <f t="shared" si="4"/>
        <v>0</v>
      </c>
    </row>
    <row r="15" spans="1:61" ht="39.950000000000003" hidden="1" customHeight="1" x14ac:dyDescent="0.3">
      <c r="A15" s="50">
        <v>7</v>
      </c>
      <c r="B15" s="187" t="s">
        <v>184</v>
      </c>
      <c r="C15" s="51" t="s">
        <v>185</v>
      </c>
      <c r="D15" s="88" t="s">
        <v>186</v>
      </c>
      <c r="E15" s="50">
        <v>0</v>
      </c>
      <c r="F15" s="168" t="s">
        <v>170</v>
      </c>
      <c r="G15" s="168" t="s">
        <v>170</v>
      </c>
      <c r="H15" s="93">
        <v>0</v>
      </c>
      <c r="I15" s="94">
        <v>0</v>
      </c>
      <c r="J15" s="188"/>
      <c r="K15" s="52">
        <f t="shared" si="0"/>
        <v>0</v>
      </c>
      <c r="L15" s="151">
        <f t="shared" si="1"/>
        <v>0</v>
      </c>
      <c r="M15" s="142">
        <f t="shared" si="2"/>
        <v>0</v>
      </c>
      <c r="N15" s="104"/>
      <c r="O15" s="180">
        <v>0</v>
      </c>
      <c r="P15" s="53">
        <v>0</v>
      </c>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H15" s="46">
        <f t="shared" si="3"/>
        <v>0</v>
      </c>
      <c r="BI15" s="47">
        <f t="shared" si="4"/>
        <v>0</v>
      </c>
    </row>
    <row r="16" spans="1:61" ht="39.950000000000003" hidden="1" customHeight="1" x14ac:dyDescent="0.3">
      <c r="A16" s="50">
        <v>8</v>
      </c>
      <c r="B16" s="51" t="s">
        <v>187</v>
      </c>
      <c r="C16" s="51" t="s">
        <v>188</v>
      </c>
      <c r="D16" s="88" t="s">
        <v>189</v>
      </c>
      <c r="E16" s="50">
        <v>0</v>
      </c>
      <c r="F16" s="168" t="s">
        <v>170</v>
      </c>
      <c r="G16" s="168" t="s">
        <v>170</v>
      </c>
      <c r="H16" s="93">
        <v>0</v>
      </c>
      <c r="I16" s="94">
        <v>0</v>
      </c>
      <c r="J16" s="52"/>
      <c r="K16" s="52">
        <f t="shared" si="0"/>
        <v>0</v>
      </c>
      <c r="L16" s="151">
        <f t="shared" si="1"/>
        <v>0</v>
      </c>
      <c r="M16" s="142">
        <f t="shared" si="2"/>
        <v>0</v>
      </c>
      <c r="N16" s="104"/>
      <c r="O16" s="180">
        <v>0</v>
      </c>
      <c r="P16" s="53">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H16" s="46">
        <f t="shared" si="3"/>
        <v>0</v>
      </c>
      <c r="BI16" s="47">
        <f t="shared" si="4"/>
        <v>0</v>
      </c>
    </row>
    <row r="17" spans="1:61" ht="39.950000000000003" hidden="1" customHeight="1" x14ac:dyDescent="0.3">
      <c r="A17" s="50">
        <v>9</v>
      </c>
      <c r="B17" s="51" t="s">
        <v>190</v>
      </c>
      <c r="C17" s="51" t="s">
        <v>191</v>
      </c>
      <c r="D17" s="88" t="s">
        <v>192</v>
      </c>
      <c r="E17" s="50">
        <v>0</v>
      </c>
      <c r="F17" s="168" t="s">
        <v>170</v>
      </c>
      <c r="G17" s="168" t="s">
        <v>170</v>
      </c>
      <c r="H17" s="93">
        <v>0</v>
      </c>
      <c r="I17" s="94">
        <v>0</v>
      </c>
      <c r="J17" s="52"/>
      <c r="K17" s="52">
        <f t="shared" si="0"/>
        <v>0</v>
      </c>
      <c r="L17" s="151">
        <f t="shared" si="1"/>
        <v>0</v>
      </c>
      <c r="M17" s="142">
        <f t="shared" si="2"/>
        <v>0</v>
      </c>
      <c r="N17" s="104"/>
      <c r="O17" s="180">
        <v>0</v>
      </c>
      <c r="P17" s="53">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H17" s="46">
        <f t="shared" si="3"/>
        <v>0</v>
      </c>
      <c r="BI17" s="47">
        <f t="shared" si="4"/>
        <v>0</v>
      </c>
    </row>
    <row r="18" spans="1:61" ht="39.950000000000003" hidden="1" customHeight="1" x14ac:dyDescent="0.3">
      <c r="A18" s="50">
        <v>10</v>
      </c>
      <c r="B18" s="51" t="s">
        <v>193</v>
      </c>
      <c r="C18" s="51" t="s">
        <v>194</v>
      </c>
      <c r="D18" s="88" t="s">
        <v>195</v>
      </c>
      <c r="E18" s="50">
        <v>0</v>
      </c>
      <c r="F18" s="168" t="s">
        <v>170</v>
      </c>
      <c r="G18" s="168" t="s">
        <v>170</v>
      </c>
      <c r="H18" s="93">
        <v>0</v>
      </c>
      <c r="I18" s="94">
        <v>0</v>
      </c>
      <c r="J18" s="52"/>
      <c r="K18" s="52">
        <f t="shared" si="0"/>
        <v>0</v>
      </c>
      <c r="L18" s="151">
        <f t="shared" si="1"/>
        <v>0</v>
      </c>
      <c r="M18" s="142">
        <f t="shared" si="2"/>
        <v>0</v>
      </c>
      <c r="N18" s="104"/>
      <c r="O18" s="180">
        <v>0</v>
      </c>
      <c r="P18" s="53">
        <v>0</v>
      </c>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H18" s="46">
        <f t="shared" si="3"/>
        <v>0</v>
      </c>
      <c r="BI18" s="47">
        <f t="shared" si="4"/>
        <v>0</v>
      </c>
    </row>
    <row r="19" spans="1:61" ht="39.950000000000003" hidden="1" customHeight="1" x14ac:dyDescent="0.3">
      <c r="A19" s="50">
        <v>11</v>
      </c>
      <c r="B19" s="187" t="s">
        <v>196</v>
      </c>
      <c r="C19" s="51" t="s">
        <v>194</v>
      </c>
      <c r="D19" s="88" t="s">
        <v>169</v>
      </c>
      <c r="E19" s="50">
        <v>0</v>
      </c>
      <c r="F19" s="168" t="s">
        <v>170</v>
      </c>
      <c r="G19" s="168" t="s">
        <v>170</v>
      </c>
      <c r="H19" s="93">
        <v>0</v>
      </c>
      <c r="I19" s="94">
        <v>0</v>
      </c>
      <c r="J19" s="177"/>
      <c r="K19" s="52">
        <f t="shared" si="0"/>
        <v>0</v>
      </c>
      <c r="L19" s="151">
        <f t="shared" si="1"/>
        <v>0</v>
      </c>
      <c r="M19" s="142">
        <f t="shared" si="2"/>
        <v>0</v>
      </c>
      <c r="N19" s="104"/>
      <c r="O19" s="180">
        <v>0</v>
      </c>
      <c r="P19" s="53">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H19" s="46">
        <f t="shared" si="3"/>
        <v>0</v>
      </c>
      <c r="BI19" s="47">
        <f t="shared" si="4"/>
        <v>0</v>
      </c>
    </row>
    <row r="20" spans="1:61" ht="39.950000000000003" customHeight="1" x14ac:dyDescent="0.3">
      <c r="A20" s="50">
        <v>12</v>
      </c>
      <c r="B20" s="51" t="s">
        <v>197</v>
      </c>
      <c r="C20" s="51" t="s">
        <v>198</v>
      </c>
      <c r="D20" s="88" t="s">
        <v>169</v>
      </c>
      <c r="E20" s="50">
        <v>323</v>
      </c>
      <c r="F20" s="168">
        <v>9423</v>
      </c>
      <c r="G20" s="168">
        <v>6192</v>
      </c>
      <c r="H20" s="93">
        <v>0.25</v>
      </c>
      <c r="I20" s="94">
        <v>0.50719999999999998</v>
      </c>
      <c r="J20" s="188">
        <v>4644</v>
      </c>
      <c r="K20" s="52">
        <f t="shared" si="0"/>
        <v>4645.8599999999997</v>
      </c>
      <c r="L20" s="151">
        <f t="shared" si="1"/>
        <v>1500012</v>
      </c>
      <c r="M20" s="142">
        <f t="shared" si="2"/>
        <v>1500612.7799999998</v>
      </c>
      <c r="N20" s="104"/>
      <c r="O20" s="180">
        <v>0</v>
      </c>
      <c r="P20" s="53">
        <v>30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H20" s="46">
        <f t="shared" si="3"/>
        <v>30</v>
      </c>
      <c r="BI20" s="47">
        <f t="shared" si="4"/>
        <v>139320</v>
      </c>
    </row>
    <row r="21" spans="1:61" ht="39.950000000000003" hidden="1" customHeight="1" x14ac:dyDescent="0.3">
      <c r="A21" s="50">
        <v>13</v>
      </c>
      <c r="B21" s="51" t="s">
        <v>199</v>
      </c>
      <c r="C21" s="51" t="s">
        <v>200</v>
      </c>
      <c r="D21" s="88" t="s">
        <v>201</v>
      </c>
      <c r="E21" s="50">
        <v>0</v>
      </c>
      <c r="F21" s="168" t="s">
        <v>170</v>
      </c>
      <c r="G21" s="168" t="s">
        <v>170</v>
      </c>
      <c r="H21" s="93">
        <v>0</v>
      </c>
      <c r="I21" s="94">
        <v>0</v>
      </c>
      <c r="J21" s="52"/>
      <c r="K21" s="52">
        <f t="shared" si="0"/>
        <v>0</v>
      </c>
      <c r="L21" s="151">
        <f t="shared" si="1"/>
        <v>0</v>
      </c>
      <c r="M21" s="142">
        <f t="shared" si="2"/>
        <v>0</v>
      </c>
      <c r="N21" s="104"/>
      <c r="O21" s="180">
        <v>0</v>
      </c>
      <c r="P21" s="53">
        <v>0</v>
      </c>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H21" s="46">
        <f t="shared" si="3"/>
        <v>0</v>
      </c>
      <c r="BI21" s="47">
        <f t="shared" si="4"/>
        <v>0</v>
      </c>
    </row>
    <row r="22" spans="1:61" ht="39.950000000000003" hidden="1" customHeight="1" x14ac:dyDescent="0.3">
      <c r="A22" s="50">
        <v>14</v>
      </c>
      <c r="B22" s="51" t="s">
        <v>202</v>
      </c>
      <c r="C22" s="51" t="s">
        <v>203</v>
      </c>
      <c r="D22" s="88" t="s">
        <v>204</v>
      </c>
      <c r="E22" s="50">
        <v>0</v>
      </c>
      <c r="F22" s="168" t="s">
        <v>170</v>
      </c>
      <c r="G22" s="168" t="s">
        <v>170</v>
      </c>
      <c r="H22" s="93">
        <v>0</v>
      </c>
      <c r="I22" s="94">
        <v>0</v>
      </c>
      <c r="J22" s="188"/>
      <c r="K22" s="52">
        <f t="shared" si="0"/>
        <v>0</v>
      </c>
      <c r="L22" s="151">
        <f t="shared" si="1"/>
        <v>0</v>
      </c>
      <c r="M22" s="142">
        <f t="shared" si="2"/>
        <v>0</v>
      </c>
      <c r="N22" s="104"/>
      <c r="O22" s="180">
        <v>0</v>
      </c>
      <c r="P22" s="53">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H22" s="46">
        <f t="shared" si="3"/>
        <v>0</v>
      </c>
      <c r="BI22" s="47">
        <f t="shared" si="4"/>
        <v>0</v>
      </c>
    </row>
    <row r="23" spans="1:61" ht="39.950000000000003" customHeight="1" x14ac:dyDescent="0.3">
      <c r="A23" s="50">
        <v>15</v>
      </c>
      <c r="B23" s="187" t="s">
        <v>205</v>
      </c>
      <c r="C23" s="51" t="s">
        <v>206</v>
      </c>
      <c r="D23" s="88" t="s">
        <v>169</v>
      </c>
      <c r="E23" s="50">
        <v>323</v>
      </c>
      <c r="F23" s="168">
        <v>8050</v>
      </c>
      <c r="G23" s="168">
        <v>5371</v>
      </c>
      <c r="H23" s="93">
        <v>0.25</v>
      </c>
      <c r="I23" s="94">
        <v>0.49959999999999999</v>
      </c>
      <c r="J23" s="177">
        <v>4028.25</v>
      </c>
      <c r="K23" s="52">
        <f t="shared" si="0"/>
        <v>4029.86</v>
      </c>
      <c r="L23" s="151">
        <f t="shared" si="1"/>
        <v>1301124.75</v>
      </c>
      <c r="M23" s="142">
        <f t="shared" si="2"/>
        <v>1301644.78</v>
      </c>
      <c r="N23" s="104"/>
      <c r="O23" s="180">
        <v>100</v>
      </c>
      <c r="P23" s="53">
        <v>31</v>
      </c>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H23" s="46">
        <f t="shared" si="3"/>
        <v>131</v>
      </c>
      <c r="BI23" s="47">
        <f t="shared" si="4"/>
        <v>527700.75</v>
      </c>
    </row>
    <row r="24" spans="1:61" ht="39.950000000000003" hidden="1" customHeight="1" x14ac:dyDescent="0.3">
      <c r="A24" s="50">
        <v>16</v>
      </c>
      <c r="B24" s="51" t="s">
        <v>207</v>
      </c>
      <c r="C24" s="51" t="s">
        <v>208</v>
      </c>
      <c r="D24" s="88" t="s">
        <v>209</v>
      </c>
      <c r="E24" s="50">
        <v>0</v>
      </c>
      <c r="F24" s="168" t="s">
        <v>170</v>
      </c>
      <c r="G24" s="168" t="s">
        <v>170</v>
      </c>
      <c r="H24" s="93">
        <v>0</v>
      </c>
      <c r="I24" s="94">
        <v>0</v>
      </c>
      <c r="J24" s="188"/>
      <c r="K24" s="52">
        <f t="shared" si="0"/>
        <v>0</v>
      </c>
      <c r="L24" s="151">
        <f t="shared" si="1"/>
        <v>0</v>
      </c>
      <c r="M24" s="142">
        <f t="shared" si="2"/>
        <v>0</v>
      </c>
      <c r="N24" s="104"/>
      <c r="O24" s="180">
        <v>0</v>
      </c>
      <c r="P24" s="53">
        <v>0</v>
      </c>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H24" s="46">
        <f t="shared" si="3"/>
        <v>0</v>
      </c>
      <c r="BI24" s="47">
        <f t="shared" si="4"/>
        <v>0</v>
      </c>
    </row>
    <row r="25" spans="1:61" ht="39.950000000000003" hidden="1" customHeight="1" x14ac:dyDescent="0.3">
      <c r="A25" s="50">
        <v>17</v>
      </c>
      <c r="B25" s="51" t="s">
        <v>210</v>
      </c>
      <c r="C25" s="51" t="s">
        <v>208</v>
      </c>
      <c r="D25" s="88" t="s">
        <v>211</v>
      </c>
      <c r="E25" s="50">
        <v>0</v>
      </c>
      <c r="F25" s="168" t="s">
        <v>170</v>
      </c>
      <c r="G25" s="168" t="s">
        <v>170</v>
      </c>
      <c r="H25" s="93">
        <v>0</v>
      </c>
      <c r="I25" s="94">
        <v>0</v>
      </c>
      <c r="J25" s="188"/>
      <c r="K25" s="52">
        <f t="shared" si="0"/>
        <v>0</v>
      </c>
      <c r="L25" s="151">
        <f t="shared" si="1"/>
        <v>0</v>
      </c>
      <c r="M25" s="142">
        <f t="shared" si="2"/>
        <v>0</v>
      </c>
      <c r="N25" s="104"/>
      <c r="O25" s="180">
        <v>0</v>
      </c>
      <c r="P25" s="53">
        <v>0</v>
      </c>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H25" s="46">
        <f t="shared" si="3"/>
        <v>0</v>
      </c>
      <c r="BI25" s="47">
        <f t="shared" si="4"/>
        <v>0</v>
      </c>
    </row>
    <row r="26" spans="1:61" ht="39.950000000000003" hidden="1" customHeight="1" x14ac:dyDescent="0.3">
      <c r="A26" s="50">
        <v>18</v>
      </c>
      <c r="B26" s="51" t="s">
        <v>212</v>
      </c>
      <c r="C26" s="51" t="s">
        <v>213</v>
      </c>
      <c r="D26" s="88" t="s">
        <v>214</v>
      </c>
      <c r="E26" s="50">
        <v>0</v>
      </c>
      <c r="F26" s="168" t="s">
        <v>170</v>
      </c>
      <c r="G26" s="168" t="s">
        <v>170</v>
      </c>
      <c r="H26" s="93">
        <v>0</v>
      </c>
      <c r="I26" s="94">
        <v>0</v>
      </c>
      <c r="J26" s="188"/>
      <c r="K26" s="52">
        <f t="shared" si="0"/>
        <v>0</v>
      </c>
      <c r="L26" s="151">
        <f t="shared" si="1"/>
        <v>0</v>
      </c>
      <c r="M26" s="142">
        <f t="shared" si="2"/>
        <v>0</v>
      </c>
      <c r="N26" s="104"/>
      <c r="O26" s="180">
        <v>0</v>
      </c>
      <c r="P26" s="53">
        <v>0</v>
      </c>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H26" s="46">
        <f t="shared" si="3"/>
        <v>0</v>
      </c>
      <c r="BI26" s="47">
        <f t="shared" si="4"/>
        <v>0</v>
      </c>
    </row>
    <row r="27" spans="1:61" ht="39.950000000000003" hidden="1" customHeight="1" x14ac:dyDescent="0.3">
      <c r="A27" s="50">
        <v>19</v>
      </c>
      <c r="B27" s="187" t="s">
        <v>215</v>
      </c>
      <c r="C27" s="51" t="s">
        <v>216</v>
      </c>
      <c r="D27" s="88" t="s">
        <v>169</v>
      </c>
      <c r="E27" s="50">
        <v>0</v>
      </c>
      <c r="F27" s="168" t="s">
        <v>170</v>
      </c>
      <c r="G27" s="168" t="s">
        <v>170</v>
      </c>
      <c r="H27" s="93">
        <v>0</v>
      </c>
      <c r="I27" s="94">
        <v>0</v>
      </c>
      <c r="J27" s="177"/>
      <c r="K27" s="52">
        <f t="shared" si="0"/>
        <v>0</v>
      </c>
      <c r="L27" s="151">
        <f t="shared" si="1"/>
        <v>0</v>
      </c>
      <c r="M27" s="142">
        <f t="shared" si="2"/>
        <v>0</v>
      </c>
      <c r="N27" s="104"/>
      <c r="O27" s="180">
        <v>0</v>
      </c>
      <c r="P27" s="53">
        <v>0</v>
      </c>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H27" s="46">
        <f t="shared" si="3"/>
        <v>0</v>
      </c>
      <c r="BI27" s="47">
        <f t="shared" si="4"/>
        <v>0</v>
      </c>
    </row>
    <row r="28" spans="1:61" ht="39.950000000000003" hidden="1" customHeight="1" x14ac:dyDescent="0.3">
      <c r="A28" s="50">
        <v>20</v>
      </c>
      <c r="B28" s="51" t="s">
        <v>217</v>
      </c>
      <c r="C28" s="51" t="s">
        <v>218</v>
      </c>
      <c r="D28" s="88" t="s">
        <v>219</v>
      </c>
      <c r="E28" s="50">
        <v>0</v>
      </c>
      <c r="F28" s="168" t="s">
        <v>170</v>
      </c>
      <c r="G28" s="168" t="s">
        <v>170</v>
      </c>
      <c r="H28" s="93">
        <v>0</v>
      </c>
      <c r="I28" s="94">
        <v>0</v>
      </c>
      <c r="J28" s="188"/>
      <c r="K28" s="52">
        <f t="shared" si="0"/>
        <v>0</v>
      </c>
      <c r="L28" s="151">
        <f t="shared" si="1"/>
        <v>0</v>
      </c>
      <c r="M28" s="142">
        <f t="shared" si="2"/>
        <v>0</v>
      </c>
      <c r="N28" s="104"/>
      <c r="O28" s="180">
        <v>0</v>
      </c>
      <c r="P28" s="53">
        <v>0</v>
      </c>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H28" s="46">
        <f t="shared" si="3"/>
        <v>0</v>
      </c>
      <c r="BI28" s="47">
        <f t="shared" si="4"/>
        <v>0</v>
      </c>
    </row>
    <row r="29" spans="1:61" ht="39.950000000000003" customHeight="1" x14ac:dyDescent="0.3">
      <c r="A29" s="50">
        <v>21</v>
      </c>
      <c r="B29" s="187" t="s">
        <v>220</v>
      </c>
      <c r="C29" s="51" t="s">
        <v>221</v>
      </c>
      <c r="D29" s="88" t="s">
        <v>222</v>
      </c>
      <c r="E29" s="50">
        <v>185</v>
      </c>
      <c r="F29" s="168">
        <v>6019</v>
      </c>
      <c r="G29" s="168">
        <v>4152</v>
      </c>
      <c r="H29" s="93">
        <v>0.25</v>
      </c>
      <c r="I29" s="94">
        <v>0.48259999999999997</v>
      </c>
      <c r="J29" s="177">
        <v>3114</v>
      </c>
      <c r="K29" s="52">
        <f t="shared" si="0"/>
        <v>3115.25</v>
      </c>
      <c r="L29" s="151">
        <f t="shared" si="1"/>
        <v>576090</v>
      </c>
      <c r="M29" s="142">
        <f t="shared" si="2"/>
        <v>576321.25</v>
      </c>
      <c r="N29" s="104"/>
      <c r="O29" s="180">
        <v>100</v>
      </c>
      <c r="P29" s="53">
        <v>20</v>
      </c>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H29" s="46">
        <f t="shared" si="3"/>
        <v>120</v>
      </c>
      <c r="BI29" s="47">
        <f t="shared" si="4"/>
        <v>373680</v>
      </c>
    </row>
    <row r="30" spans="1:61" ht="39.950000000000003" customHeight="1" x14ac:dyDescent="0.3">
      <c r="A30" s="50">
        <v>22</v>
      </c>
      <c r="B30" s="51" t="s">
        <v>223</v>
      </c>
      <c r="C30" s="51" t="s">
        <v>224</v>
      </c>
      <c r="D30" s="88" t="s">
        <v>169</v>
      </c>
      <c r="E30" s="50">
        <v>185</v>
      </c>
      <c r="F30" s="168">
        <v>12484</v>
      </c>
      <c r="G30" s="168">
        <v>5452</v>
      </c>
      <c r="H30" s="93">
        <v>0.25</v>
      </c>
      <c r="I30" s="94">
        <v>0.67249999999999999</v>
      </c>
      <c r="J30" s="188">
        <v>4089</v>
      </c>
      <c r="K30" s="52">
        <f t="shared" si="0"/>
        <v>4090.64</v>
      </c>
      <c r="L30" s="151">
        <f t="shared" si="1"/>
        <v>756465</v>
      </c>
      <c r="M30" s="142">
        <f t="shared" si="2"/>
        <v>756768.4</v>
      </c>
      <c r="N30" s="104"/>
      <c r="O30" s="180">
        <v>200</v>
      </c>
      <c r="P30" s="53">
        <v>20</v>
      </c>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H30" s="46">
        <f t="shared" si="3"/>
        <v>220</v>
      </c>
      <c r="BI30" s="47">
        <f t="shared" si="4"/>
        <v>899580</v>
      </c>
    </row>
    <row r="31" spans="1:61" ht="39.950000000000003" hidden="1" customHeight="1" x14ac:dyDescent="0.3">
      <c r="A31" s="50">
        <v>23</v>
      </c>
      <c r="B31" s="51" t="s">
        <v>225</v>
      </c>
      <c r="C31" s="51" t="s">
        <v>224</v>
      </c>
      <c r="D31" s="88" t="s">
        <v>226</v>
      </c>
      <c r="E31" s="50">
        <v>0</v>
      </c>
      <c r="F31" s="168" t="s">
        <v>170</v>
      </c>
      <c r="G31" s="168" t="s">
        <v>170</v>
      </c>
      <c r="H31" s="93">
        <v>0</v>
      </c>
      <c r="I31" s="94">
        <v>0</v>
      </c>
      <c r="J31" s="52"/>
      <c r="K31" s="52">
        <f t="shared" si="0"/>
        <v>0</v>
      </c>
      <c r="L31" s="151">
        <f t="shared" si="1"/>
        <v>0</v>
      </c>
      <c r="M31" s="142">
        <f t="shared" si="2"/>
        <v>0</v>
      </c>
      <c r="N31" s="104"/>
      <c r="O31" s="180">
        <v>0</v>
      </c>
      <c r="P31" s="53">
        <v>0</v>
      </c>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H31" s="46">
        <f t="shared" si="3"/>
        <v>0</v>
      </c>
      <c r="BI31" s="47">
        <f t="shared" si="4"/>
        <v>0</v>
      </c>
    </row>
    <row r="32" spans="1:61" ht="39.950000000000003" hidden="1" customHeight="1" x14ac:dyDescent="0.3">
      <c r="A32" s="50">
        <v>24</v>
      </c>
      <c r="B32" s="187" t="s">
        <v>227</v>
      </c>
      <c r="C32" s="51" t="s">
        <v>224</v>
      </c>
      <c r="D32" s="88" t="s">
        <v>228</v>
      </c>
      <c r="E32" s="50">
        <v>0</v>
      </c>
      <c r="F32" s="168" t="s">
        <v>170</v>
      </c>
      <c r="G32" s="168" t="s">
        <v>170</v>
      </c>
      <c r="H32" s="93">
        <v>0</v>
      </c>
      <c r="I32" s="94">
        <v>0</v>
      </c>
      <c r="J32" s="52"/>
      <c r="K32" s="52">
        <f t="shared" si="0"/>
        <v>0</v>
      </c>
      <c r="L32" s="151">
        <f t="shared" si="1"/>
        <v>0</v>
      </c>
      <c r="M32" s="142">
        <f t="shared" si="2"/>
        <v>0</v>
      </c>
      <c r="N32" s="104"/>
      <c r="O32" s="180">
        <v>0</v>
      </c>
      <c r="P32" s="53">
        <v>0</v>
      </c>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H32" s="46">
        <f t="shared" si="3"/>
        <v>0</v>
      </c>
      <c r="BI32" s="47">
        <f t="shared" si="4"/>
        <v>0</v>
      </c>
    </row>
    <row r="33" spans="1:61" ht="39.950000000000003" hidden="1" customHeight="1" x14ac:dyDescent="0.3">
      <c r="A33" s="50">
        <v>25</v>
      </c>
      <c r="B33" s="187" t="s">
        <v>229</v>
      </c>
      <c r="C33" s="51" t="s">
        <v>230</v>
      </c>
      <c r="D33" s="88" t="s">
        <v>231</v>
      </c>
      <c r="E33" s="50">
        <v>0</v>
      </c>
      <c r="F33" s="168" t="s">
        <v>170</v>
      </c>
      <c r="G33" s="168" t="s">
        <v>170</v>
      </c>
      <c r="H33" s="93">
        <v>0</v>
      </c>
      <c r="I33" s="94">
        <v>0</v>
      </c>
      <c r="J33" s="188"/>
      <c r="K33" s="52">
        <f t="shared" si="0"/>
        <v>0</v>
      </c>
      <c r="L33" s="151">
        <f t="shared" si="1"/>
        <v>0</v>
      </c>
      <c r="M33" s="142">
        <f t="shared" si="2"/>
        <v>0</v>
      </c>
      <c r="N33" s="104"/>
      <c r="O33" s="180">
        <v>0</v>
      </c>
      <c r="P33" s="53">
        <v>0</v>
      </c>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H33" s="46">
        <f t="shared" si="3"/>
        <v>0</v>
      </c>
      <c r="BI33" s="47">
        <f t="shared" si="4"/>
        <v>0</v>
      </c>
    </row>
    <row r="34" spans="1:61" ht="39.950000000000003" hidden="1" customHeight="1" x14ac:dyDescent="0.3">
      <c r="A34" s="50">
        <v>26</v>
      </c>
      <c r="B34" s="187" t="s">
        <v>232</v>
      </c>
      <c r="C34" s="51" t="s">
        <v>233</v>
      </c>
      <c r="D34" s="88" t="s">
        <v>234</v>
      </c>
      <c r="E34" s="50">
        <v>0</v>
      </c>
      <c r="F34" s="168" t="s">
        <v>170</v>
      </c>
      <c r="G34" s="168" t="s">
        <v>170</v>
      </c>
      <c r="H34" s="93">
        <v>0</v>
      </c>
      <c r="I34" s="94">
        <v>0</v>
      </c>
      <c r="J34" s="52"/>
      <c r="K34" s="52">
        <f t="shared" si="0"/>
        <v>0</v>
      </c>
      <c r="L34" s="151">
        <f t="shared" si="1"/>
        <v>0</v>
      </c>
      <c r="M34" s="142">
        <f t="shared" si="2"/>
        <v>0</v>
      </c>
      <c r="N34" s="104"/>
      <c r="O34" s="180">
        <v>0</v>
      </c>
      <c r="P34" s="53">
        <v>0</v>
      </c>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H34" s="46">
        <f t="shared" si="3"/>
        <v>0</v>
      </c>
      <c r="BI34" s="47">
        <f t="shared" si="4"/>
        <v>0</v>
      </c>
    </row>
    <row r="35" spans="1:61" ht="39.950000000000003" customHeight="1" x14ac:dyDescent="0.3">
      <c r="A35" s="50">
        <v>27</v>
      </c>
      <c r="B35" s="187" t="s">
        <v>235</v>
      </c>
      <c r="C35" s="51" t="s">
        <v>236</v>
      </c>
      <c r="D35" s="88" t="s">
        <v>169</v>
      </c>
      <c r="E35" s="50">
        <v>192</v>
      </c>
      <c r="F35" s="168">
        <v>7357</v>
      </c>
      <c r="G35" s="168">
        <v>4173</v>
      </c>
      <c r="H35" s="93">
        <v>0.25</v>
      </c>
      <c r="I35" s="94">
        <v>0.5746</v>
      </c>
      <c r="J35" s="177">
        <v>3129.75</v>
      </c>
      <c r="K35" s="52">
        <f t="shared" si="0"/>
        <v>3131</v>
      </c>
      <c r="L35" s="151">
        <f t="shared" si="1"/>
        <v>600912</v>
      </c>
      <c r="M35" s="142">
        <f t="shared" si="2"/>
        <v>601152</v>
      </c>
      <c r="N35" s="104"/>
      <c r="O35" s="180">
        <v>200</v>
      </c>
      <c r="P35" s="53">
        <v>20</v>
      </c>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H35" s="46">
        <f t="shared" si="3"/>
        <v>220</v>
      </c>
      <c r="BI35" s="47">
        <f t="shared" si="4"/>
        <v>688545</v>
      </c>
    </row>
    <row r="36" spans="1:61" ht="39.950000000000003" hidden="1" customHeight="1" x14ac:dyDescent="0.3">
      <c r="A36" s="50">
        <v>28</v>
      </c>
      <c r="B36" s="51" t="s">
        <v>237</v>
      </c>
      <c r="C36" s="51" t="s">
        <v>238</v>
      </c>
      <c r="D36" s="88" t="s">
        <v>209</v>
      </c>
      <c r="E36" s="50">
        <v>0</v>
      </c>
      <c r="F36" s="168" t="s">
        <v>170</v>
      </c>
      <c r="G36" s="168" t="s">
        <v>170</v>
      </c>
      <c r="H36" s="93">
        <v>0</v>
      </c>
      <c r="I36" s="94">
        <v>0</v>
      </c>
      <c r="J36" s="52"/>
      <c r="K36" s="52">
        <f t="shared" si="0"/>
        <v>0</v>
      </c>
      <c r="L36" s="151">
        <f t="shared" si="1"/>
        <v>0</v>
      </c>
      <c r="M36" s="142">
        <f t="shared" si="2"/>
        <v>0</v>
      </c>
      <c r="N36" s="104"/>
      <c r="O36" s="180">
        <v>0</v>
      </c>
      <c r="P36" s="53">
        <v>0</v>
      </c>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H36" s="46">
        <f t="shared" si="3"/>
        <v>0</v>
      </c>
      <c r="BI36" s="47">
        <f t="shared" si="4"/>
        <v>0</v>
      </c>
    </row>
    <row r="37" spans="1:61" ht="39.950000000000003" hidden="1" customHeight="1" x14ac:dyDescent="0.3">
      <c r="A37" s="50">
        <v>29</v>
      </c>
      <c r="B37" s="51" t="s">
        <v>239</v>
      </c>
      <c r="C37" s="51" t="s">
        <v>238</v>
      </c>
      <c r="D37" s="88" t="s">
        <v>240</v>
      </c>
      <c r="E37" s="50">
        <v>0</v>
      </c>
      <c r="F37" s="168" t="s">
        <v>170</v>
      </c>
      <c r="G37" s="168" t="s">
        <v>170</v>
      </c>
      <c r="H37" s="93">
        <v>0</v>
      </c>
      <c r="I37" s="94">
        <v>0</v>
      </c>
      <c r="J37" s="52"/>
      <c r="K37" s="52">
        <f t="shared" si="0"/>
        <v>0</v>
      </c>
      <c r="L37" s="151">
        <f t="shared" si="1"/>
        <v>0</v>
      </c>
      <c r="M37" s="142">
        <f t="shared" si="2"/>
        <v>0</v>
      </c>
      <c r="N37" s="104"/>
      <c r="O37" s="180">
        <v>0</v>
      </c>
      <c r="P37" s="53">
        <v>0</v>
      </c>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H37" s="46">
        <f t="shared" si="3"/>
        <v>0</v>
      </c>
      <c r="BI37" s="47">
        <f t="shared" si="4"/>
        <v>0</v>
      </c>
    </row>
    <row r="38" spans="1:61" ht="39.950000000000003" customHeight="1" x14ac:dyDescent="0.3">
      <c r="A38" s="50">
        <v>30</v>
      </c>
      <c r="B38" s="187" t="s">
        <v>241</v>
      </c>
      <c r="C38" s="51" t="s">
        <v>242</v>
      </c>
      <c r="D38" s="88" t="s">
        <v>231</v>
      </c>
      <c r="E38" s="50">
        <v>934</v>
      </c>
      <c r="F38" s="168">
        <v>6758</v>
      </c>
      <c r="G38" s="168">
        <v>5064</v>
      </c>
      <c r="H38" s="93">
        <v>0.25</v>
      </c>
      <c r="I38" s="94">
        <v>0.438</v>
      </c>
      <c r="J38" s="177">
        <v>3798</v>
      </c>
      <c r="K38" s="52">
        <f t="shared" si="0"/>
        <v>3799.52</v>
      </c>
      <c r="L38" s="151">
        <f t="shared" si="1"/>
        <v>3547332</v>
      </c>
      <c r="M38" s="142">
        <f t="shared" si="2"/>
        <v>3548751.68</v>
      </c>
      <c r="N38" s="104"/>
      <c r="O38" s="180">
        <v>300</v>
      </c>
      <c r="P38" s="53">
        <v>60</v>
      </c>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H38" s="46">
        <f t="shared" si="3"/>
        <v>360</v>
      </c>
      <c r="BI38" s="47">
        <f t="shared" si="4"/>
        <v>1367280</v>
      </c>
    </row>
    <row r="39" spans="1:61" ht="39.950000000000003" hidden="1" customHeight="1" x14ac:dyDescent="0.3">
      <c r="A39" s="50">
        <v>31</v>
      </c>
      <c r="B39" s="51" t="s">
        <v>243</v>
      </c>
      <c r="C39" s="51" t="s">
        <v>242</v>
      </c>
      <c r="D39" s="88" t="s">
        <v>244</v>
      </c>
      <c r="E39" s="50">
        <v>0</v>
      </c>
      <c r="F39" s="168" t="s">
        <v>170</v>
      </c>
      <c r="G39" s="168" t="s">
        <v>170</v>
      </c>
      <c r="H39" s="93">
        <v>0</v>
      </c>
      <c r="I39" s="94">
        <v>0</v>
      </c>
      <c r="J39" s="188"/>
      <c r="K39" s="52">
        <f t="shared" si="0"/>
        <v>0</v>
      </c>
      <c r="L39" s="151">
        <f t="shared" si="1"/>
        <v>0</v>
      </c>
      <c r="M39" s="142">
        <f t="shared" si="2"/>
        <v>0</v>
      </c>
      <c r="N39" s="104"/>
      <c r="O39" s="180">
        <v>0</v>
      </c>
      <c r="P39" s="53">
        <v>0</v>
      </c>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H39" s="46">
        <f t="shared" si="3"/>
        <v>0</v>
      </c>
      <c r="BI39" s="47">
        <f t="shared" si="4"/>
        <v>0</v>
      </c>
    </row>
    <row r="40" spans="1:61" ht="39.950000000000003" hidden="1" customHeight="1" x14ac:dyDescent="0.3">
      <c r="A40" s="50">
        <v>32</v>
      </c>
      <c r="B40" s="51" t="s">
        <v>245</v>
      </c>
      <c r="C40" s="51" t="s">
        <v>246</v>
      </c>
      <c r="D40" s="88" t="s">
        <v>247</v>
      </c>
      <c r="E40" s="50">
        <v>0</v>
      </c>
      <c r="F40" s="168" t="s">
        <v>170</v>
      </c>
      <c r="G40" s="168" t="s">
        <v>170</v>
      </c>
      <c r="H40" s="93">
        <v>0</v>
      </c>
      <c r="I40" s="94">
        <v>0</v>
      </c>
      <c r="J40" s="188"/>
      <c r="K40" s="52">
        <f t="shared" si="0"/>
        <v>0</v>
      </c>
      <c r="L40" s="151">
        <f t="shared" si="1"/>
        <v>0</v>
      </c>
      <c r="M40" s="142">
        <f t="shared" si="2"/>
        <v>0</v>
      </c>
      <c r="N40" s="104"/>
      <c r="O40" s="180">
        <v>0</v>
      </c>
      <c r="P40" s="53">
        <v>0</v>
      </c>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H40" s="46">
        <f t="shared" si="3"/>
        <v>0</v>
      </c>
      <c r="BI40" s="47">
        <f t="shared" si="4"/>
        <v>0</v>
      </c>
    </row>
    <row r="41" spans="1:61" ht="39.950000000000003" hidden="1" customHeight="1" x14ac:dyDescent="0.3">
      <c r="A41" s="50">
        <v>33</v>
      </c>
      <c r="B41" s="187" t="s">
        <v>248</v>
      </c>
      <c r="C41" s="51" t="s">
        <v>249</v>
      </c>
      <c r="D41" s="88" t="s">
        <v>169</v>
      </c>
      <c r="E41" s="50">
        <v>0</v>
      </c>
      <c r="F41" s="168" t="s">
        <v>170</v>
      </c>
      <c r="G41" s="168" t="s">
        <v>170</v>
      </c>
      <c r="H41" s="93">
        <v>0</v>
      </c>
      <c r="I41" s="94">
        <v>0</v>
      </c>
      <c r="J41" s="177"/>
      <c r="K41" s="52">
        <f t="shared" si="0"/>
        <v>0</v>
      </c>
      <c r="L41" s="151">
        <f t="shared" si="1"/>
        <v>0</v>
      </c>
      <c r="M41" s="142">
        <f t="shared" si="2"/>
        <v>0</v>
      </c>
      <c r="N41" s="104"/>
      <c r="O41" s="180">
        <v>0</v>
      </c>
      <c r="P41" s="53">
        <v>0</v>
      </c>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H41" s="46">
        <f t="shared" si="3"/>
        <v>0</v>
      </c>
      <c r="BI41" s="47">
        <f t="shared" si="4"/>
        <v>0</v>
      </c>
    </row>
    <row r="42" spans="1:61" ht="39.950000000000003" hidden="1" customHeight="1" x14ac:dyDescent="0.3">
      <c r="A42" s="50">
        <v>34</v>
      </c>
      <c r="B42" s="51" t="s">
        <v>250</v>
      </c>
      <c r="C42" s="51" t="s">
        <v>249</v>
      </c>
      <c r="D42" s="88" t="s">
        <v>251</v>
      </c>
      <c r="E42" s="50">
        <v>0</v>
      </c>
      <c r="F42" s="168" t="s">
        <v>170</v>
      </c>
      <c r="G42" s="168" t="s">
        <v>170</v>
      </c>
      <c r="H42" s="93">
        <v>0</v>
      </c>
      <c r="I42" s="94">
        <v>0</v>
      </c>
      <c r="J42" s="188"/>
      <c r="K42" s="52">
        <f t="shared" si="0"/>
        <v>0</v>
      </c>
      <c r="L42" s="151">
        <f t="shared" si="1"/>
        <v>0</v>
      </c>
      <c r="M42" s="142">
        <f t="shared" si="2"/>
        <v>0</v>
      </c>
      <c r="N42" s="104"/>
      <c r="O42" s="180">
        <v>0</v>
      </c>
      <c r="P42" s="53">
        <v>0</v>
      </c>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H42" s="46">
        <f t="shared" si="3"/>
        <v>0</v>
      </c>
      <c r="BI42" s="47">
        <f t="shared" si="4"/>
        <v>0</v>
      </c>
    </row>
    <row r="43" spans="1:61" ht="39.950000000000003" hidden="1" customHeight="1" x14ac:dyDescent="0.3">
      <c r="A43" s="50">
        <v>35</v>
      </c>
      <c r="B43" s="51" t="s">
        <v>252</v>
      </c>
      <c r="C43" s="51" t="s">
        <v>253</v>
      </c>
      <c r="D43" s="88" t="s">
        <v>254</v>
      </c>
      <c r="E43" s="50">
        <v>0</v>
      </c>
      <c r="F43" s="168" t="s">
        <v>170</v>
      </c>
      <c r="G43" s="168" t="s">
        <v>170</v>
      </c>
      <c r="H43" s="93">
        <v>0</v>
      </c>
      <c r="I43" s="94">
        <v>0</v>
      </c>
      <c r="J43" s="188"/>
      <c r="K43" s="52">
        <f t="shared" si="0"/>
        <v>0</v>
      </c>
      <c r="L43" s="151">
        <f t="shared" si="1"/>
        <v>0</v>
      </c>
      <c r="M43" s="142">
        <f t="shared" si="2"/>
        <v>0</v>
      </c>
      <c r="N43" s="104"/>
      <c r="O43" s="180">
        <v>0</v>
      </c>
      <c r="P43" s="53">
        <v>0</v>
      </c>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H43" s="46">
        <f t="shared" si="3"/>
        <v>0</v>
      </c>
      <c r="BI43" s="47">
        <f t="shared" si="4"/>
        <v>0</v>
      </c>
    </row>
    <row r="44" spans="1:61" ht="39.950000000000003" hidden="1" customHeight="1" x14ac:dyDescent="0.3">
      <c r="A44" s="50">
        <v>36</v>
      </c>
      <c r="B44" s="51" t="s">
        <v>255</v>
      </c>
      <c r="C44" s="51" t="s">
        <v>253</v>
      </c>
      <c r="D44" s="88" t="s">
        <v>231</v>
      </c>
      <c r="E44" s="50">
        <v>0</v>
      </c>
      <c r="F44" s="168" t="s">
        <v>170</v>
      </c>
      <c r="G44" s="168" t="s">
        <v>170</v>
      </c>
      <c r="H44" s="93">
        <v>0</v>
      </c>
      <c r="I44" s="94">
        <v>0</v>
      </c>
      <c r="J44" s="188"/>
      <c r="K44" s="52">
        <f t="shared" si="0"/>
        <v>0</v>
      </c>
      <c r="L44" s="151">
        <f t="shared" si="1"/>
        <v>0</v>
      </c>
      <c r="M44" s="142">
        <f t="shared" si="2"/>
        <v>0</v>
      </c>
      <c r="N44" s="104"/>
      <c r="O44" s="180">
        <v>0</v>
      </c>
      <c r="P44" s="53">
        <v>0</v>
      </c>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H44" s="46">
        <f t="shared" si="3"/>
        <v>0</v>
      </c>
      <c r="BI44" s="47">
        <f t="shared" si="4"/>
        <v>0</v>
      </c>
    </row>
    <row r="45" spans="1:61" ht="39.950000000000003" hidden="1" customHeight="1" x14ac:dyDescent="0.3">
      <c r="A45" s="50">
        <v>37</v>
      </c>
      <c r="B45" s="51" t="s">
        <v>256</v>
      </c>
      <c r="C45" s="51" t="s">
        <v>257</v>
      </c>
      <c r="D45" s="88" t="s">
        <v>258</v>
      </c>
      <c r="E45" s="50">
        <v>0</v>
      </c>
      <c r="F45" s="168" t="s">
        <v>170</v>
      </c>
      <c r="G45" s="168" t="s">
        <v>170</v>
      </c>
      <c r="H45" s="93">
        <v>0</v>
      </c>
      <c r="I45" s="94">
        <v>0</v>
      </c>
      <c r="J45" s="188"/>
      <c r="K45" s="52">
        <f t="shared" si="0"/>
        <v>0</v>
      </c>
      <c r="L45" s="151">
        <f t="shared" si="1"/>
        <v>0</v>
      </c>
      <c r="M45" s="142">
        <f t="shared" si="2"/>
        <v>0</v>
      </c>
      <c r="N45" s="104"/>
      <c r="O45" s="180">
        <v>0</v>
      </c>
      <c r="P45" s="53">
        <v>0</v>
      </c>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H45" s="46">
        <f t="shared" si="3"/>
        <v>0</v>
      </c>
      <c r="BI45" s="47">
        <f t="shared" si="4"/>
        <v>0</v>
      </c>
    </row>
    <row r="46" spans="1:61" ht="39.950000000000003" hidden="1" customHeight="1" x14ac:dyDescent="0.3">
      <c r="A46" s="50">
        <v>38</v>
      </c>
      <c r="B46" s="187" t="s">
        <v>259</v>
      </c>
      <c r="C46" s="51" t="s">
        <v>257</v>
      </c>
      <c r="D46" s="88" t="s">
        <v>260</v>
      </c>
      <c r="E46" s="50">
        <v>0</v>
      </c>
      <c r="F46" s="168" t="s">
        <v>170</v>
      </c>
      <c r="G46" s="168" t="s">
        <v>170</v>
      </c>
      <c r="H46" s="93">
        <v>0</v>
      </c>
      <c r="I46" s="94">
        <v>0</v>
      </c>
      <c r="J46" s="188"/>
      <c r="K46" s="52">
        <f t="shared" si="0"/>
        <v>0</v>
      </c>
      <c r="L46" s="151">
        <f t="shared" si="1"/>
        <v>0</v>
      </c>
      <c r="M46" s="142">
        <f t="shared" si="2"/>
        <v>0</v>
      </c>
      <c r="N46" s="104"/>
      <c r="O46" s="180">
        <v>0</v>
      </c>
      <c r="P46" s="53">
        <v>0</v>
      </c>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H46" s="46">
        <f t="shared" si="3"/>
        <v>0</v>
      </c>
      <c r="BI46" s="47">
        <f t="shared" si="4"/>
        <v>0</v>
      </c>
    </row>
    <row r="47" spans="1:61" ht="39.950000000000003" hidden="1" customHeight="1" x14ac:dyDescent="0.3">
      <c r="A47" s="50">
        <v>39</v>
      </c>
      <c r="B47" s="187" t="s">
        <v>261</v>
      </c>
      <c r="C47" s="51" t="s">
        <v>262</v>
      </c>
      <c r="D47" s="88" t="s">
        <v>231</v>
      </c>
      <c r="E47" s="50">
        <v>0</v>
      </c>
      <c r="F47" s="168" t="s">
        <v>170</v>
      </c>
      <c r="G47" s="168" t="s">
        <v>170</v>
      </c>
      <c r="H47" s="93">
        <v>0</v>
      </c>
      <c r="I47" s="94">
        <v>0</v>
      </c>
      <c r="J47" s="177"/>
      <c r="K47" s="52">
        <f t="shared" si="0"/>
        <v>0</v>
      </c>
      <c r="L47" s="151">
        <f t="shared" si="1"/>
        <v>0</v>
      </c>
      <c r="M47" s="142">
        <f t="shared" si="2"/>
        <v>0</v>
      </c>
      <c r="N47" s="104"/>
      <c r="O47" s="180">
        <v>0</v>
      </c>
      <c r="P47" s="53">
        <v>0</v>
      </c>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H47" s="46">
        <f t="shared" si="3"/>
        <v>0</v>
      </c>
      <c r="BI47" s="47">
        <f t="shared" si="4"/>
        <v>0</v>
      </c>
    </row>
    <row r="48" spans="1:61" ht="39.950000000000003" hidden="1" customHeight="1" x14ac:dyDescent="0.3">
      <c r="A48" s="50">
        <v>40</v>
      </c>
      <c r="B48" s="51" t="s">
        <v>263</v>
      </c>
      <c r="C48" s="51" t="s">
        <v>264</v>
      </c>
      <c r="D48" s="88" t="s">
        <v>169</v>
      </c>
      <c r="E48" s="50">
        <v>0</v>
      </c>
      <c r="F48" s="168" t="s">
        <v>170</v>
      </c>
      <c r="G48" s="168" t="s">
        <v>170</v>
      </c>
      <c r="H48" s="93">
        <v>0</v>
      </c>
      <c r="I48" s="94">
        <v>0</v>
      </c>
      <c r="J48" s="188"/>
      <c r="K48" s="52">
        <f t="shared" si="0"/>
        <v>0</v>
      </c>
      <c r="L48" s="151">
        <f t="shared" si="1"/>
        <v>0</v>
      </c>
      <c r="M48" s="142">
        <f t="shared" si="2"/>
        <v>0</v>
      </c>
      <c r="N48" s="104"/>
      <c r="O48" s="180">
        <v>0</v>
      </c>
      <c r="P48" s="53">
        <v>0</v>
      </c>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H48" s="46">
        <f t="shared" si="3"/>
        <v>0</v>
      </c>
      <c r="BI48" s="47">
        <f t="shared" si="4"/>
        <v>0</v>
      </c>
    </row>
    <row r="49" spans="1:61" ht="39.950000000000003" hidden="1" customHeight="1" x14ac:dyDescent="0.3">
      <c r="A49" s="50">
        <v>41</v>
      </c>
      <c r="B49" s="187" t="s">
        <v>265</v>
      </c>
      <c r="C49" s="51" t="s">
        <v>266</v>
      </c>
      <c r="D49" s="88" t="s">
        <v>267</v>
      </c>
      <c r="E49" s="50">
        <v>0</v>
      </c>
      <c r="F49" s="168" t="s">
        <v>170</v>
      </c>
      <c r="G49" s="168" t="s">
        <v>170</v>
      </c>
      <c r="H49" s="93">
        <v>0</v>
      </c>
      <c r="I49" s="94">
        <v>0</v>
      </c>
      <c r="J49" s="188"/>
      <c r="K49" s="52">
        <f t="shared" si="0"/>
        <v>0</v>
      </c>
      <c r="L49" s="151">
        <f t="shared" si="1"/>
        <v>0</v>
      </c>
      <c r="M49" s="142">
        <f t="shared" si="2"/>
        <v>0</v>
      </c>
      <c r="N49" s="104"/>
      <c r="O49" s="180">
        <v>0</v>
      </c>
      <c r="P49" s="53">
        <v>0</v>
      </c>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H49" s="46">
        <f t="shared" si="3"/>
        <v>0</v>
      </c>
      <c r="BI49" s="47">
        <f t="shared" si="4"/>
        <v>0</v>
      </c>
    </row>
    <row r="50" spans="1:61" ht="39.950000000000003" hidden="1" customHeight="1" x14ac:dyDescent="0.3">
      <c r="A50" s="50">
        <v>42</v>
      </c>
      <c r="B50" s="187" t="s">
        <v>268</v>
      </c>
      <c r="C50" s="51" t="s">
        <v>269</v>
      </c>
      <c r="D50" s="88" t="s">
        <v>270</v>
      </c>
      <c r="E50" s="50">
        <v>0</v>
      </c>
      <c r="F50" s="168" t="s">
        <v>170</v>
      </c>
      <c r="G50" s="168" t="s">
        <v>170</v>
      </c>
      <c r="H50" s="93">
        <v>0</v>
      </c>
      <c r="I50" s="94">
        <v>0</v>
      </c>
      <c r="J50" s="188"/>
      <c r="K50" s="52">
        <f t="shared" si="0"/>
        <v>0</v>
      </c>
      <c r="L50" s="151">
        <f t="shared" si="1"/>
        <v>0</v>
      </c>
      <c r="M50" s="142">
        <f t="shared" si="2"/>
        <v>0</v>
      </c>
      <c r="N50" s="104"/>
      <c r="O50" s="180">
        <v>0</v>
      </c>
      <c r="P50" s="53">
        <v>0</v>
      </c>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H50" s="46">
        <f t="shared" si="3"/>
        <v>0</v>
      </c>
      <c r="BI50" s="47">
        <f t="shared" si="4"/>
        <v>0</v>
      </c>
    </row>
    <row r="51" spans="1:61" ht="39.950000000000003" hidden="1" customHeight="1" x14ac:dyDescent="0.3">
      <c r="A51" s="50">
        <v>43</v>
      </c>
      <c r="B51" s="187" t="s">
        <v>271</v>
      </c>
      <c r="C51" s="51" t="s">
        <v>272</v>
      </c>
      <c r="D51" s="88" t="s">
        <v>273</v>
      </c>
      <c r="E51" s="50">
        <v>0</v>
      </c>
      <c r="F51" s="168" t="s">
        <v>170</v>
      </c>
      <c r="G51" s="168" t="s">
        <v>170</v>
      </c>
      <c r="H51" s="93">
        <v>0</v>
      </c>
      <c r="I51" s="94">
        <v>0</v>
      </c>
      <c r="J51" s="188"/>
      <c r="K51" s="52">
        <f t="shared" si="0"/>
        <v>0</v>
      </c>
      <c r="L51" s="151">
        <f t="shared" si="1"/>
        <v>0</v>
      </c>
      <c r="M51" s="142">
        <f t="shared" si="2"/>
        <v>0</v>
      </c>
      <c r="N51" s="104"/>
      <c r="O51" s="180">
        <v>0</v>
      </c>
      <c r="P51" s="53">
        <v>0</v>
      </c>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H51" s="46">
        <f t="shared" si="3"/>
        <v>0</v>
      </c>
      <c r="BI51" s="47">
        <f t="shared" si="4"/>
        <v>0</v>
      </c>
    </row>
    <row r="52" spans="1:61" ht="39.950000000000003" hidden="1" customHeight="1" x14ac:dyDescent="0.3">
      <c r="A52" s="50">
        <v>44</v>
      </c>
      <c r="B52" s="187" t="s">
        <v>274</v>
      </c>
      <c r="C52" s="51" t="s">
        <v>275</v>
      </c>
      <c r="D52" s="88" t="s">
        <v>169</v>
      </c>
      <c r="E52" s="50">
        <v>0</v>
      </c>
      <c r="F52" s="168" t="s">
        <v>170</v>
      </c>
      <c r="G52" s="168" t="s">
        <v>170</v>
      </c>
      <c r="H52" s="93">
        <v>0</v>
      </c>
      <c r="I52" s="94">
        <v>0</v>
      </c>
      <c r="J52" s="188"/>
      <c r="K52" s="52">
        <f t="shared" si="0"/>
        <v>0</v>
      </c>
      <c r="L52" s="151">
        <f t="shared" si="1"/>
        <v>0</v>
      </c>
      <c r="M52" s="142">
        <f t="shared" si="2"/>
        <v>0</v>
      </c>
      <c r="N52" s="104"/>
      <c r="O52" s="180">
        <v>0</v>
      </c>
      <c r="P52" s="53">
        <v>0</v>
      </c>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H52" s="46">
        <f t="shared" si="3"/>
        <v>0</v>
      </c>
      <c r="BI52" s="47">
        <f t="shared" si="4"/>
        <v>0</v>
      </c>
    </row>
    <row r="53" spans="1:61" ht="39.950000000000003" hidden="1" customHeight="1" x14ac:dyDescent="0.3">
      <c r="A53" s="50">
        <v>45</v>
      </c>
      <c r="B53" s="51" t="s">
        <v>276</v>
      </c>
      <c r="C53" s="51" t="s">
        <v>277</v>
      </c>
      <c r="D53" s="88" t="s">
        <v>231</v>
      </c>
      <c r="E53" s="50">
        <v>0</v>
      </c>
      <c r="F53" s="168" t="s">
        <v>170</v>
      </c>
      <c r="G53" s="168" t="s">
        <v>170</v>
      </c>
      <c r="H53" s="93">
        <v>0</v>
      </c>
      <c r="I53" s="94">
        <v>0</v>
      </c>
      <c r="J53" s="52"/>
      <c r="K53" s="52">
        <f t="shared" si="0"/>
        <v>0</v>
      </c>
      <c r="L53" s="151">
        <f t="shared" si="1"/>
        <v>0</v>
      </c>
      <c r="M53" s="142">
        <f t="shared" si="2"/>
        <v>0</v>
      </c>
      <c r="N53" s="104"/>
      <c r="O53" s="180">
        <v>0</v>
      </c>
      <c r="P53" s="53">
        <v>0</v>
      </c>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H53" s="46">
        <f t="shared" si="3"/>
        <v>0</v>
      </c>
      <c r="BI53" s="47">
        <f t="shared" si="4"/>
        <v>0</v>
      </c>
    </row>
    <row r="54" spans="1:61" ht="39.950000000000003" hidden="1" customHeight="1" x14ac:dyDescent="0.3">
      <c r="A54" s="50">
        <v>46</v>
      </c>
      <c r="B54" s="187" t="s">
        <v>278</v>
      </c>
      <c r="C54" s="51" t="s">
        <v>279</v>
      </c>
      <c r="D54" s="88" t="s">
        <v>169</v>
      </c>
      <c r="E54" s="50">
        <v>0</v>
      </c>
      <c r="F54" s="168" t="s">
        <v>170</v>
      </c>
      <c r="G54" s="168" t="s">
        <v>170</v>
      </c>
      <c r="H54" s="93">
        <v>0</v>
      </c>
      <c r="I54" s="94">
        <v>0</v>
      </c>
      <c r="J54" s="52"/>
      <c r="K54" s="52">
        <f t="shared" si="0"/>
        <v>0</v>
      </c>
      <c r="L54" s="151">
        <f t="shared" si="1"/>
        <v>0</v>
      </c>
      <c r="M54" s="142">
        <f t="shared" si="2"/>
        <v>0</v>
      </c>
      <c r="N54" s="104"/>
      <c r="O54" s="180">
        <v>0</v>
      </c>
      <c r="P54" s="53">
        <v>0</v>
      </c>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H54" s="46">
        <f t="shared" si="3"/>
        <v>0</v>
      </c>
      <c r="BI54" s="47">
        <f t="shared" si="4"/>
        <v>0</v>
      </c>
    </row>
    <row r="55" spans="1:61" ht="39.950000000000003" hidden="1" customHeight="1" x14ac:dyDescent="0.3">
      <c r="A55" s="50">
        <v>47</v>
      </c>
      <c r="B55" s="51" t="s">
        <v>280</v>
      </c>
      <c r="C55" s="51" t="s">
        <v>281</v>
      </c>
      <c r="D55" s="88" t="s">
        <v>231</v>
      </c>
      <c r="E55" s="50">
        <v>0</v>
      </c>
      <c r="F55" s="168" t="s">
        <v>170</v>
      </c>
      <c r="G55" s="168" t="s">
        <v>170</v>
      </c>
      <c r="H55" s="93">
        <v>0</v>
      </c>
      <c r="I55" s="94">
        <v>0</v>
      </c>
      <c r="J55" s="188"/>
      <c r="K55" s="52">
        <f t="shared" si="0"/>
        <v>0</v>
      </c>
      <c r="L55" s="151">
        <f t="shared" si="1"/>
        <v>0</v>
      </c>
      <c r="M55" s="142">
        <f t="shared" si="2"/>
        <v>0</v>
      </c>
      <c r="N55" s="104"/>
      <c r="O55" s="180">
        <v>0</v>
      </c>
      <c r="P55" s="53">
        <v>0</v>
      </c>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H55" s="46">
        <f t="shared" si="3"/>
        <v>0</v>
      </c>
      <c r="BI55" s="47">
        <f t="shared" si="4"/>
        <v>0</v>
      </c>
    </row>
    <row r="56" spans="1:61" ht="39.950000000000003" customHeight="1" x14ac:dyDescent="0.3">
      <c r="A56" s="50">
        <v>48</v>
      </c>
      <c r="B56" s="187" t="s">
        <v>282</v>
      </c>
      <c r="C56" s="51" t="s">
        <v>283</v>
      </c>
      <c r="D56" s="88" t="s">
        <v>169</v>
      </c>
      <c r="E56" s="50">
        <v>20</v>
      </c>
      <c r="F56" s="168">
        <v>34730</v>
      </c>
      <c r="G56" s="168">
        <v>30644</v>
      </c>
      <c r="H56" s="93">
        <v>0.25</v>
      </c>
      <c r="I56" s="94">
        <v>0.3382</v>
      </c>
      <c r="J56" s="177">
        <v>22983</v>
      </c>
      <c r="K56" s="52">
        <f t="shared" si="0"/>
        <v>22992.2</v>
      </c>
      <c r="L56" s="151">
        <f t="shared" si="1"/>
        <v>459660</v>
      </c>
      <c r="M56" s="142">
        <f t="shared" si="2"/>
        <v>459844</v>
      </c>
      <c r="N56" s="104"/>
      <c r="O56" s="180">
        <v>0</v>
      </c>
      <c r="P56" s="53">
        <v>10</v>
      </c>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H56" s="46">
        <f t="shared" si="3"/>
        <v>10</v>
      </c>
      <c r="BI56" s="47">
        <f t="shared" si="4"/>
        <v>229830</v>
      </c>
    </row>
    <row r="57" spans="1:61" ht="39.950000000000003" hidden="1" customHeight="1" x14ac:dyDescent="0.3">
      <c r="A57" s="50">
        <v>49</v>
      </c>
      <c r="B57" s="51" t="s">
        <v>284</v>
      </c>
      <c r="C57" s="51" t="s">
        <v>285</v>
      </c>
      <c r="D57" s="88" t="s">
        <v>286</v>
      </c>
      <c r="E57" s="50">
        <v>0</v>
      </c>
      <c r="F57" s="168" t="s">
        <v>170</v>
      </c>
      <c r="G57" s="168" t="s">
        <v>170</v>
      </c>
      <c r="H57" s="93">
        <v>0</v>
      </c>
      <c r="I57" s="94">
        <v>0</v>
      </c>
      <c r="J57" s="188"/>
      <c r="K57" s="52">
        <f t="shared" si="0"/>
        <v>0</v>
      </c>
      <c r="L57" s="151">
        <f t="shared" si="1"/>
        <v>0</v>
      </c>
      <c r="M57" s="142">
        <f t="shared" si="2"/>
        <v>0</v>
      </c>
      <c r="N57" s="104"/>
      <c r="O57" s="180">
        <v>0</v>
      </c>
      <c r="P57" s="53">
        <v>0</v>
      </c>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H57" s="46">
        <f t="shared" si="3"/>
        <v>0</v>
      </c>
      <c r="BI57" s="47">
        <f t="shared" si="4"/>
        <v>0</v>
      </c>
    </row>
    <row r="58" spans="1:61" ht="39.950000000000003" customHeight="1" x14ac:dyDescent="0.3">
      <c r="A58" s="50">
        <v>50</v>
      </c>
      <c r="B58" s="187" t="s">
        <v>287</v>
      </c>
      <c r="C58" s="51" t="s">
        <v>288</v>
      </c>
      <c r="D58" s="88" t="s">
        <v>169</v>
      </c>
      <c r="E58" s="50">
        <v>20</v>
      </c>
      <c r="F58" s="168">
        <v>8639</v>
      </c>
      <c r="G58" s="168">
        <v>6924</v>
      </c>
      <c r="H58" s="93">
        <v>0.2</v>
      </c>
      <c r="I58" s="94">
        <v>0.35880000000000001</v>
      </c>
      <c r="J58" s="188">
        <v>5539.2</v>
      </c>
      <c r="K58" s="52">
        <f t="shared" si="0"/>
        <v>5541.42</v>
      </c>
      <c r="L58" s="151">
        <f t="shared" si="1"/>
        <v>110784</v>
      </c>
      <c r="M58" s="142">
        <f t="shared" si="2"/>
        <v>110828.4</v>
      </c>
      <c r="N58" s="104"/>
      <c r="O58" s="180">
        <v>0</v>
      </c>
      <c r="P58" s="53">
        <v>10</v>
      </c>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H58" s="46">
        <f t="shared" si="3"/>
        <v>10</v>
      </c>
      <c r="BI58" s="47">
        <f t="shared" si="4"/>
        <v>55392</v>
      </c>
    </row>
    <row r="59" spans="1:61" ht="39.950000000000003" hidden="1" customHeight="1" x14ac:dyDescent="0.3">
      <c r="A59" s="50">
        <v>51</v>
      </c>
      <c r="B59" s="51" t="s">
        <v>289</v>
      </c>
      <c r="C59" s="51" t="s">
        <v>290</v>
      </c>
      <c r="D59" s="88" t="s">
        <v>286</v>
      </c>
      <c r="E59" s="50">
        <v>0</v>
      </c>
      <c r="F59" s="168" t="s">
        <v>170</v>
      </c>
      <c r="G59" s="168" t="s">
        <v>170</v>
      </c>
      <c r="H59" s="93">
        <v>0</v>
      </c>
      <c r="I59" s="94">
        <v>0</v>
      </c>
      <c r="J59" s="52"/>
      <c r="K59" s="52">
        <f t="shared" si="0"/>
        <v>0</v>
      </c>
      <c r="L59" s="151">
        <f t="shared" si="1"/>
        <v>0</v>
      </c>
      <c r="M59" s="142">
        <f t="shared" si="2"/>
        <v>0</v>
      </c>
      <c r="N59" s="104"/>
      <c r="O59" s="180">
        <v>0</v>
      </c>
      <c r="P59" s="53">
        <v>0</v>
      </c>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H59" s="46">
        <f t="shared" si="3"/>
        <v>0</v>
      </c>
      <c r="BI59" s="47">
        <f t="shared" si="4"/>
        <v>0</v>
      </c>
    </row>
    <row r="60" spans="1:61" ht="39.950000000000003" hidden="1" customHeight="1" x14ac:dyDescent="0.3">
      <c r="A60" s="50">
        <v>52</v>
      </c>
      <c r="B60" s="187" t="s">
        <v>291</v>
      </c>
      <c r="C60" s="51" t="s">
        <v>292</v>
      </c>
      <c r="D60" s="88" t="s">
        <v>286</v>
      </c>
      <c r="E60" s="50">
        <v>0</v>
      </c>
      <c r="F60" s="168" t="s">
        <v>170</v>
      </c>
      <c r="G60" s="168" t="s">
        <v>170</v>
      </c>
      <c r="H60" s="93">
        <v>0</v>
      </c>
      <c r="I60" s="94">
        <v>0</v>
      </c>
      <c r="J60" s="188"/>
      <c r="K60" s="52">
        <f t="shared" si="0"/>
        <v>0</v>
      </c>
      <c r="L60" s="151">
        <f t="shared" si="1"/>
        <v>0</v>
      </c>
      <c r="M60" s="142">
        <f t="shared" si="2"/>
        <v>0</v>
      </c>
      <c r="N60" s="104"/>
      <c r="O60" s="180">
        <v>0</v>
      </c>
      <c r="P60" s="53">
        <v>0</v>
      </c>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H60" s="46">
        <f t="shared" si="3"/>
        <v>0</v>
      </c>
      <c r="BI60" s="47">
        <f t="shared" si="4"/>
        <v>0</v>
      </c>
    </row>
    <row r="61" spans="1:61" ht="39.950000000000003" hidden="1" customHeight="1" x14ac:dyDescent="0.3">
      <c r="A61" s="50">
        <v>53</v>
      </c>
      <c r="B61" s="51" t="s">
        <v>293</v>
      </c>
      <c r="C61" s="51" t="s">
        <v>294</v>
      </c>
      <c r="D61" s="88" t="s">
        <v>295</v>
      </c>
      <c r="E61" s="50">
        <v>0</v>
      </c>
      <c r="F61" s="168" t="s">
        <v>170</v>
      </c>
      <c r="G61" s="168" t="s">
        <v>170</v>
      </c>
      <c r="H61" s="93">
        <v>0</v>
      </c>
      <c r="I61" s="94">
        <v>0</v>
      </c>
      <c r="J61" s="188"/>
      <c r="K61" s="52">
        <f t="shared" si="0"/>
        <v>0</v>
      </c>
      <c r="L61" s="151">
        <f t="shared" si="1"/>
        <v>0</v>
      </c>
      <c r="M61" s="142">
        <f t="shared" si="2"/>
        <v>0</v>
      </c>
      <c r="N61" s="104"/>
      <c r="O61" s="180">
        <v>0</v>
      </c>
      <c r="P61" s="53">
        <v>0</v>
      </c>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H61" s="46">
        <f t="shared" si="3"/>
        <v>0</v>
      </c>
      <c r="BI61" s="47">
        <f t="shared" si="4"/>
        <v>0</v>
      </c>
    </row>
    <row r="62" spans="1:61" ht="39.950000000000003" hidden="1" customHeight="1" x14ac:dyDescent="0.3">
      <c r="A62" s="50">
        <v>54</v>
      </c>
      <c r="B62" s="51" t="s">
        <v>296</v>
      </c>
      <c r="C62" s="51" t="s">
        <v>297</v>
      </c>
      <c r="D62" s="88" t="s">
        <v>298</v>
      </c>
      <c r="E62" s="50">
        <v>10</v>
      </c>
      <c r="F62" s="168">
        <v>8650</v>
      </c>
      <c r="G62" s="168">
        <v>5035</v>
      </c>
      <c r="H62" s="93">
        <v>0.2</v>
      </c>
      <c r="I62" s="94">
        <v>0.5343</v>
      </c>
      <c r="J62" s="188">
        <v>4028</v>
      </c>
      <c r="K62" s="52">
        <f t="shared" si="0"/>
        <v>4029.61</v>
      </c>
      <c r="L62" s="151">
        <f t="shared" si="1"/>
        <v>40280</v>
      </c>
      <c r="M62" s="142">
        <f t="shared" si="2"/>
        <v>40296.1</v>
      </c>
      <c r="N62" s="104"/>
      <c r="O62" s="180">
        <v>0</v>
      </c>
      <c r="P62" s="53">
        <v>0</v>
      </c>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H62" s="46">
        <f t="shared" si="3"/>
        <v>0</v>
      </c>
      <c r="BI62" s="47">
        <f t="shared" si="4"/>
        <v>0</v>
      </c>
    </row>
    <row r="63" spans="1:61" ht="39.950000000000003" hidden="1" customHeight="1" x14ac:dyDescent="0.3">
      <c r="A63" s="50">
        <v>55</v>
      </c>
      <c r="B63" s="187" t="s">
        <v>299</v>
      </c>
      <c r="C63" s="51" t="s">
        <v>297</v>
      </c>
      <c r="D63" s="88" t="s">
        <v>169</v>
      </c>
      <c r="E63" s="50">
        <v>0</v>
      </c>
      <c r="F63" s="168" t="s">
        <v>170</v>
      </c>
      <c r="G63" s="168" t="s">
        <v>170</v>
      </c>
      <c r="H63" s="93">
        <v>0</v>
      </c>
      <c r="I63" s="94">
        <v>0</v>
      </c>
      <c r="J63" s="177"/>
      <c r="K63" s="52">
        <f t="shared" si="0"/>
        <v>0</v>
      </c>
      <c r="L63" s="151">
        <f t="shared" si="1"/>
        <v>0</v>
      </c>
      <c r="M63" s="142">
        <f t="shared" si="2"/>
        <v>0</v>
      </c>
      <c r="N63" s="104"/>
      <c r="O63" s="180">
        <v>0</v>
      </c>
      <c r="P63" s="53">
        <v>0</v>
      </c>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H63" s="46">
        <f t="shared" si="3"/>
        <v>0</v>
      </c>
      <c r="BI63" s="47">
        <f t="shared" si="4"/>
        <v>0</v>
      </c>
    </row>
    <row r="64" spans="1:61" ht="39.950000000000003" hidden="1" customHeight="1" x14ac:dyDescent="0.3">
      <c r="A64" s="50">
        <v>56</v>
      </c>
      <c r="B64" s="187" t="s">
        <v>300</v>
      </c>
      <c r="C64" s="51" t="s">
        <v>301</v>
      </c>
      <c r="D64" s="88" t="s">
        <v>302</v>
      </c>
      <c r="E64" s="50">
        <v>0</v>
      </c>
      <c r="F64" s="168" t="s">
        <v>170</v>
      </c>
      <c r="G64" s="168" t="s">
        <v>170</v>
      </c>
      <c r="H64" s="93">
        <v>0</v>
      </c>
      <c r="I64" s="94">
        <v>0</v>
      </c>
      <c r="J64" s="52"/>
      <c r="K64" s="52">
        <f t="shared" si="0"/>
        <v>0</v>
      </c>
      <c r="L64" s="151">
        <f t="shared" si="1"/>
        <v>0</v>
      </c>
      <c r="M64" s="142">
        <f t="shared" si="2"/>
        <v>0</v>
      </c>
      <c r="N64" s="104"/>
      <c r="O64" s="180">
        <v>0</v>
      </c>
      <c r="P64" s="53">
        <v>0</v>
      </c>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H64" s="46">
        <f t="shared" si="3"/>
        <v>0</v>
      </c>
      <c r="BI64" s="47">
        <f t="shared" si="4"/>
        <v>0</v>
      </c>
    </row>
    <row r="65" spans="1:61" ht="39.950000000000003" hidden="1" customHeight="1" x14ac:dyDescent="0.3">
      <c r="A65" s="50">
        <v>57</v>
      </c>
      <c r="B65" s="187" t="s">
        <v>303</v>
      </c>
      <c r="C65" s="51" t="s">
        <v>304</v>
      </c>
      <c r="D65" s="88" t="s">
        <v>305</v>
      </c>
      <c r="E65" s="50">
        <v>0</v>
      </c>
      <c r="F65" s="168" t="s">
        <v>170</v>
      </c>
      <c r="G65" s="168" t="s">
        <v>170</v>
      </c>
      <c r="H65" s="93">
        <v>0</v>
      </c>
      <c r="I65" s="94">
        <v>0</v>
      </c>
      <c r="J65" s="188"/>
      <c r="K65" s="52">
        <f t="shared" si="0"/>
        <v>0</v>
      </c>
      <c r="L65" s="151">
        <f t="shared" si="1"/>
        <v>0</v>
      </c>
      <c r="M65" s="142">
        <f t="shared" si="2"/>
        <v>0</v>
      </c>
      <c r="N65" s="104"/>
      <c r="O65" s="180">
        <v>0</v>
      </c>
      <c r="P65" s="53">
        <v>0</v>
      </c>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H65" s="46">
        <f t="shared" si="3"/>
        <v>0</v>
      </c>
      <c r="BI65" s="47">
        <f t="shared" si="4"/>
        <v>0</v>
      </c>
    </row>
    <row r="66" spans="1:61" ht="39.950000000000003" hidden="1" customHeight="1" x14ac:dyDescent="0.3">
      <c r="A66" s="50">
        <v>58</v>
      </c>
      <c r="B66" s="187" t="s">
        <v>306</v>
      </c>
      <c r="C66" s="51" t="s">
        <v>307</v>
      </c>
      <c r="D66" s="88" t="s">
        <v>308</v>
      </c>
      <c r="E66" s="50">
        <v>0</v>
      </c>
      <c r="F66" s="168" t="s">
        <v>170</v>
      </c>
      <c r="G66" s="168" t="s">
        <v>170</v>
      </c>
      <c r="H66" s="93">
        <v>0</v>
      </c>
      <c r="I66" s="94">
        <v>0</v>
      </c>
      <c r="J66" s="52"/>
      <c r="K66" s="52">
        <f t="shared" si="0"/>
        <v>0</v>
      </c>
      <c r="L66" s="151">
        <f t="shared" si="1"/>
        <v>0</v>
      </c>
      <c r="M66" s="142">
        <f t="shared" si="2"/>
        <v>0</v>
      </c>
      <c r="N66" s="104"/>
      <c r="O66" s="180">
        <v>0</v>
      </c>
      <c r="P66" s="53">
        <v>0</v>
      </c>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H66" s="46">
        <f t="shared" si="3"/>
        <v>0</v>
      </c>
      <c r="BI66" s="47">
        <f t="shared" si="4"/>
        <v>0</v>
      </c>
    </row>
    <row r="67" spans="1:61" ht="39.950000000000003" hidden="1" customHeight="1" x14ac:dyDescent="0.3">
      <c r="A67" s="50">
        <v>59</v>
      </c>
      <c r="B67" s="51" t="s">
        <v>309</v>
      </c>
      <c r="C67" s="51" t="s">
        <v>310</v>
      </c>
      <c r="D67" s="88" t="s">
        <v>311</v>
      </c>
      <c r="E67" s="50">
        <v>0</v>
      </c>
      <c r="F67" s="168" t="s">
        <v>170</v>
      </c>
      <c r="G67" s="168" t="s">
        <v>170</v>
      </c>
      <c r="H67" s="93">
        <v>0</v>
      </c>
      <c r="I67" s="94">
        <v>0</v>
      </c>
      <c r="J67" s="52"/>
      <c r="K67" s="52">
        <f t="shared" si="0"/>
        <v>0</v>
      </c>
      <c r="L67" s="151">
        <f t="shared" si="1"/>
        <v>0</v>
      </c>
      <c r="M67" s="142">
        <f t="shared" si="2"/>
        <v>0</v>
      </c>
      <c r="N67" s="104"/>
      <c r="O67" s="180">
        <v>0</v>
      </c>
      <c r="P67" s="53">
        <v>0</v>
      </c>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H67" s="46">
        <f t="shared" si="3"/>
        <v>0</v>
      </c>
      <c r="BI67" s="47">
        <f t="shared" si="4"/>
        <v>0</v>
      </c>
    </row>
    <row r="68" spans="1:61" ht="39.950000000000003" customHeight="1" x14ac:dyDescent="0.3">
      <c r="A68" s="50">
        <v>60</v>
      </c>
      <c r="B68" s="187" t="s">
        <v>312</v>
      </c>
      <c r="C68" s="51" t="s">
        <v>313</v>
      </c>
      <c r="D68" s="88" t="s">
        <v>231</v>
      </c>
      <c r="E68" s="50">
        <v>634</v>
      </c>
      <c r="F68" s="168">
        <v>9753</v>
      </c>
      <c r="G68" s="168">
        <v>5512</v>
      </c>
      <c r="H68" s="93">
        <v>0.25</v>
      </c>
      <c r="I68" s="94">
        <v>0.57609999999999995</v>
      </c>
      <c r="J68" s="188">
        <v>4134</v>
      </c>
      <c r="K68" s="52">
        <f t="shared" si="0"/>
        <v>4135.6499999999996</v>
      </c>
      <c r="L68" s="151">
        <f t="shared" si="1"/>
        <v>2620956</v>
      </c>
      <c r="M68" s="142">
        <f t="shared" si="2"/>
        <v>2622002.0999999996</v>
      </c>
      <c r="N68" s="104"/>
      <c r="O68" s="180">
        <v>400</v>
      </c>
      <c r="P68" s="53">
        <v>97</v>
      </c>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H68" s="46">
        <f t="shared" si="3"/>
        <v>497</v>
      </c>
      <c r="BI68" s="47">
        <f t="shared" si="4"/>
        <v>2054598</v>
      </c>
    </row>
    <row r="69" spans="1:61" ht="39.950000000000003" hidden="1" customHeight="1" x14ac:dyDescent="0.3">
      <c r="A69" s="50">
        <v>61</v>
      </c>
      <c r="B69" s="51" t="s">
        <v>314</v>
      </c>
      <c r="C69" s="51" t="s">
        <v>315</v>
      </c>
      <c r="D69" s="88" t="s">
        <v>316</v>
      </c>
      <c r="E69" s="50">
        <v>0</v>
      </c>
      <c r="F69" s="168" t="s">
        <v>170</v>
      </c>
      <c r="G69" s="168" t="s">
        <v>170</v>
      </c>
      <c r="H69" s="93">
        <v>0</v>
      </c>
      <c r="I69" s="94">
        <v>0</v>
      </c>
      <c r="J69" s="188"/>
      <c r="K69" s="52">
        <f t="shared" si="0"/>
        <v>0</v>
      </c>
      <c r="L69" s="151">
        <f t="shared" si="1"/>
        <v>0</v>
      </c>
      <c r="M69" s="142">
        <f t="shared" si="2"/>
        <v>0</v>
      </c>
      <c r="N69" s="104"/>
      <c r="O69" s="180">
        <v>0</v>
      </c>
      <c r="P69" s="53">
        <v>0</v>
      </c>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H69" s="46">
        <f t="shared" si="3"/>
        <v>0</v>
      </c>
      <c r="BI69" s="47">
        <f t="shared" si="4"/>
        <v>0</v>
      </c>
    </row>
    <row r="70" spans="1:61" ht="39.950000000000003" hidden="1" customHeight="1" x14ac:dyDescent="0.3">
      <c r="A70" s="50">
        <v>62</v>
      </c>
      <c r="B70" s="187" t="s">
        <v>317</v>
      </c>
      <c r="C70" s="51" t="s">
        <v>318</v>
      </c>
      <c r="D70" s="88" t="s">
        <v>319</v>
      </c>
      <c r="E70" s="50">
        <v>0</v>
      </c>
      <c r="F70" s="168" t="s">
        <v>170</v>
      </c>
      <c r="G70" s="168" t="s">
        <v>170</v>
      </c>
      <c r="H70" s="93">
        <v>0</v>
      </c>
      <c r="I70" s="94">
        <v>0</v>
      </c>
      <c r="J70" s="52"/>
      <c r="K70" s="52">
        <f t="shared" si="0"/>
        <v>0</v>
      </c>
      <c r="L70" s="151">
        <f t="shared" si="1"/>
        <v>0</v>
      </c>
      <c r="M70" s="142">
        <f t="shared" si="2"/>
        <v>0</v>
      </c>
      <c r="N70" s="104"/>
      <c r="O70" s="180">
        <v>0</v>
      </c>
      <c r="P70" s="53">
        <v>0</v>
      </c>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H70" s="46">
        <f t="shared" si="3"/>
        <v>0</v>
      </c>
      <c r="BI70" s="47">
        <f t="shared" si="4"/>
        <v>0</v>
      </c>
    </row>
    <row r="71" spans="1:61" ht="39.950000000000003" hidden="1" customHeight="1" x14ac:dyDescent="0.3">
      <c r="A71" s="50">
        <v>63</v>
      </c>
      <c r="B71" s="187" t="s">
        <v>320</v>
      </c>
      <c r="C71" s="51" t="s">
        <v>321</v>
      </c>
      <c r="D71" s="88" t="s">
        <v>319</v>
      </c>
      <c r="E71" s="50">
        <v>0</v>
      </c>
      <c r="F71" s="168" t="s">
        <v>170</v>
      </c>
      <c r="G71" s="168" t="s">
        <v>170</v>
      </c>
      <c r="H71" s="93">
        <v>0</v>
      </c>
      <c r="I71" s="94">
        <v>0</v>
      </c>
      <c r="J71" s="188"/>
      <c r="K71" s="52">
        <f t="shared" si="0"/>
        <v>0</v>
      </c>
      <c r="L71" s="151">
        <f t="shared" si="1"/>
        <v>0</v>
      </c>
      <c r="M71" s="142">
        <f t="shared" si="2"/>
        <v>0</v>
      </c>
      <c r="N71" s="104"/>
      <c r="O71" s="180">
        <v>0</v>
      </c>
      <c r="P71" s="53">
        <v>0</v>
      </c>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H71" s="46">
        <f t="shared" si="3"/>
        <v>0</v>
      </c>
      <c r="BI71" s="47">
        <f t="shared" si="4"/>
        <v>0</v>
      </c>
    </row>
    <row r="72" spans="1:61" ht="39.950000000000003" customHeight="1" x14ac:dyDescent="0.3">
      <c r="A72" s="50">
        <v>64</v>
      </c>
      <c r="B72" s="51" t="s">
        <v>322</v>
      </c>
      <c r="C72" s="51" t="s">
        <v>323</v>
      </c>
      <c r="D72" s="88" t="s">
        <v>324</v>
      </c>
      <c r="E72" s="50">
        <v>528</v>
      </c>
      <c r="F72" s="168">
        <v>3870</v>
      </c>
      <c r="G72" s="168">
        <v>1145</v>
      </c>
      <c r="H72" s="93">
        <v>0.25</v>
      </c>
      <c r="I72" s="94">
        <v>0.77810000000000001</v>
      </c>
      <c r="J72" s="177">
        <v>858.75</v>
      </c>
      <c r="K72" s="52">
        <f t="shared" si="0"/>
        <v>859.09</v>
      </c>
      <c r="L72" s="151">
        <f t="shared" si="1"/>
        <v>453420</v>
      </c>
      <c r="M72" s="142">
        <f t="shared" si="2"/>
        <v>453599.52</v>
      </c>
      <c r="N72" s="104"/>
      <c r="O72" s="180">
        <v>400</v>
      </c>
      <c r="P72" s="53">
        <v>28</v>
      </c>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H72" s="46">
        <f t="shared" si="3"/>
        <v>428</v>
      </c>
      <c r="BI72" s="47">
        <f t="shared" si="4"/>
        <v>367545</v>
      </c>
    </row>
    <row r="73" spans="1:61" ht="39.950000000000003" hidden="1" customHeight="1" x14ac:dyDescent="0.3">
      <c r="A73" s="50">
        <v>65</v>
      </c>
      <c r="B73" s="51" t="s">
        <v>325</v>
      </c>
      <c r="C73" s="51" t="s">
        <v>326</v>
      </c>
      <c r="D73" s="88" t="s">
        <v>324</v>
      </c>
      <c r="E73" s="50">
        <v>0</v>
      </c>
      <c r="F73" s="168" t="s">
        <v>170</v>
      </c>
      <c r="G73" s="168" t="s">
        <v>170</v>
      </c>
      <c r="H73" s="93">
        <v>0</v>
      </c>
      <c r="I73" s="94">
        <v>0</v>
      </c>
      <c r="J73" s="188"/>
      <c r="K73" s="52">
        <f t="shared" si="0"/>
        <v>0</v>
      </c>
      <c r="L73" s="151">
        <f t="shared" si="1"/>
        <v>0</v>
      </c>
      <c r="M73" s="142">
        <f t="shared" si="2"/>
        <v>0</v>
      </c>
      <c r="N73" s="104"/>
      <c r="O73" s="180">
        <v>0</v>
      </c>
      <c r="P73" s="53">
        <v>0</v>
      </c>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H73" s="46">
        <f t="shared" si="3"/>
        <v>0</v>
      </c>
      <c r="BI73" s="47">
        <f t="shared" si="4"/>
        <v>0</v>
      </c>
    </row>
    <row r="74" spans="1:61" ht="39.950000000000003" hidden="1" customHeight="1" x14ac:dyDescent="0.3">
      <c r="A74" s="50">
        <v>66</v>
      </c>
      <c r="B74" s="51" t="s">
        <v>327</v>
      </c>
      <c r="C74" s="51" t="s">
        <v>328</v>
      </c>
      <c r="D74" s="88" t="s">
        <v>324</v>
      </c>
      <c r="E74" s="50">
        <v>0</v>
      </c>
      <c r="F74" s="168" t="s">
        <v>170</v>
      </c>
      <c r="G74" s="168" t="s">
        <v>170</v>
      </c>
      <c r="H74" s="93">
        <v>0</v>
      </c>
      <c r="I74" s="94">
        <v>0</v>
      </c>
      <c r="J74" s="188"/>
      <c r="K74" s="52">
        <f t="shared" ref="K74:K137" si="5">ROUND(J74/(1-0.04%),2)</f>
        <v>0</v>
      </c>
      <c r="L74" s="151">
        <f t="shared" ref="L74:L137" si="6">J74*E74</f>
        <v>0</v>
      </c>
      <c r="M74" s="142">
        <f t="shared" ref="M74:M138" si="7">K74*E74</f>
        <v>0</v>
      </c>
      <c r="N74" s="104"/>
      <c r="O74" s="180">
        <v>0</v>
      </c>
      <c r="P74" s="53">
        <v>0</v>
      </c>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H74" s="46">
        <f t="shared" ref="BH74:BH137" si="8">SUM(O74:BF74)</f>
        <v>0</v>
      </c>
      <c r="BI74" s="47">
        <f t="shared" ref="BI74:BI137" si="9">BH74*J74</f>
        <v>0</v>
      </c>
    </row>
    <row r="75" spans="1:61" ht="39.950000000000003" hidden="1" customHeight="1" x14ac:dyDescent="0.3">
      <c r="A75" s="50">
        <v>67</v>
      </c>
      <c r="B75" s="51" t="s">
        <v>329</v>
      </c>
      <c r="C75" s="51" t="s">
        <v>330</v>
      </c>
      <c r="D75" s="88" t="s">
        <v>324</v>
      </c>
      <c r="E75" s="50">
        <v>0</v>
      </c>
      <c r="F75" s="168" t="s">
        <v>170</v>
      </c>
      <c r="G75" s="168" t="s">
        <v>170</v>
      </c>
      <c r="H75" s="93">
        <v>0</v>
      </c>
      <c r="I75" s="94">
        <v>0</v>
      </c>
      <c r="J75" s="52"/>
      <c r="K75" s="52">
        <f t="shared" si="5"/>
        <v>0</v>
      </c>
      <c r="L75" s="151">
        <f t="shared" si="6"/>
        <v>0</v>
      </c>
      <c r="M75" s="142">
        <f t="shared" si="7"/>
        <v>0</v>
      </c>
      <c r="N75" s="104"/>
      <c r="O75" s="180">
        <v>0</v>
      </c>
      <c r="P75" s="53">
        <v>0</v>
      </c>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H75" s="46">
        <f t="shared" si="8"/>
        <v>0</v>
      </c>
      <c r="BI75" s="47">
        <f t="shared" si="9"/>
        <v>0</v>
      </c>
    </row>
    <row r="76" spans="1:61" ht="39.950000000000003" hidden="1" customHeight="1" x14ac:dyDescent="0.3">
      <c r="A76" s="50">
        <v>68</v>
      </c>
      <c r="B76" s="51" t="s">
        <v>331</v>
      </c>
      <c r="C76" s="51" t="s">
        <v>332</v>
      </c>
      <c r="D76" s="88" t="s">
        <v>324</v>
      </c>
      <c r="E76" s="50">
        <v>0</v>
      </c>
      <c r="F76" s="168" t="s">
        <v>170</v>
      </c>
      <c r="G76" s="168" t="s">
        <v>170</v>
      </c>
      <c r="H76" s="93">
        <v>0</v>
      </c>
      <c r="I76" s="94">
        <v>0</v>
      </c>
      <c r="J76" s="188"/>
      <c r="K76" s="52">
        <f t="shared" si="5"/>
        <v>0</v>
      </c>
      <c r="L76" s="151">
        <f t="shared" si="6"/>
        <v>0</v>
      </c>
      <c r="M76" s="142">
        <f t="shared" si="7"/>
        <v>0</v>
      </c>
      <c r="N76" s="104"/>
      <c r="O76" s="180">
        <v>0</v>
      </c>
      <c r="P76" s="53">
        <v>0</v>
      </c>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H76" s="46">
        <f t="shared" si="8"/>
        <v>0</v>
      </c>
      <c r="BI76" s="47">
        <f t="shared" si="9"/>
        <v>0</v>
      </c>
    </row>
    <row r="77" spans="1:61" ht="39.950000000000003" hidden="1" customHeight="1" x14ac:dyDescent="0.3">
      <c r="A77" s="50">
        <v>69</v>
      </c>
      <c r="B77" s="187" t="s">
        <v>333</v>
      </c>
      <c r="C77" s="51" t="s">
        <v>334</v>
      </c>
      <c r="D77" s="88" t="s">
        <v>324</v>
      </c>
      <c r="E77" s="50">
        <v>0</v>
      </c>
      <c r="F77" s="168" t="s">
        <v>170</v>
      </c>
      <c r="G77" s="168" t="s">
        <v>170</v>
      </c>
      <c r="H77" s="93">
        <v>0</v>
      </c>
      <c r="I77" s="94">
        <v>0</v>
      </c>
      <c r="J77" s="188"/>
      <c r="K77" s="52">
        <f t="shared" si="5"/>
        <v>0</v>
      </c>
      <c r="L77" s="151">
        <f t="shared" si="6"/>
        <v>0</v>
      </c>
      <c r="M77" s="142">
        <f t="shared" si="7"/>
        <v>0</v>
      </c>
      <c r="N77" s="104"/>
      <c r="O77" s="180">
        <v>0</v>
      </c>
      <c r="P77" s="53">
        <v>0</v>
      </c>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H77" s="46">
        <f t="shared" si="8"/>
        <v>0</v>
      </c>
      <c r="BI77" s="47">
        <f t="shared" si="9"/>
        <v>0</v>
      </c>
    </row>
    <row r="78" spans="1:61" ht="39.950000000000003" customHeight="1" x14ac:dyDescent="0.3">
      <c r="A78" s="50">
        <v>70</v>
      </c>
      <c r="B78" s="51" t="s">
        <v>335</v>
      </c>
      <c r="C78" s="51" t="s">
        <v>336</v>
      </c>
      <c r="D78" s="88" t="s">
        <v>324</v>
      </c>
      <c r="E78" s="50">
        <v>528</v>
      </c>
      <c r="F78" s="168">
        <v>7404</v>
      </c>
      <c r="G78" s="168">
        <v>1414</v>
      </c>
      <c r="H78" s="93">
        <v>0.25</v>
      </c>
      <c r="I78" s="94">
        <v>0.85680000000000001</v>
      </c>
      <c r="J78" s="188">
        <v>1060.5</v>
      </c>
      <c r="K78" s="52">
        <f t="shared" si="5"/>
        <v>1060.92</v>
      </c>
      <c r="L78" s="151">
        <f t="shared" si="6"/>
        <v>559944</v>
      </c>
      <c r="M78" s="142">
        <f t="shared" si="7"/>
        <v>560165.76</v>
      </c>
      <c r="N78" s="104"/>
      <c r="O78" s="180">
        <v>400</v>
      </c>
      <c r="P78" s="53">
        <v>35</v>
      </c>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H78" s="46">
        <f t="shared" si="8"/>
        <v>435</v>
      </c>
      <c r="BI78" s="47">
        <f t="shared" si="9"/>
        <v>461317.5</v>
      </c>
    </row>
    <row r="79" spans="1:61" ht="39.950000000000003" hidden="1" customHeight="1" x14ac:dyDescent="0.3">
      <c r="A79" s="50">
        <v>71</v>
      </c>
      <c r="B79" s="51" t="s">
        <v>337</v>
      </c>
      <c r="C79" s="51" t="s">
        <v>338</v>
      </c>
      <c r="D79" s="88" t="s">
        <v>324</v>
      </c>
      <c r="E79" s="50">
        <v>0</v>
      </c>
      <c r="F79" s="168" t="s">
        <v>170</v>
      </c>
      <c r="G79" s="168" t="s">
        <v>170</v>
      </c>
      <c r="H79" s="93">
        <v>0</v>
      </c>
      <c r="I79" s="94">
        <v>0</v>
      </c>
      <c r="J79" s="177"/>
      <c r="K79" s="52">
        <f t="shared" si="5"/>
        <v>0</v>
      </c>
      <c r="L79" s="151">
        <f>J79*E79</f>
        <v>0</v>
      </c>
      <c r="M79" s="142">
        <f t="shared" si="7"/>
        <v>0</v>
      </c>
      <c r="N79" s="104"/>
      <c r="O79" s="180">
        <v>0</v>
      </c>
      <c r="P79" s="53">
        <v>0</v>
      </c>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H79" s="46">
        <f t="shared" si="8"/>
        <v>0</v>
      </c>
      <c r="BI79" s="47">
        <f t="shared" si="9"/>
        <v>0</v>
      </c>
    </row>
    <row r="80" spans="1:61" ht="39.950000000000003" hidden="1" customHeight="1" x14ac:dyDescent="0.3">
      <c r="A80" s="50">
        <v>72</v>
      </c>
      <c r="B80" s="187" t="s">
        <v>339</v>
      </c>
      <c r="C80" s="51" t="s">
        <v>340</v>
      </c>
      <c r="D80" s="88" t="s">
        <v>341</v>
      </c>
      <c r="E80" s="50">
        <v>0</v>
      </c>
      <c r="F80" s="168" t="s">
        <v>170</v>
      </c>
      <c r="G80" s="168" t="s">
        <v>170</v>
      </c>
      <c r="H80" s="93">
        <v>0</v>
      </c>
      <c r="I80" s="94">
        <v>0</v>
      </c>
      <c r="J80" s="188"/>
      <c r="K80" s="52">
        <f t="shared" si="5"/>
        <v>0</v>
      </c>
      <c r="L80" s="151">
        <f t="shared" si="6"/>
        <v>0</v>
      </c>
      <c r="M80" s="142">
        <f t="shared" si="7"/>
        <v>0</v>
      </c>
      <c r="N80" s="104"/>
      <c r="O80" s="180">
        <v>0</v>
      </c>
      <c r="P80" s="53">
        <v>0</v>
      </c>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H80" s="46">
        <f t="shared" si="8"/>
        <v>0</v>
      </c>
      <c r="BI80" s="47">
        <f t="shared" si="9"/>
        <v>0</v>
      </c>
    </row>
    <row r="81" spans="1:61" ht="39.950000000000003" hidden="1" customHeight="1" x14ac:dyDescent="0.3">
      <c r="A81" s="50">
        <v>73</v>
      </c>
      <c r="B81" s="187" t="s">
        <v>342</v>
      </c>
      <c r="C81" s="51" t="s">
        <v>343</v>
      </c>
      <c r="D81" s="88" t="s">
        <v>344</v>
      </c>
      <c r="E81" s="50">
        <v>0</v>
      </c>
      <c r="F81" s="168" t="s">
        <v>170</v>
      </c>
      <c r="G81" s="168" t="s">
        <v>170</v>
      </c>
      <c r="H81" s="93">
        <v>0</v>
      </c>
      <c r="I81" s="94">
        <v>0</v>
      </c>
      <c r="J81" s="52"/>
      <c r="K81" s="52">
        <f t="shared" si="5"/>
        <v>0</v>
      </c>
      <c r="L81" s="151">
        <f t="shared" si="6"/>
        <v>0</v>
      </c>
      <c r="M81" s="142">
        <f t="shared" si="7"/>
        <v>0</v>
      </c>
      <c r="N81" s="104"/>
      <c r="O81" s="180">
        <v>0</v>
      </c>
      <c r="P81" s="53">
        <v>0</v>
      </c>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H81" s="46">
        <f t="shared" si="8"/>
        <v>0</v>
      </c>
      <c r="BI81" s="47">
        <f t="shared" si="9"/>
        <v>0</v>
      </c>
    </row>
    <row r="82" spans="1:61" ht="39.950000000000003" hidden="1" customHeight="1" x14ac:dyDescent="0.3">
      <c r="A82" s="50">
        <v>74</v>
      </c>
      <c r="B82" s="187" t="s">
        <v>345</v>
      </c>
      <c r="C82" s="51" t="s">
        <v>346</v>
      </c>
      <c r="D82" s="88" t="s">
        <v>347</v>
      </c>
      <c r="E82" s="50">
        <v>0</v>
      </c>
      <c r="F82" s="168" t="s">
        <v>170</v>
      </c>
      <c r="G82" s="168" t="s">
        <v>170</v>
      </c>
      <c r="H82" s="93">
        <v>0</v>
      </c>
      <c r="I82" s="94">
        <v>0</v>
      </c>
      <c r="J82" s="52"/>
      <c r="K82" s="52">
        <f t="shared" si="5"/>
        <v>0</v>
      </c>
      <c r="L82" s="151">
        <f t="shared" si="6"/>
        <v>0</v>
      </c>
      <c r="M82" s="142">
        <f t="shared" si="7"/>
        <v>0</v>
      </c>
      <c r="N82" s="104"/>
      <c r="O82" s="180">
        <v>0</v>
      </c>
      <c r="P82" s="53">
        <v>0</v>
      </c>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H82" s="46">
        <f t="shared" si="8"/>
        <v>0</v>
      </c>
      <c r="BI82" s="47">
        <f t="shared" si="9"/>
        <v>0</v>
      </c>
    </row>
    <row r="83" spans="1:61" ht="39.950000000000003" customHeight="1" x14ac:dyDescent="0.3">
      <c r="A83" s="50">
        <v>75</v>
      </c>
      <c r="B83" s="187" t="s">
        <v>348</v>
      </c>
      <c r="C83" s="51" t="s">
        <v>349</v>
      </c>
      <c r="D83" s="88" t="s">
        <v>324</v>
      </c>
      <c r="E83" s="50">
        <v>528</v>
      </c>
      <c r="F83" s="168">
        <v>1045</v>
      </c>
      <c r="G83" s="168">
        <v>594</v>
      </c>
      <c r="H83" s="93">
        <v>0.2</v>
      </c>
      <c r="I83" s="94">
        <v>0.54530000000000001</v>
      </c>
      <c r="J83" s="188">
        <v>475.2</v>
      </c>
      <c r="K83" s="52">
        <f t="shared" si="5"/>
        <v>475.39</v>
      </c>
      <c r="L83" s="151">
        <f t="shared" si="6"/>
        <v>250905.60000000001</v>
      </c>
      <c r="M83" s="142">
        <f t="shared" si="7"/>
        <v>251005.91999999998</v>
      </c>
      <c r="N83" s="104"/>
      <c r="O83" s="180">
        <v>400</v>
      </c>
      <c r="P83" s="53">
        <v>35</v>
      </c>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H83" s="46">
        <f t="shared" si="8"/>
        <v>435</v>
      </c>
      <c r="BI83" s="47">
        <f t="shared" si="9"/>
        <v>206712</v>
      </c>
    </row>
    <row r="84" spans="1:61" ht="39.950000000000003" hidden="1" customHeight="1" x14ac:dyDescent="0.3">
      <c r="A84" s="50">
        <v>76</v>
      </c>
      <c r="B84" s="187" t="s">
        <v>350</v>
      </c>
      <c r="C84" s="51" t="s">
        <v>351</v>
      </c>
      <c r="D84" s="88" t="s">
        <v>324</v>
      </c>
      <c r="E84" s="50">
        <v>0</v>
      </c>
      <c r="F84" s="168" t="s">
        <v>170</v>
      </c>
      <c r="G84" s="168" t="s">
        <v>170</v>
      </c>
      <c r="H84" s="93">
        <v>0</v>
      </c>
      <c r="I84" s="94">
        <v>0</v>
      </c>
      <c r="J84" s="188"/>
      <c r="K84" s="52">
        <f t="shared" si="5"/>
        <v>0</v>
      </c>
      <c r="L84" s="151">
        <f t="shared" si="6"/>
        <v>0</v>
      </c>
      <c r="M84" s="142">
        <f t="shared" si="7"/>
        <v>0</v>
      </c>
      <c r="N84" s="104"/>
      <c r="O84" s="180">
        <v>0</v>
      </c>
      <c r="P84" s="53">
        <v>0</v>
      </c>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H84" s="46">
        <f t="shared" si="8"/>
        <v>0</v>
      </c>
      <c r="BI84" s="47">
        <f t="shared" si="9"/>
        <v>0</v>
      </c>
    </row>
    <row r="85" spans="1:61" ht="39.950000000000003" customHeight="1" x14ac:dyDescent="0.3">
      <c r="A85" s="50">
        <v>77</v>
      </c>
      <c r="B85" s="187" t="s">
        <v>352</v>
      </c>
      <c r="C85" s="51" t="s">
        <v>353</v>
      </c>
      <c r="D85" s="88" t="s">
        <v>324</v>
      </c>
      <c r="E85" s="50">
        <v>528</v>
      </c>
      <c r="F85" s="168">
        <v>322</v>
      </c>
      <c r="G85" s="168">
        <v>249</v>
      </c>
      <c r="H85" s="93">
        <v>0.2</v>
      </c>
      <c r="I85" s="94">
        <v>0.38140000000000002</v>
      </c>
      <c r="J85" s="177">
        <v>199.2</v>
      </c>
      <c r="K85" s="52">
        <f t="shared" si="5"/>
        <v>199.28</v>
      </c>
      <c r="L85" s="151">
        <f t="shared" si="6"/>
        <v>105177.59999999999</v>
      </c>
      <c r="M85" s="142">
        <f t="shared" si="7"/>
        <v>105219.84</v>
      </c>
      <c r="N85" s="104"/>
      <c r="O85" s="180">
        <v>400</v>
      </c>
      <c r="P85" s="53">
        <v>35</v>
      </c>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H85" s="46">
        <f t="shared" si="8"/>
        <v>435</v>
      </c>
      <c r="BI85" s="47">
        <f t="shared" si="9"/>
        <v>86652</v>
      </c>
    </row>
    <row r="86" spans="1:61" ht="39.950000000000003" hidden="1" customHeight="1" x14ac:dyDescent="0.3">
      <c r="A86" s="50">
        <v>78</v>
      </c>
      <c r="B86" s="187" t="s">
        <v>354</v>
      </c>
      <c r="C86" s="51" t="s">
        <v>355</v>
      </c>
      <c r="D86" s="88" t="s">
        <v>341</v>
      </c>
      <c r="E86" s="50">
        <v>0</v>
      </c>
      <c r="F86" s="168" t="s">
        <v>170</v>
      </c>
      <c r="G86" s="168" t="s">
        <v>170</v>
      </c>
      <c r="H86" s="93">
        <v>0</v>
      </c>
      <c r="I86" s="94">
        <v>0</v>
      </c>
      <c r="J86" s="188"/>
      <c r="K86" s="52">
        <f t="shared" si="5"/>
        <v>0</v>
      </c>
      <c r="L86" s="151">
        <f t="shared" si="6"/>
        <v>0</v>
      </c>
      <c r="M86" s="142">
        <f t="shared" si="7"/>
        <v>0</v>
      </c>
      <c r="N86" s="104"/>
      <c r="O86" s="180">
        <v>0</v>
      </c>
      <c r="P86" s="53">
        <v>0</v>
      </c>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H86" s="46">
        <f t="shared" si="8"/>
        <v>0</v>
      </c>
      <c r="BI86" s="47">
        <f t="shared" si="9"/>
        <v>0</v>
      </c>
    </row>
    <row r="87" spans="1:61" ht="39.950000000000003" hidden="1" customHeight="1" x14ac:dyDescent="0.3">
      <c r="A87" s="50">
        <v>79</v>
      </c>
      <c r="B87" s="51" t="s">
        <v>356</v>
      </c>
      <c r="C87" s="51" t="s">
        <v>357</v>
      </c>
      <c r="D87" s="88" t="s">
        <v>324</v>
      </c>
      <c r="E87" s="50">
        <v>0</v>
      </c>
      <c r="F87" s="168" t="s">
        <v>170</v>
      </c>
      <c r="G87" s="168" t="s">
        <v>170</v>
      </c>
      <c r="H87" s="93">
        <v>0</v>
      </c>
      <c r="I87" s="94">
        <v>0</v>
      </c>
      <c r="J87" s="52"/>
      <c r="K87" s="52">
        <f t="shared" si="5"/>
        <v>0</v>
      </c>
      <c r="L87" s="151">
        <f t="shared" si="6"/>
        <v>0</v>
      </c>
      <c r="M87" s="142">
        <f t="shared" si="7"/>
        <v>0</v>
      </c>
      <c r="N87" s="104"/>
      <c r="O87" s="180">
        <v>0</v>
      </c>
      <c r="P87" s="53">
        <v>0</v>
      </c>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H87" s="46">
        <f t="shared" si="8"/>
        <v>0</v>
      </c>
      <c r="BI87" s="47">
        <f t="shared" si="9"/>
        <v>0</v>
      </c>
    </row>
    <row r="88" spans="1:61" ht="39.950000000000003" hidden="1" customHeight="1" x14ac:dyDescent="0.3">
      <c r="A88" s="50">
        <v>80</v>
      </c>
      <c r="B88" s="51" t="s">
        <v>358</v>
      </c>
      <c r="C88" s="51" t="s">
        <v>359</v>
      </c>
      <c r="D88" s="88" t="s">
        <v>324</v>
      </c>
      <c r="E88" s="50">
        <v>0</v>
      </c>
      <c r="F88" s="168" t="s">
        <v>170</v>
      </c>
      <c r="G88" s="168" t="s">
        <v>170</v>
      </c>
      <c r="H88" s="93">
        <v>0</v>
      </c>
      <c r="I88" s="94">
        <v>0</v>
      </c>
      <c r="J88" s="52"/>
      <c r="K88" s="52">
        <f t="shared" si="5"/>
        <v>0</v>
      </c>
      <c r="L88" s="151">
        <f t="shared" si="6"/>
        <v>0</v>
      </c>
      <c r="M88" s="142">
        <f t="shared" si="7"/>
        <v>0</v>
      </c>
      <c r="N88" s="104"/>
      <c r="O88" s="180">
        <v>0</v>
      </c>
      <c r="P88" s="53">
        <v>0</v>
      </c>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H88" s="46">
        <f t="shared" si="8"/>
        <v>0</v>
      </c>
      <c r="BI88" s="47">
        <f t="shared" si="9"/>
        <v>0</v>
      </c>
    </row>
    <row r="89" spans="1:61" ht="39.950000000000003" hidden="1" customHeight="1" x14ac:dyDescent="0.3">
      <c r="A89" s="50">
        <v>81</v>
      </c>
      <c r="B89" s="51" t="s">
        <v>360</v>
      </c>
      <c r="C89" s="51" t="s">
        <v>361</v>
      </c>
      <c r="D89" s="88" t="s">
        <v>324</v>
      </c>
      <c r="E89" s="50">
        <v>0</v>
      </c>
      <c r="F89" s="168" t="s">
        <v>170</v>
      </c>
      <c r="G89" s="168" t="s">
        <v>170</v>
      </c>
      <c r="H89" s="93">
        <v>0</v>
      </c>
      <c r="I89" s="94">
        <v>0</v>
      </c>
      <c r="J89" s="52"/>
      <c r="K89" s="52">
        <f t="shared" si="5"/>
        <v>0</v>
      </c>
      <c r="L89" s="151">
        <f t="shared" si="6"/>
        <v>0</v>
      </c>
      <c r="M89" s="142">
        <f t="shared" si="7"/>
        <v>0</v>
      </c>
      <c r="N89" s="104"/>
      <c r="O89" s="180">
        <v>0</v>
      </c>
      <c r="P89" s="53">
        <v>0</v>
      </c>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H89" s="46">
        <f t="shared" si="8"/>
        <v>0</v>
      </c>
      <c r="BI89" s="47">
        <f t="shared" si="9"/>
        <v>0</v>
      </c>
    </row>
    <row r="90" spans="1:61" ht="39.950000000000003" customHeight="1" x14ac:dyDescent="0.3">
      <c r="A90" s="50">
        <v>82</v>
      </c>
      <c r="B90" s="187" t="s">
        <v>362</v>
      </c>
      <c r="C90" s="51" t="s">
        <v>363</v>
      </c>
      <c r="D90" s="88" t="s">
        <v>324</v>
      </c>
      <c r="E90" s="50">
        <v>448</v>
      </c>
      <c r="F90" s="168">
        <v>2834</v>
      </c>
      <c r="G90" s="168">
        <v>1980</v>
      </c>
      <c r="H90" s="93">
        <v>0.25</v>
      </c>
      <c r="I90" s="94">
        <v>0.47599999999999998</v>
      </c>
      <c r="J90" s="177">
        <v>1485</v>
      </c>
      <c r="K90" s="52">
        <f t="shared" si="5"/>
        <v>1485.59</v>
      </c>
      <c r="L90" s="151">
        <f t="shared" si="6"/>
        <v>665280</v>
      </c>
      <c r="M90" s="142">
        <f t="shared" si="7"/>
        <v>665544.31999999995</v>
      </c>
      <c r="N90" s="104"/>
      <c r="O90" s="180">
        <v>200</v>
      </c>
      <c r="P90" s="53">
        <v>25</v>
      </c>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H90" s="46">
        <f t="shared" si="8"/>
        <v>225</v>
      </c>
      <c r="BI90" s="47">
        <f t="shared" si="9"/>
        <v>334125</v>
      </c>
    </row>
    <row r="91" spans="1:61" ht="39.950000000000003" customHeight="1" x14ac:dyDescent="0.3">
      <c r="A91" s="50">
        <v>83</v>
      </c>
      <c r="B91" s="51" t="s">
        <v>364</v>
      </c>
      <c r="C91" s="51" t="s">
        <v>365</v>
      </c>
      <c r="D91" s="88" t="s">
        <v>324</v>
      </c>
      <c r="E91" s="50">
        <v>258</v>
      </c>
      <c r="F91" s="168">
        <v>2834</v>
      </c>
      <c r="G91" s="168">
        <v>1980</v>
      </c>
      <c r="H91" s="93">
        <v>0.2</v>
      </c>
      <c r="I91" s="94">
        <v>0.44109999999999999</v>
      </c>
      <c r="J91" s="188">
        <v>1584</v>
      </c>
      <c r="K91" s="52">
        <f t="shared" si="5"/>
        <v>1584.63</v>
      </c>
      <c r="L91" s="151">
        <f t="shared" si="6"/>
        <v>408672</v>
      </c>
      <c r="M91" s="142">
        <f t="shared" si="7"/>
        <v>408834.54000000004</v>
      </c>
      <c r="N91" s="104"/>
      <c r="O91" s="180">
        <v>50</v>
      </c>
      <c r="P91" s="53">
        <v>20</v>
      </c>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H91" s="46">
        <f t="shared" si="8"/>
        <v>70</v>
      </c>
      <c r="BI91" s="47">
        <f t="shared" si="9"/>
        <v>110880</v>
      </c>
    </row>
    <row r="92" spans="1:61" ht="39.950000000000003" hidden="1" customHeight="1" x14ac:dyDescent="0.3">
      <c r="A92" s="50">
        <v>84</v>
      </c>
      <c r="B92" s="51" t="s">
        <v>366</v>
      </c>
      <c r="C92" s="51" t="s">
        <v>367</v>
      </c>
      <c r="D92" s="88" t="s">
        <v>324</v>
      </c>
      <c r="E92" s="50">
        <v>0</v>
      </c>
      <c r="F92" s="168" t="s">
        <v>170</v>
      </c>
      <c r="G92" s="168" t="s">
        <v>170</v>
      </c>
      <c r="H92" s="93">
        <v>0</v>
      </c>
      <c r="I92" s="94">
        <v>0</v>
      </c>
      <c r="J92" s="188"/>
      <c r="K92" s="52">
        <f t="shared" si="5"/>
        <v>0</v>
      </c>
      <c r="L92" s="151">
        <f t="shared" si="6"/>
        <v>0</v>
      </c>
      <c r="M92" s="142">
        <f t="shared" si="7"/>
        <v>0</v>
      </c>
      <c r="N92" s="104"/>
      <c r="O92" s="180">
        <v>0</v>
      </c>
      <c r="P92" s="53">
        <v>0</v>
      </c>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H92" s="46">
        <f t="shared" si="8"/>
        <v>0</v>
      </c>
      <c r="BI92" s="47">
        <f t="shared" si="9"/>
        <v>0</v>
      </c>
    </row>
    <row r="93" spans="1:61" ht="39.950000000000003" hidden="1" customHeight="1" x14ac:dyDescent="0.3">
      <c r="A93" s="50">
        <v>85</v>
      </c>
      <c r="B93" s="187" t="s">
        <v>368</v>
      </c>
      <c r="C93" s="51" t="s">
        <v>369</v>
      </c>
      <c r="D93" s="88" t="s">
        <v>324</v>
      </c>
      <c r="E93" s="50">
        <v>0</v>
      </c>
      <c r="F93" s="168" t="s">
        <v>170</v>
      </c>
      <c r="G93" s="168" t="s">
        <v>170</v>
      </c>
      <c r="H93" s="93">
        <v>0</v>
      </c>
      <c r="I93" s="94">
        <v>0</v>
      </c>
      <c r="J93" s="188"/>
      <c r="K93" s="52">
        <f t="shared" si="5"/>
        <v>0</v>
      </c>
      <c r="L93" s="151">
        <f t="shared" si="6"/>
        <v>0</v>
      </c>
      <c r="M93" s="142">
        <f t="shared" si="7"/>
        <v>0</v>
      </c>
      <c r="N93" s="104"/>
      <c r="O93" s="180">
        <v>0</v>
      </c>
      <c r="P93" s="53">
        <v>0</v>
      </c>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H93" s="46">
        <f t="shared" si="8"/>
        <v>0</v>
      </c>
      <c r="BI93" s="47">
        <f t="shared" si="9"/>
        <v>0</v>
      </c>
    </row>
    <row r="94" spans="1:61" ht="39.950000000000003" hidden="1" customHeight="1" x14ac:dyDescent="0.3">
      <c r="A94" s="50">
        <v>86</v>
      </c>
      <c r="B94" s="51" t="s">
        <v>370</v>
      </c>
      <c r="C94" s="51" t="s">
        <v>371</v>
      </c>
      <c r="D94" s="88" t="s">
        <v>324</v>
      </c>
      <c r="E94" s="50">
        <v>0</v>
      </c>
      <c r="F94" s="168" t="s">
        <v>170</v>
      </c>
      <c r="G94" s="168" t="s">
        <v>170</v>
      </c>
      <c r="H94" s="93">
        <v>0</v>
      </c>
      <c r="I94" s="94">
        <v>0</v>
      </c>
      <c r="J94" s="52"/>
      <c r="K94" s="52">
        <f t="shared" si="5"/>
        <v>0</v>
      </c>
      <c r="L94" s="151">
        <f t="shared" si="6"/>
        <v>0</v>
      </c>
      <c r="M94" s="142">
        <f t="shared" si="7"/>
        <v>0</v>
      </c>
      <c r="N94" s="104"/>
      <c r="O94" s="180">
        <v>0</v>
      </c>
      <c r="P94" s="53">
        <v>0</v>
      </c>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H94" s="46">
        <f t="shared" si="8"/>
        <v>0</v>
      </c>
      <c r="BI94" s="47">
        <f t="shared" si="9"/>
        <v>0</v>
      </c>
    </row>
    <row r="95" spans="1:61" ht="39.950000000000003" customHeight="1" x14ac:dyDescent="0.3">
      <c r="A95" s="50">
        <v>87</v>
      </c>
      <c r="B95" s="51" t="s">
        <v>372</v>
      </c>
      <c r="C95" s="51" t="s">
        <v>373</v>
      </c>
      <c r="D95" s="88" t="s">
        <v>324</v>
      </c>
      <c r="E95" s="50">
        <v>448</v>
      </c>
      <c r="F95" s="168">
        <v>4888</v>
      </c>
      <c r="G95" s="168">
        <v>1018</v>
      </c>
      <c r="H95" s="93">
        <v>0.2</v>
      </c>
      <c r="I95" s="94">
        <v>0.83340000000000003</v>
      </c>
      <c r="J95" s="177">
        <v>814.4</v>
      </c>
      <c r="K95" s="52">
        <f t="shared" si="5"/>
        <v>814.73</v>
      </c>
      <c r="L95" s="151">
        <f t="shared" si="6"/>
        <v>364851.20000000001</v>
      </c>
      <c r="M95" s="142">
        <f t="shared" si="7"/>
        <v>364999.04000000004</v>
      </c>
      <c r="N95" s="104"/>
      <c r="O95" s="180">
        <v>100</v>
      </c>
      <c r="P95" s="53">
        <v>25</v>
      </c>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H95" s="46">
        <f t="shared" si="8"/>
        <v>125</v>
      </c>
      <c r="BI95" s="47">
        <f t="shared" si="9"/>
        <v>101800</v>
      </c>
    </row>
    <row r="96" spans="1:61" ht="39.950000000000003" hidden="1" customHeight="1" x14ac:dyDescent="0.3">
      <c r="A96" s="50">
        <v>88</v>
      </c>
      <c r="B96" s="51" t="s">
        <v>374</v>
      </c>
      <c r="C96" s="51" t="s">
        <v>373</v>
      </c>
      <c r="D96" s="88" t="s">
        <v>324</v>
      </c>
      <c r="E96" s="50">
        <v>0</v>
      </c>
      <c r="F96" s="168" t="s">
        <v>170</v>
      </c>
      <c r="G96" s="168" t="s">
        <v>170</v>
      </c>
      <c r="H96" s="93">
        <v>0</v>
      </c>
      <c r="I96" s="94">
        <v>0</v>
      </c>
      <c r="J96" s="188"/>
      <c r="K96" s="52">
        <f t="shared" si="5"/>
        <v>0</v>
      </c>
      <c r="L96" s="151">
        <f t="shared" si="6"/>
        <v>0</v>
      </c>
      <c r="M96" s="142">
        <f t="shared" si="7"/>
        <v>0</v>
      </c>
      <c r="N96" s="104"/>
      <c r="O96" s="180">
        <v>0</v>
      </c>
      <c r="P96" s="53">
        <v>0</v>
      </c>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H96" s="46">
        <f t="shared" si="8"/>
        <v>0</v>
      </c>
      <c r="BI96" s="47">
        <f t="shared" si="9"/>
        <v>0</v>
      </c>
    </row>
    <row r="97" spans="1:61" ht="39.950000000000003" hidden="1" customHeight="1" x14ac:dyDescent="0.3">
      <c r="A97" s="50">
        <v>89</v>
      </c>
      <c r="B97" s="187" t="s">
        <v>375</v>
      </c>
      <c r="C97" s="51" t="s">
        <v>376</v>
      </c>
      <c r="D97" s="88" t="s">
        <v>324</v>
      </c>
      <c r="E97" s="50">
        <v>0</v>
      </c>
      <c r="F97" s="168" t="s">
        <v>170</v>
      </c>
      <c r="G97" s="168" t="s">
        <v>170</v>
      </c>
      <c r="H97" s="93">
        <v>0</v>
      </c>
      <c r="I97" s="94">
        <v>0</v>
      </c>
      <c r="J97" s="188"/>
      <c r="K97" s="52">
        <f t="shared" si="5"/>
        <v>0</v>
      </c>
      <c r="L97" s="151">
        <f t="shared" si="6"/>
        <v>0</v>
      </c>
      <c r="M97" s="142">
        <f t="shared" si="7"/>
        <v>0</v>
      </c>
      <c r="N97" s="104"/>
      <c r="O97" s="180">
        <v>0</v>
      </c>
      <c r="P97" s="53">
        <v>0</v>
      </c>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H97" s="46">
        <f t="shared" si="8"/>
        <v>0</v>
      </c>
      <c r="BI97" s="47">
        <f t="shared" si="9"/>
        <v>0</v>
      </c>
    </row>
    <row r="98" spans="1:61" ht="39.950000000000003" customHeight="1" x14ac:dyDescent="0.3">
      <c r="A98" s="50">
        <v>90</v>
      </c>
      <c r="B98" s="51" t="s">
        <v>377</v>
      </c>
      <c r="C98" s="51" t="s">
        <v>378</v>
      </c>
      <c r="D98" s="88" t="s">
        <v>324</v>
      </c>
      <c r="E98" s="50">
        <v>269</v>
      </c>
      <c r="F98" s="168">
        <v>8573</v>
      </c>
      <c r="G98" s="168">
        <v>2727</v>
      </c>
      <c r="H98" s="93">
        <v>0.25</v>
      </c>
      <c r="I98" s="94">
        <v>0.76139999999999997</v>
      </c>
      <c r="J98" s="188">
        <v>2045.25</v>
      </c>
      <c r="K98" s="52">
        <f t="shared" si="5"/>
        <v>2046.07</v>
      </c>
      <c r="L98" s="151">
        <f t="shared" si="6"/>
        <v>550172.25</v>
      </c>
      <c r="M98" s="142">
        <f t="shared" si="7"/>
        <v>550392.82999999996</v>
      </c>
      <c r="N98" s="104"/>
      <c r="O98" s="180">
        <v>25</v>
      </c>
      <c r="P98" s="53">
        <v>20</v>
      </c>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H98" s="46">
        <f t="shared" si="8"/>
        <v>45</v>
      </c>
      <c r="BI98" s="47">
        <f t="shared" si="9"/>
        <v>92036.25</v>
      </c>
    </row>
    <row r="99" spans="1:61" ht="39.950000000000003" hidden="1" customHeight="1" x14ac:dyDescent="0.3">
      <c r="A99" s="50">
        <v>91</v>
      </c>
      <c r="B99" s="51" t="s">
        <v>379</v>
      </c>
      <c r="C99" s="51" t="s">
        <v>380</v>
      </c>
      <c r="D99" s="88" t="s">
        <v>324</v>
      </c>
      <c r="E99" s="50">
        <v>0</v>
      </c>
      <c r="F99" s="168" t="s">
        <v>170</v>
      </c>
      <c r="G99" s="168" t="s">
        <v>170</v>
      </c>
      <c r="H99" s="93">
        <v>0</v>
      </c>
      <c r="I99" s="94">
        <v>0</v>
      </c>
      <c r="J99" s="188"/>
      <c r="K99" s="52">
        <f t="shared" si="5"/>
        <v>0</v>
      </c>
      <c r="L99" s="151">
        <f t="shared" si="6"/>
        <v>0</v>
      </c>
      <c r="M99" s="142">
        <f t="shared" si="7"/>
        <v>0</v>
      </c>
      <c r="N99" s="104"/>
      <c r="O99" s="180">
        <v>0</v>
      </c>
      <c r="P99" s="53">
        <v>0</v>
      </c>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H99" s="46">
        <f t="shared" si="8"/>
        <v>0</v>
      </c>
      <c r="BI99" s="47">
        <f t="shared" si="9"/>
        <v>0</v>
      </c>
    </row>
    <row r="100" spans="1:61" ht="39.950000000000003" customHeight="1" x14ac:dyDescent="0.3">
      <c r="A100" s="50">
        <v>92</v>
      </c>
      <c r="B100" s="51" t="s">
        <v>381</v>
      </c>
      <c r="C100" s="51" t="s">
        <v>382</v>
      </c>
      <c r="D100" s="88" t="s">
        <v>324</v>
      </c>
      <c r="E100" s="50">
        <v>448</v>
      </c>
      <c r="F100" s="168">
        <v>5111</v>
      </c>
      <c r="G100" s="168">
        <v>3982</v>
      </c>
      <c r="H100" s="93">
        <v>0.25</v>
      </c>
      <c r="I100" s="94">
        <v>0.41570000000000001</v>
      </c>
      <c r="J100" s="188">
        <v>2986.5</v>
      </c>
      <c r="K100" s="52">
        <f t="shared" si="5"/>
        <v>2987.7</v>
      </c>
      <c r="L100" s="151">
        <f t="shared" si="6"/>
        <v>1337952</v>
      </c>
      <c r="M100" s="142">
        <f t="shared" si="7"/>
        <v>1338489.5999999999</v>
      </c>
      <c r="N100" s="104"/>
      <c r="O100" s="180">
        <v>200</v>
      </c>
      <c r="P100" s="53">
        <v>25</v>
      </c>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H100" s="46">
        <f t="shared" si="8"/>
        <v>225</v>
      </c>
      <c r="BI100" s="47">
        <f t="shared" si="9"/>
        <v>671962.5</v>
      </c>
    </row>
    <row r="101" spans="1:61" ht="39.950000000000003" hidden="1" customHeight="1" x14ac:dyDescent="0.3">
      <c r="A101" s="50">
        <v>93</v>
      </c>
      <c r="B101" s="187" t="s">
        <v>383</v>
      </c>
      <c r="C101" s="51" t="s">
        <v>384</v>
      </c>
      <c r="D101" s="88" t="s">
        <v>324</v>
      </c>
      <c r="E101" s="50">
        <v>0</v>
      </c>
      <c r="F101" s="168" t="s">
        <v>170</v>
      </c>
      <c r="G101" s="168" t="s">
        <v>170</v>
      </c>
      <c r="H101" s="93">
        <v>0</v>
      </c>
      <c r="I101" s="94">
        <v>0</v>
      </c>
      <c r="J101" s="52"/>
      <c r="K101" s="52">
        <f t="shared" si="5"/>
        <v>0</v>
      </c>
      <c r="L101" s="151">
        <f t="shared" si="6"/>
        <v>0</v>
      </c>
      <c r="M101" s="142">
        <f t="shared" si="7"/>
        <v>0</v>
      </c>
      <c r="N101" s="104"/>
      <c r="O101" s="180">
        <v>0</v>
      </c>
      <c r="P101" s="53">
        <v>0</v>
      </c>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H101" s="46">
        <f t="shared" si="8"/>
        <v>0</v>
      </c>
      <c r="BI101" s="47">
        <f t="shared" si="9"/>
        <v>0</v>
      </c>
    </row>
    <row r="102" spans="1:61" ht="39.950000000000003" hidden="1" customHeight="1" x14ac:dyDescent="0.3">
      <c r="A102" s="50">
        <v>94</v>
      </c>
      <c r="B102" s="187" t="s">
        <v>385</v>
      </c>
      <c r="C102" s="51" t="s">
        <v>386</v>
      </c>
      <c r="D102" s="88" t="s">
        <v>324</v>
      </c>
      <c r="E102" s="50">
        <v>0</v>
      </c>
      <c r="F102" s="168" t="s">
        <v>170</v>
      </c>
      <c r="G102" s="168" t="s">
        <v>170</v>
      </c>
      <c r="H102" s="93">
        <v>0</v>
      </c>
      <c r="I102" s="94">
        <v>0</v>
      </c>
      <c r="J102" s="177"/>
      <c r="K102" s="52">
        <f t="shared" si="5"/>
        <v>0</v>
      </c>
      <c r="L102" s="151">
        <f t="shared" si="6"/>
        <v>0</v>
      </c>
      <c r="M102" s="142">
        <f t="shared" si="7"/>
        <v>0</v>
      </c>
      <c r="N102" s="104"/>
      <c r="O102" s="180">
        <v>0</v>
      </c>
      <c r="P102" s="53">
        <v>0</v>
      </c>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H102" s="46">
        <f t="shared" si="8"/>
        <v>0</v>
      </c>
      <c r="BI102" s="47">
        <f t="shared" si="9"/>
        <v>0</v>
      </c>
    </row>
    <row r="103" spans="1:61" ht="39.950000000000003" hidden="1" customHeight="1" x14ac:dyDescent="0.3">
      <c r="A103" s="50">
        <v>95</v>
      </c>
      <c r="B103" s="51" t="s">
        <v>387</v>
      </c>
      <c r="C103" s="51" t="s">
        <v>388</v>
      </c>
      <c r="D103" s="88" t="s">
        <v>324</v>
      </c>
      <c r="E103" s="50">
        <v>0</v>
      </c>
      <c r="F103" s="168" t="s">
        <v>170</v>
      </c>
      <c r="G103" s="168" t="s">
        <v>170</v>
      </c>
      <c r="H103" s="93">
        <v>0</v>
      </c>
      <c r="I103" s="94">
        <v>0</v>
      </c>
      <c r="J103" s="188"/>
      <c r="K103" s="52">
        <f t="shared" si="5"/>
        <v>0</v>
      </c>
      <c r="L103" s="151">
        <f t="shared" si="6"/>
        <v>0</v>
      </c>
      <c r="M103" s="142">
        <f t="shared" si="7"/>
        <v>0</v>
      </c>
      <c r="N103" s="104"/>
      <c r="O103" s="180">
        <v>0</v>
      </c>
      <c r="P103" s="53">
        <v>0</v>
      </c>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H103" s="46">
        <f t="shared" si="8"/>
        <v>0</v>
      </c>
      <c r="BI103" s="47">
        <f t="shared" si="9"/>
        <v>0</v>
      </c>
    </row>
    <row r="104" spans="1:61" ht="39.950000000000003" customHeight="1" x14ac:dyDescent="0.3">
      <c r="A104" s="50">
        <v>96</v>
      </c>
      <c r="B104" s="187" t="s">
        <v>389</v>
      </c>
      <c r="C104" s="51" t="s">
        <v>390</v>
      </c>
      <c r="D104" s="88" t="s">
        <v>324</v>
      </c>
      <c r="E104" s="50">
        <v>398</v>
      </c>
      <c r="F104" s="168">
        <v>5802</v>
      </c>
      <c r="G104" s="168">
        <v>3054</v>
      </c>
      <c r="H104" s="93">
        <v>0.25</v>
      </c>
      <c r="I104" s="94">
        <v>0.60519999999999996</v>
      </c>
      <c r="J104" s="177">
        <v>2290.5</v>
      </c>
      <c r="K104" s="52">
        <f t="shared" si="5"/>
        <v>2291.42</v>
      </c>
      <c r="L104" s="151">
        <f t="shared" si="6"/>
        <v>911619</v>
      </c>
      <c r="M104" s="142">
        <f t="shared" si="7"/>
        <v>911985.16</v>
      </c>
      <c r="N104" s="104"/>
      <c r="O104" s="180">
        <v>50</v>
      </c>
      <c r="P104" s="53">
        <v>25</v>
      </c>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H104" s="46">
        <f t="shared" si="8"/>
        <v>75</v>
      </c>
      <c r="BI104" s="47">
        <f t="shared" si="9"/>
        <v>171787.5</v>
      </c>
    </row>
    <row r="105" spans="1:61" ht="39.950000000000003" hidden="1" customHeight="1" x14ac:dyDescent="0.3">
      <c r="A105" s="50">
        <v>97</v>
      </c>
      <c r="B105" s="51" t="s">
        <v>391</v>
      </c>
      <c r="C105" s="51" t="s">
        <v>390</v>
      </c>
      <c r="D105" s="88" t="s">
        <v>324</v>
      </c>
      <c r="E105" s="50">
        <v>0</v>
      </c>
      <c r="F105" s="168" t="s">
        <v>170</v>
      </c>
      <c r="G105" s="168" t="s">
        <v>170</v>
      </c>
      <c r="H105" s="93">
        <v>0</v>
      </c>
      <c r="I105" s="94">
        <v>0</v>
      </c>
      <c r="J105" s="52"/>
      <c r="K105" s="52">
        <f t="shared" si="5"/>
        <v>0</v>
      </c>
      <c r="L105" s="151">
        <f t="shared" si="6"/>
        <v>0</v>
      </c>
      <c r="M105" s="142">
        <f t="shared" si="7"/>
        <v>0</v>
      </c>
      <c r="N105" s="104"/>
      <c r="O105" s="180">
        <v>0</v>
      </c>
      <c r="P105" s="53">
        <v>0</v>
      </c>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H105" s="46">
        <f t="shared" si="8"/>
        <v>0</v>
      </c>
      <c r="BI105" s="47">
        <f t="shared" si="9"/>
        <v>0</v>
      </c>
    </row>
    <row r="106" spans="1:61" ht="39.950000000000003" customHeight="1" x14ac:dyDescent="0.3">
      <c r="A106" s="50">
        <v>98</v>
      </c>
      <c r="B106" s="187" t="s">
        <v>392</v>
      </c>
      <c r="C106" s="51" t="s">
        <v>393</v>
      </c>
      <c r="D106" s="88" t="s">
        <v>324</v>
      </c>
      <c r="E106" s="50">
        <v>150</v>
      </c>
      <c r="F106" s="168">
        <v>6728</v>
      </c>
      <c r="G106" s="168">
        <v>2636</v>
      </c>
      <c r="H106" s="93">
        <v>0.2</v>
      </c>
      <c r="I106" s="94">
        <v>0.68659999999999999</v>
      </c>
      <c r="J106" s="188">
        <v>2108.8000000000002</v>
      </c>
      <c r="K106" s="52">
        <f t="shared" si="5"/>
        <v>2109.64</v>
      </c>
      <c r="L106" s="151">
        <f t="shared" si="6"/>
        <v>316320</v>
      </c>
      <c r="M106" s="142">
        <f t="shared" si="7"/>
        <v>316446</v>
      </c>
      <c r="N106" s="104"/>
      <c r="O106" s="180">
        <v>0</v>
      </c>
      <c r="P106" s="53">
        <v>10</v>
      </c>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H106" s="46">
        <f t="shared" si="8"/>
        <v>10</v>
      </c>
      <c r="BI106" s="47">
        <f t="shared" si="9"/>
        <v>21088</v>
      </c>
    </row>
    <row r="107" spans="1:61" ht="39.950000000000003" hidden="1" customHeight="1" x14ac:dyDescent="0.3">
      <c r="A107" s="50">
        <v>99</v>
      </c>
      <c r="B107" s="187" t="s">
        <v>394</v>
      </c>
      <c r="C107" s="51" t="s">
        <v>395</v>
      </c>
      <c r="D107" s="88" t="s">
        <v>324</v>
      </c>
      <c r="E107" s="50">
        <v>0</v>
      </c>
      <c r="F107" s="168" t="s">
        <v>170</v>
      </c>
      <c r="G107" s="168" t="s">
        <v>170</v>
      </c>
      <c r="H107" s="93">
        <v>0</v>
      </c>
      <c r="I107" s="94">
        <v>0</v>
      </c>
      <c r="J107" s="188"/>
      <c r="K107" s="52">
        <f t="shared" si="5"/>
        <v>0</v>
      </c>
      <c r="L107" s="151">
        <f t="shared" si="6"/>
        <v>0</v>
      </c>
      <c r="M107" s="142">
        <f t="shared" si="7"/>
        <v>0</v>
      </c>
      <c r="N107" s="104"/>
      <c r="O107" s="180">
        <v>0</v>
      </c>
      <c r="P107" s="53">
        <v>0</v>
      </c>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H107" s="46">
        <f t="shared" si="8"/>
        <v>0</v>
      </c>
      <c r="BI107" s="47">
        <f t="shared" si="9"/>
        <v>0</v>
      </c>
    </row>
    <row r="108" spans="1:61" ht="39.950000000000003" hidden="1" customHeight="1" x14ac:dyDescent="0.3">
      <c r="A108" s="50">
        <v>100</v>
      </c>
      <c r="B108" s="187" t="s">
        <v>396</v>
      </c>
      <c r="C108" s="51" t="s">
        <v>397</v>
      </c>
      <c r="D108" s="88" t="s">
        <v>324</v>
      </c>
      <c r="E108" s="50">
        <v>0</v>
      </c>
      <c r="F108" s="168" t="s">
        <v>170</v>
      </c>
      <c r="G108" s="168" t="s">
        <v>170</v>
      </c>
      <c r="H108" s="93">
        <v>0</v>
      </c>
      <c r="I108" s="94">
        <v>0</v>
      </c>
      <c r="J108" s="188"/>
      <c r="K108" s="52">
        <f t="shared" si="5"/>
        <v>0</v>
      </c>
      <c r="L108" s="151">
        <f t="shared" si="6"/>
        <v>0</v>
      </c>
      <c r="M108" s="142">
        <f t="shared" si="7"/>
        <v>0</v>
      </c>
      <c r="N108" s="104"/>
      <c r="O108" s="180">
        <v>0</v>
      </c>
      <c r="P108" s="53">
        <v>0</v>
      </c>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H108" s="46">
        <f t="shared" si="8"/>
        <v>0</v>
      </c>
      <c r="BI108" s="47">
        <f t="shared" si="9"/>
        <v>0</v>
      </c>
    </row>
    <row r="109" spans="1:61" ht="39.950000000000003" customHeight="1" x14ac:dyDescent="0.3">
      <c r="A109" s="50">
        <v>101</v>
      </c>
      <c r="B109" s="51" t="s">
        <v>398</v>
      </c>
      <c r="C109" s="51" t="s">
        <v>399</v>
      </c>
      <c r="D109" s="88" t="s">
        <v>324</v>
      </c>
      <c r="E109" s="50">
        <v>15</v>
      </c>
      <c r="F109" s="168">
        <v>21314</v>
      </c>
      <c r="G109" s="168">
        <v>14814</v>
      </c>
      <c r="H109" s="93">
        <v>0.2</v>
      </c>
      <c r="I109" s="94">
        <v>0.44400000000000001</v>
      </c>
      <c r="J109" s="188">
        <v>11851.2</v>
      </c>
      <c r="K109" s="52">
        <f t="shared" si="5"/>
        <v>11855.94</v>
      </c>
      <c r="L109" s="151">
        <f t="shared" si="6"/>
        <v>177768</v>
      </c>
      <c r="M109" s="142">
        <f t="shared" si="7"/>
        <v>177839.1</v>
      </c>
      <c r="N109" s="104"/>
      <c r="O109" s="180">
        <v>0</v>
      </c>
      <c r="P109" s="53">
        <v>5</v>
      </c>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H109" s="46">
        <f t="shared" si="8"/>
        <v>5</v>
      </c>
      <c r="BI109" s="47">
        <f t="shared" si="9"/>
        <v>59256</v>
      </c>
    </row>
    <row r="110" spans="1:61" ht="39.950000000000003" customHeight="1" x14ac:dyDescent="0.3">
      <c r="A110" s="50">
        <v>102</v>
      </c>
      <c r="B110" s="51" t="s">
        <v>400</v>
      </c>
      <c r="C110" s="51" t="s">
        <v>401</v>
      </c>
      <c r="D110" s="88" t="s">
        <v>324</v>
      </c>
      <c r="E110" s="50">
        <v>15</v>
      </c>
      <c r="F110" s="168">
        <v>21314</v>
      </c>
      <c r="G110" s="168">
        <v>14814</v>
      </c>
      <c r="H110" s="93">
        <v>0.2</v>
      </c>
      <c r="I110" s="94">
        <v>0.44400000000000001</v>
      </c>
      <c r="J110" s="188">
        <v>11851.2</v>
      </c>
      <c r="K110" s="52">
        <f t="shared" si="5"/>
        <v>11855.94</v>
      </c>
      <c r="L110" s="151">
        <f t="shared" si="6"/>
        <v>177768</v>
      </c>
      <c r="M110" s="142">
        <f t="shared" si="7"/>
        <v>177839.1</v>
      </c>
      <c r="N110" s="104"/>
      <c r="O110" s="180">
        <v>0</v>
      </c>
      <c r="P110" s="53">
        <v>5</v>
      </c>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H110" s="46">
        <f t="shared" si="8"/>
        <v>5</v>
      </c>
      <c r="BI110" s="47">
        <f t="shared" si="9"/>
        <v>59256</v>
      </c>
    </row>
    <row r="111" spans="1:61" ht="39.950000000000003" hidden="1" customHeight="1" x14ac:dyDescent="0.3">
      <c r="A111" s="50">
        <v>103</v>
      </c>
      <c r="B111" s="51" t="s">
        <v>402</v>
      </c>
      <c r="C111" s="51" t="s">
        <v>403</v>
      </c>
      <c r="D111" s="88" t="s">
        <v>324</v>
      </c>
      <c r="E111" s="50">
        <v>0</v>
      </c>
      <c r="F111" s="168" t="s">
        <v>170</v>
      </c>
      <c r="G111" s="168" t="s">
        <v>170</v>
      </c>
      <c r="H111" s="93">
        <v>0</v>
      </c>
      <c r="I111" s="94">
        <v>0</v>
      </c>
      <c r="J111" s="188"/>
      <c r="K111" s="52">
        <f t="shared" si="5"/>
        <v>0</v>
      </c>
      <c r="L111" s="151">
        <f t="shared" si="6"/>
        <v>0</v>
      </c>
      <c r="M111" s="142">
        <f t="shared" si="7"/>
        <v>0</v>
      </c>
      <c r="N111" s="104"/>
      <c r="O111" s="180">
        <v>0</v>
      </c>
      <c r="P111" s="53">
        <v>0</v>
      </c>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H111" s="46">
        <f t="shared" si="8"/>
        <v>0</v>
      </c>
      <c r="BI111" s="47">
        <f t="shared" si="9"/>
        <v>0</v>
      </c>
    </row>
    <row r="112" spans="1:61" ht="39.950000000000003" hidden="1" customHeight="1" x14ac:dyDescent="0.3">
      <c r="A112" s="50">
        <v>104</v>
      </c>
      <c r="B112" s="51" t="s">
        <v>404</v>
      </c>
      <c r="C112" s="51" t="s">
        <v>405</v>
      </c>
      <c r="D112" s="88" t="s">
        <v>324</v>
      </c>
      <c r="E112" s="50">
        <v>0</v>
      </c>
      <c r="F112" s="168" t="s">
        <v>170</v>
      </c>
      <c r="G112" s="168" t="s">
        <v>170</v>
      </c>
      <c r="H112" s="93">
        <v>0</v>
      </c>
      <c r="I112" s="94">
        <v>0</v>
      </c>
      <c r="J112" s="188"/>
      <c r="K112" s="52">
        <f t="shared" si="5"/>
        <v>0</v>
      </c>
      <c r="L112" s="151">
        <f t="shared" si="6"/>
        <v>0</v>
      </c>
      <c r="M112" s="142">
        <f t="shared" si="7"/>
        <v>0</v>
      </c>
      <c r="N112" s="104"/>
      <c r="O112" s="180">
        <v>0</v>
      </c>
      <c r="P112" s="53">
        <v>0</v>
      </c>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H112" s="46">
        <f t="shared" si="8"/>
        <v>0</v>
      </c>
      <c r="BI112" s="47">
        <f t="shared" si="9"/>
        <v>0</v>
      </c>
    </row>
    <row r="113" spans="1:61" ht="39.950000000000003" hidden="1" customHeight="1" x14ac:dyDescent="0.3">
      <c r="A113" s="50">
        <v>105</v>
      </c>
      <c r="B113" s="187" t="s">
        <v>406</v>
      </c>
      <c r="C113" s="51" t="s">
        <v>407</v>
      </c>
      <c r="D113" s="88" t="s">
        <v>324</v>
      </c>
      <c r="E113" s="50">
        <v>0</v>
      </c>
      <c r="F113" s="168" t="s">
        <v>170</v>
      </c>
      <c r="G113" s="168" t="s">
        <v>170</v>
      </c>
      <c r="H113" s="93">
        <v>0</v>
      </c>
      <c r="I113" s="94">
        <v>0</v>
      </c>
      <c r="J113" s="188"/>
      <c r="K113" s="52">
        <f t="shared" si="5"/>
        <v>0</v>
      </c>
      <c r="L113" s="151">
        <f t="shared" si="6"/>
        <v>0</v>
      </c>
      <c r="M113" s="142">
        <f t="shared" si="7"/>
        <v>0</v>
      </c>
      <c r="N113" s="104"/>
      <c r="O113" s="180">
        <v>0</v>
      </c>
      <c r="P113" s="53">
        <v>0</v>
      </c>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H113" s="46">
        <f t="shared" si="8"/>
        <v>0</v>
      </c>
      <c r="BI113" s="47">
        <f t="shared" si="9"/>
        <v>0</v>
      </c>
    </row>
    <row r="114" spans="1:61" ht="39.950000000000003" customHeight="1" x14ac:dyDescent="0.3">
      <c r="A114" s="50">
        <v>106</v>
      </c>
      <c r="B114" s="51" t="s">
        <v>408</v>
      </c>
      <c r="C114" s="51" t="s">
        <v>409</v>
      </c>
      <c r="D114" s="88" t="s">
        <v>410</v>
      </c>
      <c r="E114" s="157">
        <v>1375</v>
      </c>
      <c r="F114" s="168">
        <v>764</v>
      </c>
      <c r="G114" s="168">
        <v>546</v>
      </c>
      <c r="H114" s="93">
        <v>0.25</v>
      </c>
      <c r="I114" s="94">
        <v>0.46400000000000002</v>
      </c>
      <c r="J114" s="188">
        <v>409.5</v>
      </c>
      <c r="K114" s="52">
        <f t="shared" si="5"/>
        <v>409.66</v>
      </c>
      <c r="L114" s="151">
        <f t="shared" si="6"/>
        <v>563062.5</v>
      </c>
      <c r="M114" s="142">
        <f t="shared" si="7"/>
        <v>563282.5</v>
      </c>
      <c r="N114" s="104"/>
      <c r="O114" s="180">
        <v>600</v>
      </c>
      <c r="P114" s="53">
        <v>100</v>
      </c>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H114" s="46">
        <f t="shared" si="8"/>
        <v>700</v>
      </c>
      <c r="BI114" s="47">
        <f t="shared" si="9"/>
        <v>286650</v>
      </c>
    </row>
    <row r="115" spans="1:61" ht="39.950000000000003" customHeight="1" x14ac:dyDescent="0.3">
      <c r="A115" s="50">
        <v>107</v>
      </c>
      <c r="B115" s="51" t="s">
        <v>411</v>
      </c>
      <c r="C115" s="51" t="s">
        <v>412</v>
      </c>
      <c r="D115" s="88" t="s">
        <v>410</v>
      </c>
      <c r="E115" s="157">
        <v>1375</v>
      </c>
      <c r="F115" s="168">
        <v>897</v>
      </c>
      <c r="G115" s="168">
        <v>635</v>
      </c>
      <c r="H115" s="93">
        <v>0.25</v>
      </c>
      <c r="I115" s="94">
        <v>0.46910000000000002</v>
      </c>
      <c r="J115" s="188">
        <v>476.25</v>
      </c>
      <c r="K115" s="52">
        <f t="shared" si="5"/>
        <v>476.44</v>
      </c>
      <c r="L115" s="151">
        <f t="shared" si="6"/>
        <v>654843.75</v>
      </c>
      <c r="M115" s="142">
        <f t="shared" si="7"/>
        <v>655105</v>
      </c>
      <c r="N115" s="104"/>
      <c r="O115" s="180">
        <v>550</v>
      </c>
      <c r="P115" s="53">
        <v>100</v>
      </c>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H115" s="46">
        <f t="shared" si="8"/>
        <v>650</v>
      </c>
      <c r="BI115" s="47">
        <f t="shared" si="9"/>
        <v>309562.5</v>
      </c>
    </row>
    <row r="116" spans="1:61" ht="39.950000000000003" customHeight="1" x14ac:dyDescent="0.3">
      <c r="A116" s="50">
        <v>108</v>
      </c>
      <c r="B116" s="51" t="s">
        <v>413</v>
      </c>
      <c r="C116" s="51" t="s">
        <v>414</v>
      </c>
      <c r="D116" s="88" t="s">
        <v>410</v>
      </c>
      <c r="E116" s="157">
        <v>1375</v>
      </c>
      <c r="F116" s="168">
        <v>897</v>
      </c>
      <c r="G116" s="168">
        <v>662</v>
      </c>
      <c r="H116" s="93">
        <v>0.25</v>
      </c>
      <c r="I116" s="94">
        <v>0.44650000000000001</v>
      </c>
      <c r="J116" s="188">
        <v>496.5</v>
      </c>
      <c r="K116" s="52">
        <f t="shared" si="5"/>
        <v>496.7</v>
      </c>
      <c r="L116" s="151">
        <f t="shared" si="6"/>
        <v>682687.5</v>
      </c>
      <c r="M116" s="142">
        <f t="shared" si="7"/>
        <v>682962.5</v>
      </c>
      <c r="N116" s="104"/>
      <c r="O116" s="180">
        <v>550</v>
      </c>
      <c r="P116" s="53">
        <v>100</v>
      </c>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H116" s="46">
        <f t="shared" si="8"/>
        <v>650</v>
      </c>
      <c r="BI116" s="47">
        <f t="shared" si="9"/>
        <v>322725</v>
      </c>
    </row>
    <row r="117" spans="1:61" ht="39.950000000000003" customHeight="1" x14ac:dyDescent="0.3">
      <c r="A117" s="50">
        <v>109</v>
      </c>
      <c r="B117" s="51" t="s">
        <v>415</v>
      </c>
      <c r="C117" s="51" t="s">
        <v>416</v>
      </c>
      <c r="D117" s="88" t="s">
        <v>410</v>
      </c>
      <c r="E117" s="157">
        <v>1175</v>
      </c>
      <c r="F117" s="168">
        <v>897</v>
      </c>
      <c r="G117" s="168">
        <v>467</v>
      </c>
      <c r="H117" s="93">
        <v>0.2</v>
      </c>
      <c r="I117" s="94">
        <v>0.58350000000000002</v>
      </c>
      <c r="J117" s="188">
        <v>373.6</v>
      </c>
      <c r="K117" s="52">
        <f t="shared" si="5"/>
        <v>373.75</v>
      </c>
      <c r="L117" s="151">
        <f t="shared" si="6"/>
        <v>438980</v>
      </c>
      <c r="M117" s="142">
        <f t="shared" si="7"/>
        <v>439156.25</v>
      </c>
      <c r="N117" s="104"/>
      <c r="O117" s="180">
        <v>0</v>
      </c>
      <c r="P117" s="53">
        <v>100</v>
      </c>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H117" s="46">
        <f t="shared" si="8"/>
        <v>100</v>
      </c>
      <c r="BI117" s="47">
        <f t="shared" si="9"/>
        <v>37360</v>
      </c>
    </row>
    <row r="118" spans="1:61" ht="39.950000000000003" hidden="1" customHeight="1" x14ac:dyDescent="0.3">
      <c r="A118" s="50">
        <v>110</v>
      </c>
      <c r="B118" s="51" t="s">
        <v>417</v>
      </c>
      <c r="C118" s="51" t="s">
        <v>418</v>
      </c>
      <c r="D118" s="88" t="s">
        <v>410</v>
      </c>
      <c r="E118" s="50">
        <v>0</v>
      </c>
      <c r="F118" s="168" t="s">
        <v>170</v>
      </c>
      <c r="G118" s="168" t="s">
        <v>170</v>
      </c>
      <c r="H118" s="93">
        <v>0</v>
      </c>
      <c r="I118" s="94">
        <v>0</v>
      </c>
      <c r="J118" s="188"/>
      <c r="K118" s="52">
        <f t="shared" si="5"/>
        <v>0</v>
      </c>
      <c r="L118" s="151">
        <f t="shared" si="6"/>
        <v>0</v>
      </c>
      <c r="M118" s="142">
        <f t="shared" si="7"/>
        <v>0</v>
      </c>
      <c r="N118" s="104"/>
      <c r="O118" s="180">
        <v>0</v>
      </c>
      <c r="P118" s="53">
        <v>0</v>
      </c>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H118" s="46">
        <f t="shared" si="8"/>
        <v>0</v>
      </c>
      <c r="BI118" s="47">
        <f t="shared" si="9"/>
        <v>0</v>
      </c>
    </row>
    <row r="119" spans="1:61" ht="39.950000000000003" hidden="1" customHeight="1" x14ac:dyDescent="0.3">
      <c r="A119" s="50">
        <v>111</v>
      </c>
      <c r="B119" s="51" t="s">
        <v>419</v>
      </c>
      <c r="C119" s="51" t="s">
        <v>420</v>
      </c>
      <c r="D119" s="88" t="s">
        <v>410</v>
      </c>
      <c r="E119" s="50">
        <v>0</v>
      </c>
      <c r="F119" s="168" t="s">
        <v>170</v>
      </c>
      <c r="G119" s="168" t="s">
        <v>170</v>
      </c>
      <c r="H119" s="93">
        <v>0</v>
      </c>
      <c r="I119" s="94">
        <v>0</v>
      </c>
      <c r="J119" s="188"/>
      <c r="K119" s="52">
        <f t="shared" si="5"/>
        <v>0</v>
      </c>
      <c r="L119" s="151">
        <f t="shared" si="6"/>
        <v>0</v>
      </c>
      <c r="M119" s="142">
        <f t="shared" si="7"/>
        <v>0</v>
      </c>
      <c r="N119" s="104"/>
      <c r="O119" s="180">
        <v>0</v>
      </c>
      <c r="P119" s="53">
        <v>0</v>
      </c>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H119" s="46">
        <f t="shared" si="8"/>
        <v>0</v>
      </c>
      <c r="BI119" s="47">
        <f t="shared" si="9"/>
        <v>0</v>
      </c>
    </row>
    <row r="120" spans="1:61" ht="39.950000000000003" customHeight="1" x14ac:dyDescent="0.3">
      <c r="A120" s="50">
        <v>112</v>
      </c>
      <c r="B120" s="187" t="s">
        <v>421</v>
      </c>
      <c r="C120" s="51" t="s">
        <v>422</v>
      </c>
      <c r="D120" s="88" t="s">
        <v>410</v>
      </c>
      <c r="E120" s="157">
        <v>1395</v>
      </c>
      <c r="F120" s="168">
        <v>1803</v>
      </c>
      <c r="G120" s="168">
        <v>1222</v>
      </c>
      <c r="H120" s="93">
        <v>0.25</v>
      </c>
      <c r="I120" s="94">
        <v>0.49170000000000003</v>
      </c>
      <c r="J120" s="177">
        <v>916.5</v>
      </c>
      <c r="K120" s="52">
        <f t="shared" si="5"/>
        <v>916.87</v>
      </c>
      <c r="L120" s="151">
        <f t="shared" si="6"/>
        <v>1278517.5</v>
      </c>
      <c r="M120" s="142">
        <f t="shared" si="7"/>
        <v>1279033.6499999999</v>
      </c>
      <c r="N120" s="104"/>
      <c r="O120" s="181">
        <v>550</v>
      </c>
      <c r="P120" s="53">
        <v>100</v>
      </c>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H120" s="46">
        <f t="shared" si="8"/>
        <v>650</v>
      </c>
      <c r="BI120" s="47">
        <f t="shared" si="9"/>
        <v>595725</v>
      </c>
    </row>
    <row r="121" spans="1:61" ht="39.950000000000003" customHeight="1" x14ac:dyDescent="0.3">
      <c r="A121" s="50">
        <v>113</v>
      </c>
      <c r="B121" s="51" t="s">
        <v>423</v>
      </c>
      <c r="C121" s="51" t="s">
        <v>424</v>
      </c>
      <c r="D121" s="88" t="s">
        <v>410</v>
      </c>
      <c r="E121" s="157">
        <v>1395</v>
      </c>
      <c r="F121" s="168">
        <v>2414</v>
      </c>
      <c r="G121" s="168">
        <v>1296</v>
      </c>
      <c r="H121" s="93">
        <v>0.25</v>
      </c>
      <c r="I121" s="94">
        <v>0.59730000000000005</v>
      </c>
      <c r="J121" s="188">
        <v>972</v>
      </c>
      <c r="K121" s="52">
        <f t="shared" si="5"/>
        <v>972.39</v>
      </c>
      <c r="L121" s="151">
        <f t="shared" si="6"/>
        <v>1355940</v>
      </c>
      <c r="M121" s="142">
        <f t="shared" si="7"/>
        <v>1356484.05</v>
      </c>
      <c r="N121" s="104"/>
      <c r="O121" s="181">
        <v>580</v>
      </c>
      <c r="P121" s="53">
        <v>100</v>
      </c>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H121" s="46">
        <f t="shared" si="8"/>
        <v>680</v>
      </c>
      <c r="BI121" s="47">
        <f t="shared" si="9"/>
        <v>660960</v>
      </c>
    </row>
    <row r="122" spans="1:61" ht="39.950000000000003" customHeight="1" x14ac:dyDescent="0.3">
      <c r="A122" s="50">
        <v>114</v>
      </c>
      <c r="B122" s="187" t="s">
        <v>425</v>
      </c>
      <c r="C122" s="51" t="s">
        <v>426</v>
      </c>
      <c r="D122" s="88" t="s">
        <v>410</v>
      </c>
      <c r="E122" s="157">
        <v>1395</v>
      </c>
      <c r="F122" s="168">
        <v>2414</v>
      </c>
      <c r="G122" s="168">
        <v>1296</v>
      </c>
      <c r="H122" s="93">
        <v>0.25</v>
      </c>
      <c r="I122" s="94">
        <v>0.59730000000000005</v>
      </c>
      <c r="J122" s="188">
        <v>972</v>
      </c>
      <c r="K122" s="52">
        <f t="shared" si="5"/>
        <v>972.39</v>
      </c>
      <c r="L122" s="151">
        <f t="shared" si="6"/>
        <v>1355940</v>
      </c>
      <c r="M122" s="142">
        <f t="shared" si="7"/>
        <v>1356484.05</v>
      </c>
      <c r="N122" s="104"/>
      <c r="O122" s="181">
        <v>550</v>
      </c>
      <c r="P122" s="53">
        <v>100</v>
      </c>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H122" s="46">
        <f t="shared" si="8"/>
        <v>650</v>
      </c>
      <c r="BI122" s="47">
        <f t="shared" si="9"/>
        <v>631800</v>
      </c>
    </row>
    <row r="123" spans="1:61" ht="39.950000000000003" customHeight="1" x14ac:dyDescent="0.3">
      <c r="A123" s="50">
        <v>115</v>
      </c>
      <c r="B123" s="51" t="s">
        <v>427</v>
      </c>
      <c r="C123" s="51" t="s">
        <v>428</v>
      </c>
      <c r="D123" s="88" t="s">
        <v>410</v>
      </c>
      <c r="E123" s="157">
        <v>1195</v>
      </c>
      <c r="F123" s="168">
        <v>2171</v>
      </c>
      <c r="G123" s="168">
        <v>1296</v>
      </c>
      <c r="H123" s="93">
        <v>0.25</v>
      </c>
      <c r="I123" s="94">
        <v>0.55230000000000001</v>
      </c>
      <c r="J123" s="188">
        <v>972</v>
      </c>
      <c r="K123" s="52">
        <f t="shared" si="5"/>
        <v>972.39</v>
      </c>
      <c r="L123" s="151">
        <f t="shared" si="6"/>
        <v>1161540</v>
      </c>
      <c r="M123" s="142">
        <f t="shared" si="7"/>
        <v>1162006.05</v>
      </c>
      <c r="N123" s="104"/>
      <c r="O123" s="180"/>
      <c r="P123" s="53">
        <v>100</v>
      </c>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H123" s="46">
        <f t="shared" si="8"/>
        <v>100</v>
      </c>
      <c r="BI123" s="47">
        <f t="shared" si="9"/>
        <v>97200</v>
      </c>
    </row>
    <row r="124" spans="1:61" ht="39.950000000000003" hidden="1" customHeight="1" x14ac:dyDescent="0.3">
      <c r="A124" s="50">
        <v>116</v>
      </c>
      <c r="B124" s="51" t="s">
        <v>429</v>
      </c>
      <c r="C124" s="51" t="s">
        <v>430</v>
      </c>
      <c r="D124" s="88" t="s">
        <v>410</v>
      </c>
      <c r="E124" s="50">
        <v>0</v>
      </c>
      <c r="F124" s="168" t="s">
        <v>170</v>
      </c>
      <c r="G124" s="168" t="s">
        <v>170</v>
      </c>
      <c r="H124" s="93">
        <v>0</v>
      </c>
      <c r="I124" s="94">
        <v>0</v>
      </c>
      <c r="J124" s="188"/>
      <c r="K124" s="52">
        <f t="shared" si="5"/>
        <v>0</v>
      </c>
      <c r="L124" s="151">
        <f t="shared" si="6"/>
        <v>0</v>
      </c>
      <c r="M124" s="142">
        <f t="shared" si="7"/>
        <v>0</v>
      </c>
      <c r="N124" s="104"/>
      <c r="O124" s="180">
        <v>0</v>
      </c>
      <c r="P124" s="53">
        <v>0</v>
      </c>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H124" s="46">
        <f t="shared" si="8"/>
        <v>0</v>
      </c>
      <c r="BI124" s="47">
        <f t="shared" si="9"/>
        <v>0</v>
      </c>
    </row>
    <row r="125" spans="1:61" ht="39.950000000000003" hidden="1" customHeight="1" x14ac:dyDescent="0.3">
      <c r="A125" s="50">
        <v>117</v>
      </c>
      <c r="B125" s="51" t="s">
        <v>431</v>
      </c>
      <c r="C125" s="51" t="s">
        <v>432</v>
      </c>
      <c r="D125" s="88" t="s">
        <v>410</v>
      </c>
      <c r="E125" s="50">
        <v>0</v>
      </c>
      <c r="F125" s="168" t="s">
        <v>170</v>
      </c>
      <c r="G125" s="168" t="s">
        <v>170</v>
      </c>
      <c r="H125" s="93">
        <v>0</v>
      </c>
      <c r="I125" s="94">
        <v>0</v>
      </c>
      <c r="J125" s="52"/>
      <c r="K125" s="52">
        <f t="shared" si="5"/>
        <v>0</v>
      </c>
      <c r="L125" s="151">
        <f t="shared" si="6"/>
        <v>0</v>
      </c>
      <c r="M125" s="142">
        <f t="shared" si="7"/>
        <v>0</v>
      </c>
      <c r="N125" s="104"/>
      <c r="O125" s="180">
        <v>0</v>
      </c>
      <c r="P125" s="53">
        <v>0</v>
      </c>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H125" s="46">
        <f t="shared" si="8"/>
        <v>0</v>
      </c>
      <c r="BI125" s="47">
        <f t="shared" si="9"/>
        <v>0</v>
      </c>
    </row>
    <row r="126" spans="1:61" ht="39.950000000000003" customHeight="1" x14ac:dyDescent="0.3">
      <c r="A126" s="50">
        <v>118</v>
      </c>
      <c r="B126" s="187" t="s">
        <v>433</v>
      </c>
      <c r="C126" s="51" t="s">
        <v>434</v>
      </c>
      <c r="D126" s="88" t="s">
        <v>410</v>
      </c>
      <c r="E126" s="157">
        <v>1165</v>
      </c>
      <c r="F126" s="168">
        <v>3253</v>
      </c>
      <c r="G126" s="168">
        <v>1403</v>
      </c>
      <c r="H126" s="93">
        <v>0.25</v>
      </c>
      <c r="I126" s="94">
        <v>0.67649999999999999</v>
      </c>
      <c r="J126" s="188">
        <v>1052.25</v>
      </c>
      <c r="K126" s="52">
        <f t="shared" si="5"/>
        <v>1052.67</v>
      </c>
      <c r="L126" s="151">
        <f t="shared" si="6"/>
        <v>1225871.25</v>
      </c>
      <c r="M126" s="142">
        <f t="shared" si="7"/>
        <v>1226360.55</v>
      </c>
      <c r="N126" s="104"/>
      <c r="O126" s="181">
        <v>530</v>
      </c>
      <c r="P126" s="53">
        <v>80</v>
      </c>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H126" s="46">
        <f t="shared" si="8"/>
        <v>610</v>
      </c>
      <c r="BI126" s="47">
        <f t="shared" si="9"/>
        <v>641872.5</v>
      </c>
    </row>
    <row r="127" spans="1:61" ht="39.950000000000003" customHeight="1" x14ac:dyDescent="0.3">
      <c r="A127" s="50">
        <v>119</v>
      </c>
      <c r="B127" s="51" t="s">
        <v>435</v>
      </c>
      <c r="C127" s="51" t="s">
        <v>436</v>
      </c>
      <c r="D127" s="88" t="s">
        <v>410</v>
      </c>
      <c r="E127" s="157">
        <v>1165</v>
      </c>
      <c r="F127" s="168">
        <v>3112</v>
      </c>
      <c r="G127" s="168">
        <v>1482</v>
      </c>
      <c r="H127" s="93">
        <v>0.25</v>
      </c>
      <c r="I127" s="94">
        <v>0.64280000000000004</v>
      </c>
      <c r="J127" s="188">
        <v>1111.5</v>
      </c>
      <c r="K127" s="52">
        <f t="shared" si="5"/>
        <v>1111.94</v>
      </c>
      <c r="L127" s="151">
        <f t="shared" si="6"/>
        <v>1294897.5</v>
      </c>
      <c r="M127" s="142">
        <f t="shared" si="7"/>
        <v>1295410.1000000001</v>
      </c>
      <c r="N127" s="104"/>
      <c r="O127" s="180">
        <v>500</v>
      </c>
      <c r="P127" s="53">
        <v>80</v>
      </c>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H127" s="46">
        <f t="shared" si="8"/>
        <v>580</v>
      </c>
      <c r="BI127" s="47">
        <f t="shared" si="9"/>
        <v>644670</v>
      </c>
    </row>
    <row r="128" spans="1:61" ht="39.950000000000003" customHeight="1" x14ac:dyDescent="0.3">
      <c r="A128" s="50">
        <v>120</v>
      </c>
      <c r="B128" s="51" t="s">
        <v>437</v>
      </c>
      <c r="C128" s="51" t="s">
        <v>438</v>
      </c>
      <c r="D128" s="88" t="s">
        <v>410</v>
      </c>
      <c r="E128" s="157">
        <v>1165</v>
      </c>
      <c r="F128" s="168">
        <v>3112</v>
      </c>
      <c r="G128" s="168">
        <v>1482</v>
      </c>
      <c r="H128" s="93">
        <v>0.25</v>
      </c>
      <c r="I128" s="94">
        <v>0.64280000000000004</v>
      </c>
      <c r="J128" s="188">
        <v>1111.5</v>
      </c>
      <c r="K128" s="52">
        <f t="shared" si="5"/>
        <v>1111.94</v>
      </c>
      <c r="L128" s="151">
        <f t="shared" si="6"/>
        <v>1294897.5</v>
      </c>
      <c r="M128" s="142">
        <f t="shared" si="7"/>
        <v>1295410.1000000001</v>
      </c>
      <c r="N128" s="104"/>
      <c r="O128" s="180">
        <v>500</v>
      </c>
      <c r="P128" s="53">
        <v>80</v>
      </c>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H128" s="46">
        <f t="shared" si="8"/>
        <v>580</v>
      </c>
      <c r="BI128" s="47">
        <f t="shared" si="9"/>
        <v>644670</v>
      </c>
    </row>
    <row r="129" spans="1:61" ht="39.950000000000003" customHeight="1" x14ac:dyDescent="0.3">
      <c r="A129" s="50">
        <v>121</v>
      </c>
      <c r="B129" s="51" t="s">
        <v>439</v>
      </c>
      <c r="C129" s="51" t="s">
        <v>440</v>
      </c>
      <c r="D129" s="88" t="s">
        <v>410</v>
      </c>
      <c r="E129" s="50">
        <v>965</v>
      </c>
      <c r="F129" s="168">
        <v>3398</v>
      </c>
      <c r="G129" s="168">
        <v>1454</v>
      </c>
      <c r="H129" s="93">
        <v>0.25</v>
      </c>
      <c r="I129" s="94">
        <v>0.67910000000000004</v>
      </c>
      <c r="J129" s="188">
        <v>1090.5</v>
      </c>
      <c r="K129" s="52">
        <f t="shared" si="5"/>
        <v>1090.94</v>
      </c>
      <c r="L129" s="151">
        <f t="shared" si="6"/>
        <v>1052332.5</v>
      </c>
      <c r="M129" s="142">
        <f t="shared" si="7"/>
        <v>1052757.1000000001</v>
      </c>
      <c r="N129" s="104"/>
      <c r="O129" s="180">
        <v>100</v>
      </c>
      <c r="P129" s="53">
        <v>80</v>
      </c>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H129" s="46">
        <f t="shared" si="8"/>
        <v>180</v>
      </c>
      <c r="BI129" s="47">
        <f t="shared" si="9"/>
        <v>196290</v>
      </c>
    </row>
    <row r="130" spans="1:61" ht="39.950000000000003" hidden="1" customHeight="1" x14ac:dyDescent="0.3">
      <c r="A130" s="50">
        <v>122</v>
      </c>
      <c r="B130" s="51" t="s">
        <v>441</v>
      </c>
      <c r="C130" s="51" t="s">
        <v>442</v>
      </c>
      <c r="D130" s="88" t="s">
        <v>410</v>
      </c>
      <c r="E130" s="50">
        <v>0</v>
      </c>
      <c r="F130" s="168" t="s">
        <v>170</v>
      </c>
      <c r="G130" s="168" t="s">
        <v>170</v>
      </c>
      <c r="H130" s="93">
        <v>0</v>
      </c>
      <c r="I130" s="94">
        <v>0</v>
      </c>
      <c r="J130" s="52"/>
      <c r="K130" s="52">
        <f t="shared" si="5"/>
        <v>0</v>
      </c>
      <c r="L130" s="151">
        <f t="shared" si="6"/>
        <v>0</v>
      </c>
      <c r="M130" s="142">
        <f t="shared" si="7"/>
        <v>0</v>
      </c>
      <c r="N130" s="104"/>
      <c r="O130" s="180">
        <v>0</v>
      </c>
      <c r="P130" s="53">
        <v>0</v>
      </c>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H130" s="46">
        <f t="shared" si="8"/>
        <v>0</v>
      </c>
      <c r="BI130" s="47">
        <f t="shared" si="9"/>
        <v>0</v>
      </c>
    </row>
    <row r="131" spans="1:61" ht="39.950000000000003" hidden="1" customHeight="1" x14ac:dyDescent="0.3">
      <c r="A131" s="50">
        <v>123</v>
      </c>
      <c r="B131" s="51" t="s">
        <v>443</v>
      </c>
      <c r="C131" s="51" t="s">
        <v>444</v>
      </c>
      <c r="D131" s="88" t="s">
        <v>410</v>
      </c>
      <c r="E131" s="50">
        <v>0</v>
      </c>
      <c r="F131" s="168" t="s">
        <v>170</v>
      </c>
      <c r="G131" s="168" t="s">
        <v>170</v>
      </c>
      <c r="H131" s="93">
        <v>0</v>
      </c>
      <c r="I131" s="94">
        <v>0</v>
      </c>
      <c r="J131" s="52"/>
      <c r="K131" s="52">
        <f t="shared" si="5"/>
        <v>0</v>
      </c>
      <c r="L131" s="151">
        <f t="shared" si="6"/>
        <v>0</v>
      </c>
      <c r="M131" s="142">
        <f t="shared" si="7"/>
        <v>0</v>
      </c>
      <c r="N131" s="104"/>
      <c r="O131" s="180">
        <v>0</v>
      </c>
      <c r="P131" s="53">
        <v>0</v>
      </c>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H131" s="46">
        <f t="shared" si="8"/>
        <v>0</v>
      </c>
      <c r="BI131" s="47">
        <f t="shared" si="9"/>
        <v>0</v>
      </c>
    </row>
    <row r="132" spans="1:61" ht="39.950000000000003" customHeight="1" x14ac:dyDescent="0.3">
      <c r="A132" s="50">
        <v>124</v>
      </c>
      <c r="B132" s="187" t="s">
        <v>445</v>
      </c>
      <c r="C132" s="51" t="s">
        <v>446</v>
      </c>
      <c r="D132" s="88" t="s">
        <v>410</v>
      </c>
      <c r="E132" s="157">
        <v>1165</v>
      </c>
      <c r="F132" s="168">
        <v>4691</v>
      </c>
      <c r="G132" s="168">
        <v>1765</v>
      </c>
      <c r="H132" s="93">
        <v>0.25</v>
      </c>
      <c r="I132" s="94">
        <v>0.71779999999999999</v>
      </c>
      <c r="J132" s="177">
        <v>1323.75</v>
      </c>
      <c r="K132" s="52">
        <f t="shared" si="5"/>
        <v>1324.28</v>
      </c>
      <c r="L132" s="151">
        <f t="shared" si="6"/>
        <v>1542168.75</v>
      </c>
      <c r="M132" s="142">
        <f t="shared" si="7"/>
        <v>1542786.2</v>
      </c>
      <c r="N132" s="104"/>
      <c r="O132" s="180">
        <v>500</v>
      </c>
      <c r="P132" s="53">
        <v>80</v>
      </c>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H132" s="46">
        <f t="shared" si="8"/>
        <v>580</v>
      </c>
      <c r="BI132" s="47">
        <f t="shared" si="9"/>
        <v>767775</v>
      </c>
    </row>
    <row r="133" spans="1:61" ht="39.950000000000003" customHeight="1" x14ac:dyDescent="0.3">
      <c r="A133" s="50">
        <v>125</v>
      </c>
      <c r="B133" s="187" t="s">
        <v>447</v>
      </c>
      <c r="C133" s="51" t="s">
        <v>448</v>
      </c>
      <c r="D133" s="88" t="s">
        <v>410</v>
      </c>
      <c r="E133" s="157">
        <v>1165</v>
      </c>
      <c r="F133" s="168">
        <v>5119</v>
      </c>
      <c r="G133" s="168">
        <v>2796</v>
      </c>
      <c r="H133" s="93">
        <v>0.25</v>
      </c>
      <c r="I133" s="94">
        <v>0.59030000000000005</v>
      </c>
      <c r="J133" s="177">
        <v>2097</v>
      </c>
      <c r="K133" s="52">
        <f t="shared" si="5"/>
        <v>2097.84</v>
      </c>
      <c r="L133" s="151">
        <f t="shared" si="6"/>
        <v>2443005</v>
      </c>
      <c r="M133" s="142">
        <f t="shared" si="7"/>
        <v>2443983.6</v>
      </c>
      <c r="N133" s="104"/>
      <c r="O133" s="180">
        <v>500</v>
      </c>
      <c r="P133" s="53">
        <v>80</v>
      </c>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H133" s="46">
        <f t="shared" si="8"/>
        <v>580</v>
      </c>
      <c r="BI133" s="47">
        <f t="shared" si="9"/>
        <v>1216260</v>
      </c>
    </row>
    <row r="134" spans="1:61" ht="39.950000000000003" customHeight="1" x14ac:dyDescent="0.3">
      <c r="A134" s="50">
        <v>126</v>
      </c>
      <c r="B134" s="187" t="s">
        <v>449</v>
      </c>
      <c r="C134" s="51" t="s">
        <v>450</v>
      </c>
      <c r="D134" s="88" t="s">
        <v>410</v>
      </c>
      <c r="E134" s="157">
        <v>1165</v>
      </c>
      <c r="F134" s="168">
        <v>5123</v>
      </c>
      <c r="G134" s="168">
        <v>2941</v>
      </c>
      <c r="H134" s="93">
        <v>0.25</v>
      </c>
      <c r="I134" s="94">
        <v>0.56940000000000002</v>
      </c>
      <c r="J134" s="177">
        <v>2205.75</v>
      </c>
      <c r="K134" s="52">
        <f t="shared" si="5"/>
        <v>2206.63</v>
      </c>
      <c r="L134" s="151">
        <f t="shared" si="6"/>
        <v>2569698.75</v>
      </c>
      <c r="M134" s="142">
        <f t="shared" si="7"/>
        <v>2570723.9500000002</v>
      </c>
      <c r="N134" s="104"/>
      <c r="O134" s="180">
        <v>500</v>
      </c>
      <c r="P134" s="53">
        <v>80</v>
      </c>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H134" s="46">
        <f t="shared" si="8"/>
        <v>580</v>
      </c>
      <c r="BI134" s="47">
        <f t="shared" si="9"/>
        <v>1279335</v>
      </c>
    </row>
    <row r="135" spans="1:61" ht="39.950000000000003" customHeight="1" x14ac:dyDescent="0.3">
      <c r="A135" s="50">
        <v>127</v>
      </c>
      <c r="B135" s="51" t="s">
        <v>451</v>
      </c>
      <c r="C135" s="51" t="s">
        <v>452</v>
      </c>
      <c r="D135" s="88" t="s">
        <v>410</v>
      </c>
      <c r="E135" s="157">
        <v>1015</v>
      </c>
      <c r="F135" s="168">
        <v>5131</v>
      </c>
      <c r="G135" s="168">
        <v>2133</v>
      </c>
      <c r="H135" s="93">
        <v>0.25</v>
      </c>
      <c r="I135" s="94">
        <v>0.68820000000000003</v>
      </c>
      <c r="J135" s="188">
        <v>1599.75</v>
      </c>
      <c r="K135" s="52">
        <f t="shared" si="5"/>
        <v>1600.39</v>
      </c>
      <c r="L135" s="151">
        <f t="shared" si="6"/>
        <v>1623746.25</v>
      </c>
      <c r="M135" s="142">
        <f t="shared" si="7"/>
        <v>1624395.85</v>
      </c>
      <c r="N135" s="104"/>
      <c r="O135" s="180">
        <v>500</v>
      </c>
      <c r="P135" s="53">
        <v>80</v>
      </c>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H135" s="46">
        <f t="shared" si="8"/>
        <v>580</v>
      </c>
      <c r="BI135" s="47">
        <f t="shared" si="9"/>
        <v>927855</v>
      </c>
    </row>
    <row r="136" spans="1:61" ht="39.950000000000003" hidden="1" customHeight="1" x14ac:dyDescent="0.3">
      <c r="A136" s="50">
        <v>128</v>
      </c>
      <c r="B136" s="51" t="s">
        <v>453</v>
      </c>
      <c r="C136" s="51" t="s">
        <v>454</v>
      </c>
      <c r="D136" s="88" t="s">
        <v>410</v>
      </c>
      <c r="E136" s="50">
        <v>0</v>
      </c>
      <c r="F136" s="168" t="s">
        <v>170</v>
      </c>
      <c r="G136" s="168" t="s">
        <v>170</v>
      </c>
      <c r="H136" s="93">
        <v>0</v>
      </c>
      <c r="I136" s="94">
        <v>0</v>
      </c>
      <c r="J136" s="188"/>
      <c r="K136" s="52">
        <f t="shared" si="5"/>
        <v>0</v>
      </c>
      <c r="L136" s="151">
        <f t="shared" si="6"/>
        <v>0</v>
      </c>
      <c r="M136" s="142">
        <f t="shared" si="7"/>
        <v>0</v>
      </c>
      <c r="N136" s="104"/>
      <c r="O136" s="180">
        <v>0</v>
      </c>
      <c r="P136" s="53">
        <v>0</v>
      </c>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H136" s="46">
        <f t="shared" si="8"/>
        <v>0</v>
      </c>
      <c r="BI136" s="47">
        <f t="shared" si="9"/>
        <v>0</v>
      </c>
    </row>
    <row r="137" spans="1:61" ht="39.950000000000003" hidden="1" customHeight="1" x14ac:dyDescent="0.3">
      <c r="A137" s="50">
        <v>129</v>
      </c>
      <c r="B137" s="51" t="s">
        <v>455</v>
      </c>
      <c r="C137" s="51" t="s">
        <v>456</v>
      </c>
      <c r="D137" s="88" t="s">
        <v>410</v>
      </c>
      <c r="E137" s="50">
        <v>0</v>
      </c>
      <c r="F137" s="168" t="s">
        <v>170</v>
      </c>
      <c r="G137" s="168" t="s">
        <v>170</v>
      </c>
      <c r="H137" s="93">
        <v>0</v>
      </c>
      <c r="I137" s="94">
        <v>0</v>
      </c>
      <c r="J137" s="188"/>
      <c r="K137" s="52">
        <f t="shared" si="5"/>
        <v>0</v>
      </c>
      <c r="L137" s="151">
        <f t="shared" si="6"/>
        <v>0</v>
      </c>
      <c r="M137" s="142">
        <f t="shared" si="7"/>
        <v>0</v>
      </c>
      <c r="N137" s="104"/>
      <c r="O137" s="180">
        <v>0</v>
      </c>
      <c r="P137" s="53">
        <v>0</v>
      </c>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H137" s="46">
        <f t="shared" si="8"/>
        <v>0</v>
      </c>
      <c r="BI137" s="47">
        <f t="shared" si="9"/>
        <v>0</v>
      </c>
    </row>
    <row r="138" spans="1:61" ht="39.950000000000003" hidden="1" customHeight="1" x14ac:dyDescent="0.3">
      <c r="A138" s="50">
        <v>130</v>
      </c>
      <c r="B138" s="187" t="s">
        <v>457</v>
      </c>
      <c r="C138" s="51" t="s">
        <v>458</v>
      </c>
      <c r="D138" s="88" t="s">
        <v>459</v>
      </c>
      <c r="E138" s="50">
        <v>0</v>
      </c>
      <c r="F138" s="168" t="s">
        <v>170</v>
      </c>
      <c r="G138" s="168" t="s">
        <v>170</v>
      </c>
      <c r="H138" s="93">
        <v>0</v>
      </c>
      <c r="I138" s="94">
        <v>0</v>
      </c>
      <c r="J138" s="188"/>
      <c r="K138" s="52">
        <f t="shared" ref="K138:K201" si="10">ROUND(J138/(1-0.04%),2)</f>
        <v>0</v>
      </c>
      <c r="L138" s="151">
        <f t="shared" ref="L138:L201" si="11">J138*E138</f>
        <v>0</v>
      </c>
      <c r="M138" s="142">
        <f t="shared" si="7"/>
        <v>0</v>
      </c>
      <c r="N138" s="104"/>
      <c r="O138" s="180">
        <v>0</v>
      </c>
      <c r="P138" s="53">
        <v>0</v>
      </c>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H138" s="46">
        <f t="shared" ref="BH138:BH201" si="12">SUM(O138:BF138)</f>
        <v>0</v>
      </c>
      <c r="BI138" s="47">
        <f t="shared" ref="BI138:BI201" si="13">BH138*J138</f>
        <v>0</v>
      </c>
    </row>
    <row r="139" spans="1:61" ht="39.950000000000003" hidden="1" customHeight="1" x14ac:dyDescent="0.3">
      <c r="A139" s="50">
        <v>131</v>
      </c>
      <c r="B139" s="51" t="s">
        <v>460</v>
      </c>
      <c r="C139" s="51" t="s">
        <v>461</v>
      </c>
      <c r="D139" s="88" t="s">
        <v>459</v>
      </c>
      <c r="E139" s="50">
        <v>0</v>
      </c>
      <c r="F139" s="168" t="s">
        <v>170</v>
      </c>
      <c r="G139" s="168" t="s">
        <v>170</v>
      </c>
      <c r="H139" s="93">
        <v>0</v>
      </c>
      <c r="I139" s="94">
        <v>0</v>
      </c>
      <c r="J139" s="188"/>
      <c r="K139" s="52">
        <f t="shared" si="10"/>
        <v>0</v>
      </c>
      <c r="L139" s="151">
        <f t="shared" si="11"/>
        <v>0</v>
      </c>
      <c r="M139" s="142">
        <f t="shared" ref="M139:M201" si="14">K139*E139</f>
        <v>0</v>
      </c>
      <c r="N139" s="104"/>
      <c r="O139" s="180">
        <v>0</v>
      </c>
      <c r="P139" s="53">
        <v>0</v>
      </c>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H139" s="46">
        <f t="shared" si="12"/>
        <v>0</v>
      </c>
      <c r="BI139" s="47">
        <f t="shared" si="13"/>
        <v>0</v>
      </c>
    </row>
    <row r="140" spans="1:61" ht="39.950000000000003" hidden="1" customHeight="1" x14ac:dyDescent="0.3">
      <c r="A140" s="50">
        <v>132</v>
      </c>
      <c r="B140" s="187" t="s">
        <v>462</v>
      </c>
      <c r="C140" s="51" t="s">
        <v>463</v>
      </c>
      <c r="D140" s="88" t="s">
        <v>459</v>
      </c>
      <c r="E140" s="50">
        <v>0</v>
      </c>
      <c r="F140" s="168" t="s">
        <v>170</v>
      </c>
      <c r="G140" s="168" t="s">
        <v>170</v>
      </c>
      <c r="H140" s="93">
        <v>0</v>
      </c>
      <c r="I140" s="94">
        <v>0</v>
      </c>
      <c r="J140" s="177"/>
      <c r="K140" s="52">
        <f t="shared" si="10"/>
        <v>0</v>
      </c>
      <c r="L140" s="151">
        <f t="shared" si="11"/>
        <v>0</v>
      </c>
      <c r="M140" s="142">
        <f t="shared" si="14"/>
        <v>0</v>
      </c>
      <c r="N140" s="104"/>
      <c r="O140" s="180">
        <v>0</v>
      </c>
      <c r="P140" s="53">
        <v>0</v>
      </c>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H140" s="46">
        <f t="shared" si="12"/>
        <v>0</v>
      </c>
      <c r="BI140" s="47">
        <f t="shared" si="13"/>
        <v>0</v>
      </c>
    </row>
    <row r="141" spans="1:61" ht="39.950000000000003" hidden="1" customHeight="1" x14ac:dyDescent="0.3">
      <c r="A141" s="50">
        <v>133</v>
      </c>
      <c r="B141" s="187" t="s">
        <v>464</v>
      </c>
      <c r="C141" s="51" t="s">
        <v>465</v>
      </c>
      <c r="D141" s="88" t="s">
        <v>459</v>
      </c>
      <c r="E141" s="50">
        <v>0</v>
      </c>
      <c r="F141" s="168" t="s">
        <v>170</v>
      </c>
      <c r="G141" s="168" t="s">
        <v>170</v>
      </c>
      <c r="H141" s="93">
        <v>0</v>
      </c>
      <c r="I141" s="94">
        <v>0</v>
      </c>
      <c r="J141" s="177"/>
      <c r="K141" s="52">
        <f t="shared" si="10"/>
        <v>0</v>
      </c>
      <c r="L141" s="151">
        <f t="shared" si="11"/>
        <v>0</v>
      </c>
      <c r="M141" s="142">
        <f t="shared" si="14"/>
        <v>0</v>
      </c>
      <c r="N141" s="104"/>
      <c r="O141" s="180">
        <v>0</v>
      </c>
      <c r="P141" s="53">
        <v>0</v>
      </c>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H141" s="46">
        <f t="shared" si="12"/>
        <v>0</v>
      </c>
      <c r="BI141" s="47">
        <f t="shared" si="13"/>
        <v>0</v>
      </c>
    </row>
    <row r="142" spans="1:61" ht="39.950000000000003" hidden="1" customHeight="1" x14ac:dyDescent="0.3">
      <c r="A142" s="50">
        <v>134</v>
      </c>
      <c r="B142" s="187" t="s">
        <v>466</v>
      </c>
      <c r="C142" s="51" t="s">
        <v>467</v>
      </c>
      <c r="D142" s="88" t="s">
        <v>459</v>
      </c>
      <c r="E142" s="50">
        <v>0</v>
      </c>
      <c r="F142" s="168" t="s">
        <v>170</v>
      </c>
      <c r="G142" s="168" t="s">
        <v>170</v>
      </c>
      <c r="H142" s="93">
        <v>0</v>
      </c>
      <c r="I142" s="94">
        <v>0</v>
      </c>
      <c r="J142" s="52"/>
      <c r="K142" s="52">
        <f t="shared" si="10"/>
        <v>0</v>
      </c>
      <c r="L142" s="151">
        <f t="shared" si="11"/>
        <v>0</v>
      </c>
      <c r="M142" s="142">
        <f t="shared" si="14"/>
        <v>0</v>
      </c>
      <c r="N142" s="104"/>
      <c r="O142" s="180">
        <v>0</v>
      </c>
      <c r="P142" s="53">
        <v>0</v>
      </c>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H142" s="46">
        <f t="shared" si="12"/>
        <v>0</v>
      </c>
      <c r="BI142" s="47">
        <f t="shared" si="13"/>
        <v>0</v>
      </c>
    </row>
    <row r="143" spans="1:61" ht="39.950000000000003" hidden="1" customHeight="1" x14ac:dyDescent="0.3">
      <c r="A143" s="50">
        <v>135</v>
      </c>
      <c r="B143" s="187" t="s">
        <v>468</v>
      </c>
      <c r="C143" s="51" t="s">
        <v>469</v>
      </c>
      <c r="D143" s="88" t="s">
        <v>470</v>
      </c>
      <c r="E143" s="50">
        <v>0</v>
      </c>
      <c r="F143" s="168" t="s">
        <v>170</v>
      </c>
      <c r="G143" s="168" t="s">
        <v>170</v>
      </c>
      <c r="H143" s="93">
        <v>0</v>
      </c>
      <c r="I143" s="94">
        <v>0</v>
      </c>
      <c r="J143" s="188"/>
      <c r="K143" s="52">
        <f t="shared" si="10"/>
        <v>0</v>
      </c>
      <c r="L143" s="151">
        <f t="shared" si="11"/>
        <v>0</v>
      </c>
      <c r="M143" s="142">
        <f t="shared" si="14"/>
        <v>0</v>
      </c>
      <c r="N143" s="104"/>
      <c r="O143" s="180">
        <v>0</v>
      </c>
      <c r="P143" s="53">
        <v>0</v>
      </c>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H143" s="46">
        <f t="shared" si="12"/>
        <v>0</v>
      </c>
      <c r="BI143" s="47">
        <f t="shared" si="13"/>
        <v>0</v>
      </c>
    </row>
    <row r="144" spans="1:61" ht="39.950000000000003" hidden="1" customHeight="1" x14ac:dyDescent="0.3">
      <c r="A144" s="50">
        <v>136</v>
      </c>
      <c r="B144" s="187" t="s">
        <v>471</v>
      </c>
      <c r="C144" s="51" t="s">
        <v>472</v>
      </c>
      <c r="D144" s="88" t="s">
        <v>459</v>
      </c>
      <c r="E144" s="50">
        <v>0</v>
      </c>
      <c r="F144" s="168" t="s">
        <v>170</v>
      </c>
      <c r="G144" s="168" t="s">
        <v>170</v>
      </c>
      <c r="H144" s="93">
        <v>0</v>
      </c>
      <c r="I144" s="94">
        <v>0</v>
      </c>
      <c r="J144" s="188"/>
      <c r="K144" s="52">
        <f t="shared" si="10"/>
        <v>0</v>
      </c>
      <c r="L144" s="151">
        <f t="shared" si="11"/>
        <v>0</v>
      </c>
      <c r="M144" s="142">
        <f t="shared" si="14"/>
        <v>0</v>
      </c>
      <c r="N144" s="104"/>
      <c r="O144" s="180">
        <v>0</v>
      </c>
      <c r="P144" s="53">
        <v>0</v>
      </c>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H144" s="46">
        <f t="shared" si="12"/>
        <v>0</v>
      </c>
      <c r="BI144" s="47">
        <f t="shared" si="13"/>
        <v>0</v>
      </c>
    </row>
    <row r="145" spans="1:61" ht="39.950000000000003" hidden="1" customHeight="1" x14ac:dyDescent="0.3">
      <c r="A145" s="50">
        <v>137</v>
      </c>
      <c r="B145" s="51" t="s">
        <v>473</v>
      </c>
      <c r="C145" s="51" t="s">
        <v>474</v>
      </c>
      <c r="D145" s="88" t="s">
        <v>459</v>
      </c>
      <c r="E145" s="50">
        <v>0</v>
      </c>
      <c r="F145" s="168" t="s">
        <v>170</v>
      </c>
      <c r="G145" s="168" t="s">
        <v>170</v>
      </c>
      <c r="H145" s="93">
        <v>0</v>
      </c>
      <c r="I145" s="94">
        <v>0</v>
      </c>
      <c r="J145" s="188"/>
      <c r="K145" s="52">
        <f t="shared" si="10"/>
        <v>0</v>
      </c>
      <c r="L145" s="151">
        <f t="shared" si="11"/>
        <v>0</v>
      </c>
      <c r="M145" s="142">
        <f t="shared" si="14"/>
        <v>0</v>
      </c>
      <c r="N145" s="104"/>
      <c r="O145" s="180">
        <v>0</v>
      </c>
      <c r="P145" s="53">
        <v>0</v>
      </c>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H145" s="46">
        <f t="shared" si="12"/>
        <v>0</v>
      </c>
      <c r="BI145" s="47">
        <f t="shared" si="13"/>
        <v>0</v>
      </c>
    </row>
    <row r="146" spans="1:61" ht="39.950000000000003" hidden="1" customHeight="1" x14ac:dyDescent="0.3">
      <c r="A146" s="50">
        <v>138</v>
      </c>
      <c r="B146" s="187" t="s">
        <v>475</v>
      </c>
      <c r="C146" s="51" t="s">
        <v>476</v>
      </c>
      <c r="D146" s="88" t="s">
        <v>459</v>
      </c>
      <c r="E146" s="50">
        <v>0</v>
      </c>
      <c r="F146" s="168" t="s">
        <v>170</v>
      </c>
      <c r="G146" s="168" t="s">
        <v>170</v>
      </c>
      <c r="H146" s="93">
        <v>0</v>
      </c>
      <c r="I146" s="94">
        <v>0</v>
      </c>
      <c r="J146" s="52"/>
      <c r="K146" s="52">
        <f t="shared" si="10"/>
        <v>0</v>
      </c>
      <c r="L146" s="151">
        <f t="shared" si="11"/>
        <v>0</v>
      </c>
      <c r="M146" s="142">
        <f t="shared" si="14"/>
        <v>0</v>
      </c>
      <c r="N146" s="104"/>
      <c r="O146" s="180">
        <v>0</v>
      </c>
      <c r="P146" s="53">
        <v>0</v>
      </c>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H146" s="46">
        <f t="shared" si="12"/>
        <v>0</v>
      </c>
      <c r="BI146" s="47">
        <f t="shared" si="13"/>
        <v>0</v>
      </c>
    </row>
    <row r="147" spans="1:61" ht="39.950000000000003" hidden="1" customHeight="1" x14ac:dyDescent="0.3">
      <c r="A147" s="50">
        <v>139</v>
      </c>
      <c r="B147" s="51" t="s">
        <v>477</v>
      </c>
      <c r="C147" s="51" t="s">
        <v>478</v>
      </c>
      <c r="D147" s="88" t="s">
        <v>479</v>
      </c>
      <c r="E147" s="50">
        <v>0</v>
      </c>
      <c r="F147" s="168" t="s">
        <v>170</v>
      </c>
      <c r="G147" s="168" t="s">
        <v>170</v>
      </c>
      <c r="H147" s="93">
        <v>0</v>
      </c>
      <c r="I147" s="94">
        <v>0</v>
      </c>
      <c r="J147" s="188"/>
      <c r="K147" s="52">
        <f t="shared" si="10"/>
        <v>0</v>
      </c>
      <c r="L147" s="151">
        <f t="shared" si="11"/>
        <v>0</v>
      </c>
      <c r="M147" s="142">
        <f t="shared" si="14"/>
        <v>0</v>
      </c>
      <c r="N147" s="104"/>
      <c r="O147" s="180">
        <v>0</v>
      </c>
      <c r="P147" s="53">
        <v>0</v>
      </c>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H147" s="46">
        <f t="shared" si="12"/>
        <v>0</v>
      </c>
      <c r="BI147" s="47">
        <f t="shared" si="13"/>
        <v>0</v>
      </c>
    </row>
    <row r="148" spans="1:61" ht="39.950000000000003" hidden="1" customHeight="1" x14ac:dyDescent="0.3">
      <c r="A148" s="50">
        <v>140</v>
      </c>
      <c r="B148" s="51" t="s">
        <v>480</v>
      </c>
      <c r="C148" s="51" t="s">
        <v>481</v>
      </c>
      <c r="D148" s="88" t="s">
        <v>479</v>
      </c>
      <c r="E148" s="50">
        <v>0</v>
      </c>
      <c r="F148" s="168" t="s">
        <v>170</v>
      </c>
      <c r="G148" s="168" t="s">
        <v>170</v>
      </c>
      <c r="H148" s="93">
        <v>0</v>
      </c>
      <c r="I148" s="94">
        <v>0</v>
      </c>
      <c r="J148" s="177"/>
      <c r="K148" s="52">
        <f t="shared" si="10"/>
        <v>0</v>
      </c>
      <c r="L148" s="151">
        <f t="shared" si="11"/>
        <v>0</v>
      </c>
      <c r="M148" s="142">
        <f t="shared" si="14"/>
        <v>0</v>
      </c>
      <c r="N148" s="104"/>
      <c r="O148" s="180">
        <v>0</v>
      </c>
      <c r="P148" s="53">
        <v>0</v>
      </c>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H148" s="46">
        <f t="shared" si="12"/>
        <v>0</v>
      </c>
      <c r="BI148" s="47">
        <f t="shared" si="13"/>
        <v>0</v>
      </c>
    </row>
    <row r="149" spans="1:61" ht="39.950000000000003" hidden="1" customHeight="1" x14ac:dyDescent="0.3">
      <c r="A149" s="50">
        <v>141</v>
      </c>
      <c r="B149" s="187" t="s">
        <v>482</v>
      </c>
      <c r="C149" s="51" t="s">
        <v>483</v>
      </c>
      <c r="D149" s="88" t="s">
        <v>484</v>
      </c>
      <c r="E149" s="50">
        <v>0</v>
      </c>
      <c r="F149" s="168" t="s">
        <v>170</v>
      </c>
      <c r="G149" s="168" t="s">
        <v>170</v>
      </c>
      <c r="H149" s="93">
        <v>0</v>
      </c>
      <c r="I149" s="94">
        <v>0</v>
      </c>
      <c r="J149" s="188"/>
      <c r="K149" s="52">
        <f t="shared" si="10"/>
        <v>0</v>
      </c>
      <c r="L149" s="151">
        <f t="shared" si="11"/>
        <v>0</v>
      </c>
      <c r="M149" s="142">
        <f t="shared" si="14"/>
        <v>0</v>
      </c>
      <c r="N149" s="104"/>
      <c r="O149" s="180">
        <v>0</v>
      </c>
      <c r="P149" s="53">
        <v>0</v>
      </c>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H149" s="46">
        <f t="shared" si="12"/>
        <v>0</v>
      </c>
      <c r="BI149" s="47">
        <f t="shared" si="13"/>
        <v>0</v>
      </c>
    </row>
    <row r="150" spans="1:61" ht="39.950000000000003" hidden="1" customHeight="1" x14ac:dyDescent="0.3">
      <c r="A150" s="50">
        <v>142</v>
      </c>
      <c r="B150" s="187" t="s">
        <v>485</v>
      </c>
      <c r="C150" s="51" t="s">
        <v>486</v>
      </c>
      <c r="D150" s="88" t="s">
        <v>484</v>
      </c>
      <c r="E150" s="50">
        <v>0</v>
      </c>
      <c r="F150" s="168" t="s">
        <v>170</v>
      </c>
      <c r="G150" s="168" t="s">
        <v>170</v>
      </c>
      <c r="H150" s="93">
        <v>0</v>
      </c>
      <c r="I150" s="94">
        <v>0</v>
      </c>
      <c r="J150" s="188"/>
      <c r="K150" s="52">
        <f t="shared" si="10"/>
        <v>0</v>
      </c>
      <c r="L150" s="151">
        <f t="shared" si="11"/>
        <v>0</v>
      </c>
      <c r="M150" s="142">
        <f t="shared" si="14"/>
        <v>0</v>
      </c>
      <c r="N150" s="104"/>
      <c r="O150" s="180">
        <v>0</v>
      </c>
      <c r="P150" s="53">
        <v>0</v>
      </c>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H150" s="46">
        <f t="shared" si="12"/>
        <v>0</v>
      </c>
      <c r="BI150" s="47">
        <f t="shared" si="13"/>
        <v>0</v>
      </c>
    </row>
    <row r="151" spans="1:61" ht="39.950000000000003" hidden="1" customHeight="1" x14ac:dyDescent="0.3">
      <c r="A151" s="50">
        <v>143</v>
      </c>
      <c r="B151" s="187" t="s">
        <v>487</v>
      </c>
      <c r="C151" s="51" t="s">
        <v>488</v>
      </c>
      <c r="D151" s="88" t="s">
        <v>484</v>
      </c>
      <c r="E151" s="50">
        <v>0</v>
      </c>
      <c r="F151" s="168" t="s">
        <v>170</v>
      </c>
      <c r="G151" s="168" t="s">
        <v>170</v>
      </c>
      <c r="H151" s="93">
        <v>0</v>
      </c>
      <c r="I151" s="94">
        <v>0</v>
      </c>
      <c r="J151" s="177"/>
      <c r="K151" s="52">
        <f t="shared" si="10"/>
        <v>0</v>
      </c>
      <c r="L151" s="151">
        <f t="shared" si="11"/>
        <v>0</v>
      </c>
      <c r="M151" s="142">
        <f t="shared" si="14"/>
        <v>0</v>
      </c>
      <c r="N151" s="104"/>
      <c r="O151" s="180">
        <v>0</v>
      </c>
      <c r="P151" s="53">
        <v>0</v>
      </c>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H151" s="46">
        <f t="shared" si="12"/>
        <v>0</v>
      </c>
      <c r="BI151" s="47">
        <f t="shared" si="13"/>
        <v>0</v>
      </c>
    </row>
    <row r="152" spans="1:61" ht="39.950000000000003" hidden="1" customHeight="1" x14ac:dyDescent="0.3">
      <c r="A152" s="50">
        <v>144</v>
      </c>
      <c r="B152" s="187" t="s">
        <v>489</v>
      </c>
      <c r="C152" s="51" t="s">
        <v>490</v>
      </c>
      <c r="D152" s="88" t="s">
        <v>484</v>
      </c>
      <c r="E152" s="50">
        <v>0</v>
      </c>
      <c r="F152" s="168" t="s">
        <v>170</v>
      </c>
      <c r="G152" s="168" t="s">
        <v>170</v>
      </c>
      <c r="H152" s="93">
        <v>0</v>
      </c>
      <c r="I152" s="94">
        <v>0</v>
      </c>
      <c r="J152" s="188"/>
      <c r="K152" s="52">
        <f t="shared" si="10"/>
        <v>0</v>
      </c>
      <c r="L152" s="151">
        <f t="shared" si="11"/>
        <v>0</v>
      </c>
      <c r="M152" s="142">
        <f t="shared" si="14"/>
        <v>0</v>
      </c>
      <c r="N152" s="104"/>
      <c r="O152" s="180">
        <v>0</v>
      </c>
      <c r="P152" s="53">
        <v>0</v>
      </c>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H152" s="46">
        <f t="shared" si="12"/>
        <v>0</v>
      </c>
      <c r="BI152" s="47">
        <f t="shared" si="13"/>
        <v>0</v>
      </c>
    </row>
    <row r="153" spans="1:61" ht="39.950000000000003" customHeight="1" x14ac:dyDescent="0.3">
      <c r="A153" s="50">
        <v>145</v>
      </c>
      <c r="B153" s="51" t="s">
        <v>491</v>
      </c>
      <c r="C153" s="51" t="s">
        <v>492</v>
      </c>
      <c r="D153" s="88" t="s">
        <v>484</v>
      </c>
      <c r="E153" s="157">
        <v>1920</v>
      </c>
      <c r="F153" s="168">
        <v>11134</v>
      </c>
      <c r="G153" s="168">
        <v>7670</v>
      </c>
      <c r="H153" s="93">
        <v>0.25</v>
      </c>
      <c r="I153" s="94">
        <v>0.48330000000000001</v>
      </c>
      <c r="J153" s="188">
        <v>5752.5</v>
      </c>
      <c r="K153" s="52">
        <f t="shared" si="10"/>
        <v>5754.8</v>
      </c>
      <c r="L153" s="151">
        <f t="shared" si="11"/>
        <v>11044800</v>
      </c>
      <c r="M153" s="142">
        <f t="shared" si="14"/>
        <v>11049216</v>
      </c>
      <c r="N153" s="104"/>
      <c r="O153" s="180">
        <v>500</v>
      </c>
      <c r="P153" s="53">
        <v>200</v>
      </c>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H153" s="46">
        <f t="shared" si="12"/>
        <v>700</v>
      </c>
      <c r="BI153" s="47">
        <f t="shared" si="13"/>
        <v>4026750</v>
      </c>
    </row>
    <row r="154" spans="1:61" ht="39.950000000000003" hidden="1" customHeight="1" x14ac:dyDescent="0.3">
      <c r="A154" s="50">
        <v>146</v>
      </c>
      <c r="B154" s="51" t="s">
        <v>493</v>
      </c>
      <c r="C154" s="51" t="s">
        <v>494</v>
      </c>
      <c r="D154" s="88" t="s">
        <v>484</v>
      </c>
      <c r="E154" s="50">
        <v>0</v>
      </c>
      <c r="F154" s="168" t="s">
        <v>170</v>
      </c>
      <c r="G154" s="168" t="s">
        <v>170</v>
      </c>
      <c r="H154" s="93">
        <v>0</v>
      </c>
      <c r="I154" s="94">
        <v>0</v>
      </c>
      <c r="J154" s="188"/>
      <c r="K154" s="52">
        <f t="shared" si="10"/>
        <v>0</v>
      </c>
      <c r="L154" s="151">
        <f t="shared" si="11"/>
        <v>0</v>
      </c>
      <c r="M154" s="142">
        <f t="shared" si="14"/>
        <v>0</v>
      </c>
      <c r="N154" s="104"/>
      <c r="O154" s="180">
        <v>0</v>
      </c>
      <c r="P154" s="53">
        <v>0</v>
      </c>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H154" s="46">
        <f t="shared" si="12"/>
        <v>0</v>
      </c>
      <c r="BI154" s="47">
        <f t="shared" si="13"/>
        <v>0</v>
      </c>
    </row>
    <row r="155" spans="1:61" ht="39.950000000000003" hidden="1" customHeight="1" x14ac:dyDescent="0.3">
      <c r="A155" s="50">
        <v>147</v>
      </c>
      <c r="B155" s="51" t="s">
        <v>495</v>
      </c>
      <c r="C155" s="51" t="s">
        <v>496</v>
      </c>
      <c r="D155" s="88" t="s">
        <v>484</v>
      </c>
      <c r="E155" s="50">
        <v>0</v>
      </c>
      <c r="F155" s="168" t="s">
        <v>170</v>
      </c>
      <c r="G155" s="168" t="s">
        <v>170</v>
      </c>
      <c r="H155" s="93">
        <v>0</v>
      </c>
      <c r="I155" s="94">
        <v>0</v>
      </c>
      <c r="J155" s="188"/>
      <c r="K155" s="52">
        <f t="shared" si="10"/>
        <v>0</v>
      </c>
      <c r="L155" s="151">
        <f t="shared" si="11"/>
        <v>0</v>
      </c>
      <c r="M155" s="142">
        <f t="shared" si="14"/>
        <v>0</v>
      </c>
      <c r="N155" s="104"/>
      <c r="O155" s="180">
        <v>0</v>
      </c>
      <c r="P155" s="53">
        <v>0</v>
      </c>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H155" s="46">
        <f t="shared" si="12"/>
        <v>0</v>
      </c>
      <c r="BI155" s="47">
        <f t="shared" si="13"/>
        <v>0</v>
      </c>
    </row>
    <row r="156" spans="1:61" ht="39.950000000000003" hidden="1" customHeight="1" x14ac:dyDescent="0.3">
      <c r="A156" s="50">
        <v>148</v>
      </c>
      <c r="B156" s="187" t="s">
        <v>497</v>
      </c>
      <c r="C156" s="51" t="s">
        <v>498</v>
      </c>
      <c r="D156" s="88" t="s">
        <v>484</v>
      </c>
      <c r="E156" s="50">
        <v>0</v>
      </c>
      <c r="F156" s="168" t="s">
        <v>170</v>
      </c>
      <c r="G156" s="168" t="s">
        <v>170</v>
      </c>
      <c r="H156" s="93">
        <v>0</v>
      </c>
      <c r="I156" s="94">
        <v>0</v>
      </c>
      <c r="J156" s="188"/>
      <c r="K156" s="52">
        <f t="shared" si="10"/>
        <v>0</v>
      </c>
      <c r="L156" s="151">
        <f t="shared" si="11"/>
        <v>0</v>
      </c>
      <c r="M156" s="142">
        <f t="shared" si="14"/>
        <v>0</v>
      </c>
      <c r="N156" s="104"/>
      <c r="O156" s="180">
        <v>0</v>
      </c>
      <c r="P156" s="53">
        <v>0</v>
      </c>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H156" s="46">
        <f t="shared" si="12"/>
        <v>0</v>
      </c>
      <c r="BI156" s="47">
        <f t="shared" si="13"/>
        <v>0</v>
      </c>
    </row>
    <row r="157" spans="1:61" ht="39.950000000000003" hidden="1" customHeight="1" x14ac:dyDescent="0.3">
      <c r="A157" s="50">
        <v>149</v>
      </c>
      <c r="B157" s="51" t="s">
        <v>499</v>
      </c>
      <c r="C157" s="51" t="s">
        <v>500</v>
      </c>
      <c r="D157" s="88" t="s">
        <v>484</v>
      </c>
      <c r="E157" s="50">
        <v>0</v>
      </c>
      <c r="F157" s="168" t="s">
        <v>170</v>
      </c>
      <c r="G157" s="168" t="s">
        <v>170</v>
      </c>
      <c r="H157" s="93">
        <v>0</v>
      </c>
      <c r="I157" s="94">
        <v>0</v>
      </c>
      <c r="J157" s="52"/>
      <c r="K157" s="52">
        <f t="shared" si="10"/>
        <v>0</v>
      </c>
      <c r="L157" s="151">
        <f t="shared" si="11"/>
        <v>0</v>
      </c>
      <c r="M157" s="142">
        <f t="shared" si="14"/>
        <v>0</v>
      </c>
      <c r="N157" s="104"/>
      <c r="O157" s="180">
        <v>0</v>
      </c>
      <c r="P157" s="53">
        <v>0</v>
      </c>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H157" s="46">
        <f t="shared" si="12"/>
        <v>0</v>
      </c>
      <c r="BI157" s="47">
        <f t="shared" si="13"/>
        <v>0</v>
      </c>
    </row>
    <row r="158" spans="1:61" ht="39.950000000000003" hidden="1" customHeight="1" x14ac:dyDescent="0.3">
      <c r="A158" s="50">
        <v>150</v>
      </c>
      <c r="B158" s="187" t="s">
        <v>501</v>
      </c>
      <c r="C158" s="51" t="s">
        <v>502</v>
      </c>
      <c r="D158" s="88" t="s">
        <v>324</v>
      </c>
      <c r="E158" s="50">
        <v>0</v>
      </c>
      <c r="F158" s="168" t="s">
        <v>170</v>
      </c>
      <c r="G158" s="168" t="s">
        <v>170</v>
      </c>
      <c r="H158" s="93">
        <v>0</v>
      </c>
      <c r="I158" s="94">
        <v>0</v>
      </c>
      <c r="J158" s="188"/>
      <c r="K158" s="52">
        <f t="shared" si="10"/>
        <v>0</v>
      </c>
      <c r="L158" s="151">
        <f t="shared" si="11"/>
        <v>0</v>
      </c>
      <c r="M158" s="142">
        <f t="shared" si="14"/>
        <v>0</v>
      </c>
      <c r="N158" s="104"/>
      <c r="O158" s="180">
        <v>0</v>
      </c>
      <c r="P158" s="53">
        <v>0</v>
      </c>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H158" s="46">
        <f t="shared" si="12"/>
        <v>0</v>
      </c>
      <c r="BI158" s="47">
        <f t="shared" si="13"/>
        <v>0</v>
      </c>
    </row>
    <row r="159" spans="1:61" ht="39.950000000000003" hidden="1" customHeight="1" x14ac:dyDescent="0.3">
      <c r="A159" s="50">
        <v>151</v>
      </c>
      <c r="B159" s="187" t="s">
        <v>503</v>
      </c>
      <c r="C159" s="51" t="s">
        <v>504</v>
      </c>
      <c r="D159" s="88" t="s">
        <v>324</v>
      </c>
      <c r="E159" s="50">
        <v>0</v>
      </c>
      <c r="F159" s="168" t="s">
        <v>170</v>
      </c>
      <c r="G159" s="168" t="s">
        <v>170</v>
      </c>
      <c r="H159" s="93">
        <v>0</v>
      </c>
      <c r="I159" s="94">
        <v>0</v>
      </c>
      <c r="J159" s="52"/>
      <c r="K159" s="52">
        <f t="shared" si="10"/>
        <v>0</v>
      </c>
      <c r="L159" s="151">
        <f t="shared" si="11"/>
        <v>0</v>
      </c>
      <c r="M159" s="142">
        <f t="shared" si="14"/>
        <v>0</v>
      </c>
      <c r="N159" s="104"/>
      <c r="O159" s="180">
        <v>0</v>
      </c>
      <c r="P159" s="53">
        <v>0</v>
      </c>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H159" s="46">
        <f t="shared" si="12"/>
        <v>0</v>
      </c>
      <c r="BI159" s="47">
        <f t="shared" si="13"/>
        <v>0</v>
      </c>
    </row>
    <row r="160" spans="1:61" ht="39.950000000000003" customHeight="1" x14ac:dyDescent="0.3">
      <c r="A160" s="50">
        <v>152</v>
      </c>
      <c r="B160" s="51" t="s">
        <v>505</v>
      </c>
      <c r="C160" s="51" t="s">
        <v>506</v>
      </c>
      <c r="D160" s="88" t="s">
        <v>324</v>
      </c>
      <c r="E160" s="157">
        <v>1920</v>
      </c>
      <c r="F160" s="168">
        <v>6245</v>
      </c>
      <c r="G160" s="168">
        <v>1753</v>
      </c>
      <c r="H160" s="93">
        <v>0.25</v>
      </c>
      <c r="I160" s="94">
        <v>0.78949999999999998</v>
      </c>
      <c r="J160" s="188">
        <v>1314.75</v>
      </c>
      <c r="K160" s="52">
        <f t="shared" si="10"/>
        <v>1315.28</v>
      </c>
      <c r="L160" s="151">
        <f t="shared" si="11"/>
        <v>2524320</v>
      </c>
      <c r="M160" s="142">
        <f t="shared" si="14"/>
        <v>2525337.6000000001</v>
      </c>
      <c r="N160" s="104"/>
      <c r="O160" s="180">
        <v>1000</v>
      </c>
      <c r="P160" s="53">
        <v>300</v>
      </c>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H160" s="46">
        <f t="shared" si="12"/>
        <v>1300</v>
      </c>
      <c r="BI160" s="47">
        <f t="shared" si="13"/>
        <v>1709175</v>
      </c>
    </row>
    <row r="161" spans="1:61" ht="39.950000000000003" hidden="1" customHeight="1" x14ac:dyDescent="0.3">
      <c r="A161" s="50">
        <v>153</v>
      </c>
      <c r="B161" s="51" t="s">
        <v>507</v>
      </c>
      <c r="C161" s="51" t="s">
        <v>508</v>
      </c>
      <c r="D161" s="88" t="s">
        <v>324</v>
      </c>
      <c r="E161" s="50">
        <v>0</v>
      </c>
      <c r="F161" s="168" t="s">
        <v>170</v>
      </c>
      <c r="G161" s="168" t="s">
        <v>170</v>
      </c>
      <c r="H161" s="93">
        <v>0</v>
      </c>
      <c r="I161" s="94">
        <v>0</v>
      </c>
      <c r="J161" s="52"/>
      <c r="K161" s="52">
        <f t="shared" si="10"/>
        <v>0</v>
      </c>
      <c r="L161" s="151">
        <f t="shared" si="11"/>
        <v>0</v>
      </c>
      <c r="M161" s="142">
        <f t="shared" si="14"/>
        <v>0</v>
      </c>
      <c r="N161" s="104"/>
      <c r="O161" s="180">
        <v>0</v>
      </c>
      <c r="P161" s="53">
        <v>0</v>
      </c>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H161" s="46">
        <f t="shared" si="12"/>
        <v>0</v>
      </c>
      <c r="BI161" s="47">
        <f t="shared" si="13"/>
        <v>0</v>
      </c>
    </row>
    <row r="162" spans="1:61" ht="39.950000000000003" hidden="1" customHeight="1" x14ac:dyDescent="0.3">
      <c r="A162" s="50">
        <v>154</v>
      </c>
      <c r="B162" s="51" t="s">
        <v>509</v>
      </c>
      <c r="C162" s="51" t="s">
        <v>510</v>
      </c>
      <c r="D162" s="88" t="s">
        <v>479</v>
      </c>
      <c r="E162" s="50">
        <v>0</v>
      </c>
      <c r="F162" s="168" t="s">
        <v>170</v>
      </c>
      <c r="G162" s="168" t="s">
        <v>170</v>
      </c>
      <c r="H162" s="93">
        <v>0</v>
      </c>
      <c r="I162" s="94">
        <v>0</v>
      </c>
      <c r="J162" s="188"/>
      <c r="K162" s="52">
        <f t="shared" si="10"/>
        <v>0</v>
      </c>
      <c r="L162" s="151">
        <f t="shared" si="11"/>
        <v>0</v>
      </c>
      <c r="M162" s="142">
        <f t="shared" si="14"/>
        <v>0</v>
      </c>
      <c r="N162" s="104"/>
      <c r="O162" s="180">
        <v>0</v>
      </c>
      <c r="P162" s="53">
        <v>0</v>
      </c>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H162" s="46">
        <f t="shared" si="12"/>
        <v>0</v>
      </c>
      <c r="BI162" s="47">
        <f t="shared" si="13"/>
        <v>0</v>
      </c>
    </row>
    <row r="163" spans="1:61" ht="39.950000000000003" customHeight="1" x14ac:dyDescent="0.3">
      <c r="A163" s="50">
        <v>155</v>
      </c>
      <c r="B163" s="51" t="s">
        <v>511</v>
      </c>
      <c r="C163" s="51" t="s">
        <v>512</v>
      </c>
      <c r="D163" s="88" t="s">
        <v>513</v>
      </c>
      <c r="E163" s="157">
        <v>1630</v>
      </c>
      <c r="F163" s="168">
        <v>4283</v>
      </c>
      <c r="G163" s="168">
        <v>4283</v>
      </c>
      <c r="H163" s="93">
        <v>0.25</v>
      </c>
      <c r="I163" s="94">
        <v>0.25</v>
      </c>
      <c r="J163" s="188">
        <v>3212.25</v>
      </c>
      <c r="K163" s="52">
        <f t="shared" si="10"/>
        <v>3213.54</v>
      </c>
      <c r="L163" s="151">
        <f t="shared" si="11"/>
        <v>5235967.5</v>
      </c>
      <c r="M163" s="142">
        <f t="shared" si="14"/>
        <v>5238070.2</v>
      </c>
      <c r="N163" s="104"/>
      <c r="O163" s="180">
        <v>500</v>
      </c>
      <c r="P163" s="53">
        <v>200</v>
      </c>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H163" s="46">
        <f t="shared" si="12"/>
        <v>700</v>
      </c>
      <c r="BI163" s="47">
        <f t="shared" si="13"/>
        <v>2248575</v>
      </c>
    </row>
    <row r="164" spans="1:61" ht="39.950000000000003" hidden="1" customHeight="1" x14ac:dyDescent="0.3">
      <c r="A164" s="50">
        <v>156</v>
      </c>
      <c r="B164" s="187" t="s">
        <v>514</v>
      </c>
      <c r="C164" s="51" t="s">
        <v>515</v>
      </c>
      <c r="D164" s="88" t="s">
        <v>516</v>
      </c>
      <c r="E164" s="50">
        <v>0</v>
      </c>
      <c r="F164" s="168" t="s">
        <v>170</v>
      </c>
      <c r="G164" s="168" t="s">
        <v>170</v>
      </c>
      <c r="H164" s="93">
        <v>0</v>
      </c>
      <c r="I164" s="94">
        <v>0</v>
      </c>
      <c r="J164" s="177"/>
      <c r="K164" s="52">
        <f t="shared" si="10"/>
        <v>0</v>
      </c>
      <c r="L164" s="151">
        <f t="shared" si="11"/>
        <v>0</v>
      </c>
      <c r="M164" s="142">
        <f t="shared" si="14"/>
        <v>0</v>
      </c>
      <c r="N164" s="104"/>
      <c r="O164" s="181">
        <v>0</v>
      </c>
      <c r="P164" s="53">
        <v>0</v>
      </c>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H164" s="46">
        <f t="shared" si="12"/>
        <v>0</v>
      </c>
      <c r="BI164" s="47">
        <f t="shared" si="13"/>
        <v>0</v>
      </c>
    </row>
    <row r="165" spans="1:61" ht="39.950000000000003" hidden="1" customHeight="1" x14ac:dyDescent="0.3">
      <c r="A165" s="50">
        <v>157</v>
      </c>
      <c r="B165" s="187" t="s">
        <v>517</v>
      </c>
      <c r="C165" s="51" t="s">
        <v>518</v>
      </c>
      <c r="D165" s="88" t="s">
        <v>519</v>
      </c>
      <c r="E165" s="50">
        <v>0</v>
      </c>
      <c r="F165" s="168" t="s">
        <v>170</v>
      </c>
      <c r="G165" s="168" t="s">
        <v>170</v>
      </c>
      <c r="H165" s="93">
        <v>0</v>
      </c>
      <c r="I165" s="94">
        <v>0</v>
      </c>
      <c r="J165" s="177"/>
      <c r="K165" s="52">
        <f t="shared" si="10"/>
        <v>0</v>
      </c>
      <c r="L165" s="151">
        <f t="shared" si="11"/>
        <v>0</v>
      </c>
      <c r="M165" s="142">
        <f t="shared" si="14"/>
        <v>0</v>
      </c>
      <c r="N165" s="104"/>
      <c r="O165" s="180">
        <v>0</v>
      </c>
      <c r="P165" s="53">
        <v>0</v>
      </c>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H165" s="46">
        <f t="shared" si="12"/>
        <v>0</v>
      </c>
      <c r="BI165" s="47">
        <f t="shared" si="13"/>
        <v>0</v>
      </c>
    </row>
    <row r="166" spans="1:61" ht="39.950000000000003" hidden="1" customHeight="1" x14ac:dyDescent="0.3">
      <c r="A166" s="50">
        <v>158</v>
      </c>
      <c r="B166" s="51" t="s">
        <v>520</v>
      </c>
      <c r="C166" s="51" t="s">
        <v>521</v>
      </c>
      <c r="D166" s="88" t="s">
        <v>513</v>
      </c>
      <c r="E166" s="50">
        <v>0</v>
      </c>
      <c r="F166" s="168" t="s">
        <v>170</v>
      </c>
      <c r="G166" s="168" t="s">
        <v>170</v>
      </c>
      <c r="H166" s="93">
        <v>0</v>
      </c>
      <c r="I166" s="94">
        <v>0</v>
      </c>
      <c r="J166" s="188"/>
      <c r="K166" s="52">
        <f t="shared" si="10"/>
        <v>0</v>
      </c>
      <c r="L166" s="151">
        <f t="shared" si="11"/>
        <v>0</v>
      </c>
      <c r="M166" s="142">
        <f t="shared" si="14"/>
        <v>0</v>
      </c>
      <c r="N166" s="104"/>
      <c r="O166" s="180">
        <v>0</v>
      </c>
      <c r="P166" s="53">
        <v>0</v>
      </c>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H166" s="46">
        <f t="shared" si="12"/>
        <v>0</v>
      </c>
      <c r="BI166" s="47">
        <f t="shared" si="13"/>
        <v>0</v>
      </c>
    </row>
    <row r="167" spans="1:61" ht="39.950000000000003" customHeight="1" x14ac:dyDescent="0.3">
      <c r="A167" s="50">
        <v>159</v>
      </c>
      <c r="B167" s="187" t="s">
        <v>522</v>
      </c>
      <c r="C167" s="51" t="s">
        <v>523</v>
      </c>
      <c r="D167" s="88" t="s">
        <v>524</v>
      </c>
      <c r="E167" s="50">
        <v>426</v>
      </c>
      <c r="F167" s="168">
        <v>2248</v>
      </c>
      <c r="G167" s="168">
        <v>2130</v>
      </c>
      <c r="H167" s="93">
        <v>0.25</v>
      </c>
      <c r="I167" s="94">
        <v>0.28939999999999999</v>
      </c>
      <c r="J167" s="177">
        <v>1597.5</v>
      </c>
      <c r="K167" s="52">
        <f t="shared" si="10"/>
        <v>1598.14</v>
      </c>
      <c r="L167" s="151">
        <f t="shared" si="11"/>
        <v>680535</v>
      </c>
      <c r="M167" s="142">
        <f t="shared" si="14"/>
        <v>680807.64</v>
      </c>
      <c r="N167" s="104"/>
      <c r="O167" s="180">
        <v>200</v>
      </c>
      <c r="P167" s="53">
        <v>25</v>
      </c>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H167" s="46">
        <f t="shared" si="12"/>
        <v>225</v>
      </c>
      <c r="BI167" s="47">
        <f t="shared" si="13"/>
        <v>359437.5</v>
      </c>
    </row>
    <row r="168" spans="1:61" ht="39.950000000000003" customHeight="1" x14ac:dyDescent="0.3">
      <c r="A168" s="50">
        <v>160</v>
      </c>
      <c r="B168" s="187" t="s">
        <v>525</v>
      </c>
      <c r="C168" s="51" t="s">
        <v>526</v>
      </c>
      <c r="D168" s="88" t="s">
        <v>527</v>
      </c>
      <c r="E168" s="50">
        <v>422</v>
      </c>
      <c r="F168" s="168">
        <v>1963</v>
      </c>
      <c r="G168" s="168">
        <v>1663</v>
      </c>
      <c r="H168" s="93">
        <v>0.25</v>
      </c>
      <c r="I168" s="94">
        <v>0.36459999999999998</v>
      </c>
      <c r="J168" s="188">
        <v>1247.25</v>
      </c>
      <c r="K168" s="52">
        <f t="shared" si="10"/>
        <v>1247.75</v>
      </c>
      <c r="L168" s="151">
        <f t="shared" si="11"/>
        <v>526339.5</v>
      </c>
      <c r="M168" s="142">
        <f t="shared" si="14"/>
        <v>526550.5</v>
      </c>
      <c r="N168" s="104"/>
      <c r="O168" s="180">
        <v>300</v>
      </c>
      <c r="P168" s="53">
        <v>50</v>
      </c>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H168" s="46">
        <f t="shared" si="12"/>
        <v>350</v>
      </c>
      <c r="BI168" s="47">
        <f t="shared" si="13"/>
        <v>436537.5</v>
      </c>
    </row>
    <row r="169" spans="1:61" ht="39.950000000000003" customHeight="1" x14ac:dyDescent="0.3">
      <c r="A169" s="50">
        <v>161</v>
      </c>
      <c r="B169" s="51" t="s">
        <v>528</v>
      </c>
      <c r="C169" s="51" t="s">
        <v>529</v>
      </c>
      <c r="D169" s="88" t="s">
        <v>324</v>
      </c>
      <c r="E169" s="50">
        <v>74</v>
      </c>
      <c r="F169" s="168">
        <v>2405</v>
      </c>
      <c r="G169" s="168">
        <v>2262</v>
      </c>
      <c r="H169" s="93">
        <v>0.2</v>
      </c>
      <c r="I169" s="94">
        <v>0.24759999999999999</v>
      </c>
      <c r="J169" s="188">
        <v>1809.6</v>
      </c>
      <c r="K169" s="52">
        <f t="shared" si="10"/>
        <v>1810.32</v>
      </c>
      <c r="L169" s="151">
        <f t="shared" si="11"/>
        <v>133910.39999999999</v>
      </c>
      <c r="M169" s="142">
        <f t="shared" si="14"/>
        <v>133963.68</v>
      </c>
      <c r="N169" s="104"/>
      <c r="O169" s="180">
        <v>10</v>
      </c>
      <c r="P169" s="53">
        <v>0</v>
      </c>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H169" s="46">
        <f t="shared" si="12"/>
        <v>10</v>
      </c>
      <c r="BI169" s="47">
        <f t="shared" si="13"/>
        <v>18096</v>
      </c>
    </row>
    <row r="170" spans="1:61" ht="39.950000000000003" customHeight="1" x14ac:dyDescent="0.3">
      <c r="A170" s="50">
        <v>162</v>
      </c>
      <c r="B170" s="187" t="s">
        <v>530</v>
      </c>
      <c r="C170" s="51" t="s">
        <v>531</v>
      </c>
      <c r="D170" s="88" t="s">
        <v>324</v>
      </c>
      <c r="E170" s="50">
        <v>126</v>
      </c>
      <c r="F170" s="168">
        <v>2540</v>
      </c>
      <c r="G170" s="168">
        <v>2262</v>
      </c>
      <c r="H170" s="93">
        <v>0.2</v>
      </c>
      <c r="I170" s="94">
        <v>0.28760000000000002</v>
      </c>
      <c r="J170" s="188">
        <v>1809.6</v>
      </c>
      <c r="K170" s="52">
        <f t="shared" si="10"/>
        <v>1810.32</v>
      </c>
      <c r="L170" s="151">
        <f t="shared" si="11"/>
        <v>228009.59999999998</v>
      </c>
      <c r="M170" s="142">
        <f t="shared" si="14"/>
        <v>228100.31999999998</v>
      </c>
      <c r="N170" s="104"/>
      <c r="O170" s="180">
        <v>30</v>
      </c>
      <c r="P170" s="53">
        <v>4</v>
      </c>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H170" s="46">
        <f t="shared" si="12"/>
        <v>34</v>
      </c>
      <c r="BI170" s="47">
        <f t="shared" si="13"/>
        <v>61526.399999999994</v>
      </c>
    </row>
    <row r="171" spans="1:61" ht="39.950000000000003" customHeight="1" x14ac:dyDescent="0.3">
      <c r="A171" s="50">
        <v>163</v>
      </c>
      <c r="B171" s="51" t="s">
        <v>532</v>
      </c>
      <c r="C171" s="51" t="s">
        <v>533</v>
      </c>
      <c r="D171" s="88" t="s">
        <v>324</v>
      </c>
      <c r="E171" s="50">
        <v>100</v>
      </c>
      <c r="F171" s="168">
        <v>4309</v>
      </c>
      <c r="G171" s="168">
        <v>2262</v>
      </c>
      <c r="H171" s="93">
        <v>0.2</v>
      </c>
      <c r="I171" s="94">
        <v>0.57999999999999996</v>
      </c>
      <c r="J171" s="177">
        <v>1809.6</v>
      </c>
      <c r="K171" s="52">
        <f t="shared" si="10"/>
        <v>1810.32</v>
      </c>
      <c r="L171" s="151">
        <f t="shared" si="11"/>
        <v>180960</v>
      </c>
      <c r="M171" s="142">
        <f t="shared" si="14"/>
        <v>181032</v>
      </c>
      <c r="N171" s="104"/>
      <c r="O171" s="180">
        <v>50</v>
      </c>
      <c r="P171" s="53">
        <v>15</v>
      </c>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H171" s="46">
        <f t="shared" si="12"/>
        <v>65</v>
      </c>
      <c r="BI171" s="47">
        <f t="shared" si="13"/>
        <v>117624</v>
      </c>
    </row>
    <row r="172" spans="1:61" ht="39.950000000000003" customHeight="1" x14ac:dyDescent="0.3">
      <c r="A172" s="50">
        <v>164</v>
      </c>
      <c r="B172" s="187" t="s">
        <v>534</v>
      </c>
      <c r="C172" s="51" t="s">
        <v>535</v>
      </c>
      <c r="D172" s="88" t="s">
        <v>324</v>
      </c>
      <c r="E172" s="50">
        <v>195</v>
      </c>
      <c r="F172" s="168">
        <v>1404</v>
      </c>
      <c r="G172" s="168">
        <v>1404</v>
      </c>
      <c r="H172" s="93">
        <v>0.2</v>
      </c>
      <c r="I172" s="94">
        <v>0.2</v>
      </c>
      <c r="J172" s="188">
        <v>1123.2</v>
      </c>
      <c r="K172" s="52">
        <f t="shared" si="10"/>
        <v>1123.6500000000001</v>
      </c>
      <c r="L172" s="151">
        <f t="shared" si="11"/>
        <v>219024</v>
      </c>
      <c r="M172" s="142">
        <f t="shared" si="14"/>
        <v>219111.75000000003</v>
      </c>
      <c r="N172" s="104"/>
      <c r="O172" s="180">
        <v>0</v>
      </c>
      <c r="P172" s="53">
        <v>15</v>
      </c>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H172" s="46">
        <f t="shared" si="12"/>
        <v>15</v>
      </c>
      <c r="BI172" s="47">
        <f t="shared" si="13"/>
        <v>16848</v>
      </c>
    </row>
    <row r="173" spans="1:61" ht="39.950000000000003" hidden="1" customHeight="1" x14ac:dyDescent="0.3">
      <c r="A173" s="50">
        <v>165</v>
      </c>
      <c r="B173" s="51" t="s">
        <v>536</v>
      </c>
      <c r="C173" s="51" t="s">
        <v>537</v>
      </c>
      <c r="D173" s="88" t="s">
        <v>538</v>
      </c>
      <c r="E173" s="50">
        <v>0</v>
      </c>
      <c r="F173" s="168" t="s">
        <v>170</v>
      </c>
      <c r="G173" s="168" t="s">
        <v>170</v>
      </c>
      <c r="H173" s="93">
        <v>0</v>
      </c>
      <c r="I173" s="94">
        <v>0</v>
      </c>
      <c r="J173" s="52"/>
      <c r="K173" s="52">
        <f t="shared" si="10"/>
        <v>0</v>
      </c>
      <c r="L173" s="151">
        <f t="shared" si="11"/>
        <v>0</v>
      </c>
      <c r="M173" s="142">
        <f t="shared" si="14"/>
        <v>0</v>
      </c>
      <c r="N173" s="104"/>
      <c r="O173" s="180">
        <v>0</v>
      </c>
      <c r="P173" s="53">
        <v>0</v>
      </c>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H173" s="46">
        <f t="shared" si="12"/>
        <v>0</v>
      </c>
      <c r="BI173" s="47">
        <f t="shared" si="13"/>
        <v>0</v>
      </c>
    </row>
    <row r="174" spans="1:61" ht="39.950000000000003" hidden="1" customHeight="1" x14ac:dyDescent="0.3">
      <c r="A174" s="50">
        <v>166</v>
      </c>
      <c r="B174" s="51" t="s">
        <v>539</v>
      </c>
      <c r="C174" s="51" t="s">
        <v>540</v>
      </c>
      <c r="D174" s="88" t="s">
        <v>541</v>
      </c>
      <c r="E174" s="50">
        <v>0</v>
      </c>
      <c r="F174" s="168" t="s">
        <v>170</v>
      </c>
      <c r="G174" s="168" t="s">
        <v>170</v>
      </c>
      <c r="H174" s="93">
        <v>0</v>
      </c>
      <c r="I174" s="94">
        <v>0</v>
      </c>
      <c r="J174" s="188"/>
      <c r="K174" s="52">
        <f t="shared" si="10"/>
        <v>0</v>
      </c>
      <c r="L174" s="151">
        <f t="shared" si="11"/>
        <v>0</v>
      </c>
      <c r="M174" s="142">
        <f t="shared" si="14"/>
        <v>0</v>
      </c>
      <c r="N174" s="104"/>
      <c r="O174" s="180">
        <v>0</v>
      </c>
      <c r="P174" s="53">
        <v>0</v>
      </c>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H174" s="46">
        <f t="shared" si="12"/>
        <v>0</v>
      </c>
      <c r="BI174" s="47">
        <f t="shared" si="13"/>
        <v>0</v>
      </c>
    </row>
    <row r="175" spans="1:61" ht="39.950000000000003" hidden="1" customHeight="1" x14ac:dyDescent="0.3">
      <c r="A175" s="50">
        <v>167</v>
      </c>
      <c r="B175" s="51" t="s">
        <v>542</v>
      </c>
      <c r="C175" s="51" t="s">
        <v>543</v>
      </c>
      <c r="D175" s="88" t="s">
        <v>544</v>
      </c>
      <c r="E175" s="50">
        <v>0</v>
      </c>
      <c r="F175" s="168" t="s">
        <v>170</v>
      </c>
      <c r="G175" s="168" t="s">
        <v>170</v>
      </c>
      <c r="H175" s="93">
        <v>0</v>
      </c>
      <c r="I175" s="94">
        <v>0</v>
      </c>
      <c r="J175" s="188"/>
      <c r="K175" s="52">
        <f t="shared" si="10"/>
        <v>0</v>
      </c>
      <c r="L175" s="151">
        <f t="shared" si="11"/>
        <v>0</v>
      </c>
      <c r="M175" s="142">
        <f t="shared" si="14"/>
        <v>0</v>
      </c>
      <c r="N175" s="104"/>
      <c r="O175" s="180">
        <v>0</v>
      </c>
      <c r="P175" s="53">
        <v>0</v>
      </c>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H175" s="46">
        <f t="shared" si="12"/>
        <v>0</v>
      </c>
      <c r="BI175" s="47">
        <f t="shared" si="13"/>
        <v>0</v>
      </c>
    </row>
    <row r="176" spans="1:61" ht="39.950000000000003" customHeight="1" x14ac:dyDescent="0.3">
      <c r="A176" s="50">
        <v>168</v>
      </c>
      <c r="B176" s="51" t="s">
        <v>545</v>
      </c>
      <c r="C176" s="51" t="s">
        <v>546</v>
      </c>
      <c r="D176" s="88" t="s">
        <v>324</v>
      </c>
      <c r="E176" s="50">
        <v>36</v>
      </c>
      <c r="F176" s="168">
        <v>27347</v>
      </c>
      <c r="G176" s="168">
        <v>25746</v>
      </c>
      <c r="H176" s="93">
        <v>0.25</v>
      </c>
      <c r="I176" s="94">
        <v>0.29389999999999999</v>
      </c>
      <c r="J176" s="188">
        <v>19309.5</v>
      </c>
      <c r="K176" s="52">
        <f t="shared" si="10"/>
        <v>19317.23</v>
      </c>
      <c r="L176" s="151">
        <f t="shared" si="11"/>
        <v>695142</v>
      </c>
      <c r="M176" s="142">
        <f t="shared" si="14"/>
        <v>695420.28</v>
      </c>
      <c r="N176" s="104"/>
      <c r="O176" s="180">
        <v>0</v>
      </c>
      <c r="P176" s="53">
        <v>5</v>
      </c>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H176" s="46">
        <f t="shared" si="12"/>
        <v>5</v>
      </c>
      <c r="BI176" s="47">
        <f t="shared" si="13"/>
        <v>96547.5</v>
      </c>
    </row>
    <row r="177" spans="1:61" ht="39.950000000000003" customHeight="1" x14ac:dyDescent="0.3">
      <c r="A177" s="50">
        <v>169</v>
      </c>
      <c r="B177" s="187" t="s">
        <v>547</v>
      </c>
      <c r="C177" s="51" t="s">
        <v>548</v>
      </c>
      <c r="D177" s="88" t="s">
        <v>324</v>
      </c>
      <c r="E177" s="50">
        <v>36</v>
      </c>
      <c r="F177" s="168">
        <v>62944</v>
      </c>
      <c r="G177" s="168">
        <v>6693</v>
      </c>
      <c r="H177" s="93">
        <v>0.2</v>
      </c>
      <c r="I177" s="94">
        <v>0.91490000000000005</v>
      </c>
      <c r="J177" s="188">
        <v>5354.4</v>
      </c>
      <c r="K177" s="52">
        <f t="shared" si="10"/>
        <v>5356.54</v>
      </c>
      <c r="L177" s="151">
        <f t="shared" si="11"/>
        <v>192758.39999999999</v>
      </c>
      <c r="M177" s="142">
        <f t="shared" si="14"/>
        <v>192835.44</v>
      </c>
      <c r="N177" s="104"/>
      <c r="O177" s="180">
        <v>0</v>
      </c>
      <c r="P177" s="53">
        <v>5</v>
      </c>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H177" s="46">
        <f t="shared" si="12"/>
        <v>5</v>
      </c>
      <c r="BI177" s="47">
        <f t="shared" si="13"/>
        <v>26772</v>
      </c>
    </row>
    <row r="178" spans="1:61" ht="39.950000000000003" customHeight="1" x14ac:dyDescent="0.3">
      <c r="A178" s="50">
        <v>170</v>
      </c>
      <c r="B178" s="187" t="s">
        <v>549</v>
      </c>
      <c r="C178" s="51" t="s">
        <v>550</v>
      </c>
      <c r="D178" s="88" t="s">
        <v>551</v>
      </c>
      <c r="E178" s="157">
        <v>1850</v>
      </c>
      <c r="F178" s="168">
        <v>12705</v>
      </c>
      <c r="G178" s="168">
        <v>12705</v>
      </c>
      <c r="H178" s="93">
        <v>0.25</v>
      </c>
      <c r="I178" s="94">
        <v>0.25</v>
      </c>
      <c r="J178" s="188">
        <v>9528.75</v>
      </c>
      <c r="K178" s="52">
        <f t="shared" si="10"/>
        <v>9532.56</v>
      </c>
      <c r="L178" s="151">
        <f t="shared" si="11"/>
        <v>17628187.5</v>
      </c>
      <c r="M178" s="142">
        <f>K178*E178</f>
        <v>17635236</v>
      </c>
      <c r="N178" s="104"/>
      <c r="O178" s="180">
        <v>500</v>
      </c>
      <c r="P178" s="53">
        <v>200</v>
      </c>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H178" s="46">
        <f t="shared" si="12"/>
        <v>700</v>
      </c>
      <c r="BI178" s="47">
        <f t="shared" si="13"/>
        <v>6670125</v>
      </c>
    </row>
    <row r="179" spans="1:61" ht="39.950000000000003" hidden="1" customHeight="1" x14ac:dyDescent="0.3">
      <c r="A179" s="50">
        <v>171</v>
      </c>
      <c r="B179" s="51" t="s">
        <v>552</v>
      </c>
      <c r="C179" s="51" t="s">
        <v>553</v>
      </c>
      <c r="D179" s="88" t="s">
        <v>551</v>
      </c>
      <c r="E179" s="50">
        <v>0</v>
      </c>
      <c r="F179" s="168" t="s">
        <v>170</v>
      </c>
      <c r="G179" s="168" t="s">
        <v>170</v>
      </c>
      <c r="H179" s="93">
        <v>0</v>
      </c>
      <c r="I179" s="94">
        <v>0</v>
      </c>
      <c r="J179" s="52"/>
      <c r="K179" s="52">
        <f t="shared" si="10"/>
        <v>0</v>
      </c>
      <c r="L179" s="151">
        <f t="shared" si="11"/>
        <v>0</v>
      </c>
      <c r="M179" s="142">
        <f t="shared" si="14"/>
        <v>0</v>
      </c>
      <c r="N179" s="104"/>
      <c r="O179" s="180">
        <v>0</v>
      </c>
      <c r="P179" s="53">
        <v>0</v>
      </c>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H179" s="46">
        <f t="shared" si="12"/>
        <v>0</v>
      </c>
      <c r="BI179" s="47">
        <f t="shared" si="13"/>
        <v>0</v>
      </c>
    </row>
    <row r="180" spans="1:61" ht="39.950000000000003" hidden="1" customHeight="1" x14ac:dyDescent="0.3">
      <c r="A180" s="50">
        <v>172</v>
      </c>
      <c r="B180" s="187" t="s">
        <v>554</v>
      </c>
      <c r="C180" s="51" t="s">
        <v>555</v>
      </c>
      <c r="D180" s="88" t="s">
        <v>556</v>
      </c>
      <c r="E180" s="50">
        <v>0</v>
      </c>
      <c r="F180" s="168" t="s">
        <v>170</v>
      </c>
      <c r="G180" s="168" t="s">
        <v>170</v>
      </c>
      <c r="H180" s="93">
        <v>0</v>
      </c>
      <c r="I180" s="94">
        <v>0</v>
      </c>
      <c r="J180" s="188"/>
      <c r="K180" s="52">
        <f t="shared" si="10"/>
        <v>0</v>
      </c>
      <c r="L180" s="151">
        <f t="shared" si="11"/>
        <v>0</v>
      </c>
      <c r="M180" s="142">
        <f t="shared" si="14"/>
        <v>0</v>
      </c>
      <c r="N180" s="104"/>
      <c r="O180" s="180">
        <v>0</v>
      </c>
      <c r="P180" s="53">
        <v>0</v>
      </c>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H180" s="46">
        <f t="shared" si="12"/>
        <v>0</v>
      </c>
      <c r="BI180" s="47">
        <f t="shared" si="13"/>
        <v>0</v>
      </c>
    </row>
    <row r="181" spans="1:61" ht="167.25" hidden="1" customHeight="1" x14ac:dyDescent="0.3">
      <c r="A181" s="50">
        <v>173</v>
      </c>
      <c r="B181" s="51" t="s">
        <v>557</v>
      </c>
      <c r="C181" s="51" t="s">
        <v>558</v>
      </c>
      <c r="D181" s="88" t="s">
        <v>556</v>
      </c>
      <c r="E181" s="50">
        <v>0</v>
      </c>
      <c r="F181" s="168" t="s">
        <v>170</v>
      </c>
      <c r="G181" s="168" t="s">
        <v>170</v>
      </c>
      <c r="H181" s="93">
        <v>0</v>
      </c>
      <c r="I181" s="94">
        <v>0</v>
      </c>
      <c r="J181" s="188"/>
      <c r="K181" s="52">
        <f t="shared" si="10"/>
        <v>0</v>
      </c>
      <c r="L181" s="151">
        <f t="shared" si="11"/>
        <v>0</v>
      </c>
      <c r="M181" s="142">
        <f t="shared" si="14"/>
        <v>0</v>
      </c>
      <c r="N181" s="104"/>
      <c r="O181" s="180">
        <v>0</v>
      </c>
      <c r="P181" s="53">
        <v>0</v>
      </c>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H181" s="46">
        <f t="shared" si="12"/>
        <v>0</v>
      </c>
      <c r="BI181" s="47">
        <f t="shared" si="13"/>
        <v>0</v>
      </c>
    </row>
    <row r="182" spans="1:61" ht="39.950000000000003" hidden="1" customHeight="1" x14ac:dyDescent="0.3">
      <c r="A182" s="50">
        <v>174</v>
      </c>
      <c r="B182" s="187" t="s">
        <v>559</v>
      </c>
      <c r="C182" s="51" t="s">
        <v>560</v>
      </c>
      <c r="D182" s="88" t="s">
        <v>561</v>
      </c>
      <c r="E182" s="50">
        <v>0</v>
      </c>
      <c r="F182" s="168" t="s">
        <v>170</v>
      </c>
      <c r="G182" s="168" t="s">
        <v>170</v>
      </c>
      <c r="H182" s="93">
        <v>0</v>
      </c>
      <c r="I182" s="94">
        <v>0</v>
      </c>
      <c r="J182" s="188"/>
      <c r="K182" s="52">
        <f t="shared" si="10"/>
        <v>0</v>
      </c>
      <c r="L182" s="151">
        <f t="shared" si="11"/>
        <v>0</v>
      </c>
      <c r="M182" s="142">
        <f t="shared" si="14"/>
        <v>0</v>
      </c>
      <c r="N182" s="104"/>
      <c r="O182" s="180">
        <v>0</v>
      </c>
      <c r="P182" s="53">
        <v>0</v>
      </c>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H182" s="46">
        <f t="shared" si="12"/>
        <v>0</v>
      </c>
      <c r="BI182" s="47">
        <f t="shared" si="13"/>
        <v>0</v>
      </c>
    </row>
    <row r="183" spans="1:61" ht="39.950000000000003" customHeight="1" x14ac:dyDescent="0.3">
      <c r="A183" s="50">
        <v>175</v>
      </c>
      <c r="B183" s="187" t="s">
        <v>562</v>
      </c>
      <c r="C183" s="51" t="s">
        <v>563</v>
      </c>
      <c r="D183" s="88" t="s">
        <v>564</v>
      </c>
      <c r="E183" s="157">
        <v>1010</v>
      </c>
      <c r="F183" s="168">
        <v>7300</v>
      </c>
      <c r="G183" s="168">
        <v>6188</v>
      </c>
      <c r="H183" s="93">
        <v>0.25</v>
      </c>
      <c r="I183" s="94">
        <v>0.36420000000000002</v>
      </c>
      <c r="J183" s="177">
        <v>4641</v>
      </c>
      <c r="K183" s="52">
        <f t="shared" si="10"/>
        <v>4642.8599999999997</v>
      </c>
      <c r="L183" s="151">
        <f t="shared" si="11"/>
        <v>4687410</v>
      </c>
      <c r="M183" s="142">
        <f>K183*E183</f>
        <v>4689288.5999999996</v>
      </c>
      <c r="N183" s="104"/>
      <c r="O183" s="180">
        <v>500</v>
      </c>
      <c r="P183" s="53">
        <v>100</v>
      </c>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H183" s="46">
        <f t="shared" si="12"/>
        <v>600</v>
      </c>
      <c r="BI183" s="47">
        <f t="shared" si="13"/>
        <v>2784600</v>
      </c>
    </row>
    <row r="184" spans="1:61" ht="39.950000000000003" hidden="1" customHeight="1" x14ac:dyDescent="0.3">
      <c r="A184" s="50">
        <v>176</v>
      </c>
      <c r="B184" s="187" t="s">
        <v>565</v>
      </c>
      <c r="C184" s="51" t="s">
        <v>563</v>
      </c>
      <c r="D184" s="88" t="s">
        <v>566</v>
      </c>
      <c r="E184" s="50">
        <v>0</v>
      </c>
      <c r="F184" s="168" t="s">
        <v>170</v>
      </c>
      <c r="G184" s="168" t="s">
        <v>170</v>
      </c>
      <c r="H184" s="93">
        <v>0</v>
      </c>
      <c r="I184" s="94">
        <v>0</v>
      </c>
      <c r="J184" s="52"/>
      <c r="K184" s="52">
        <f t="shared" si="10"/>
        <v>0</v>
      </c>
      <c r="L184" s="151">
        <f t="shared" si="11"/>
        <v>0</v>
      </c>
      <c r="M184" s="142">
        <f t="shared" si="14"/>
        <v>0</v>
      </c>
      <c r="N184" s="104"/>
      <c r="O184" s="180">
        <v>0</v>
      </c>
      <c r="P184" s="53">
        <v>0</v>
      </c>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H184" s="46">
        <f t="shared" si="12"/>
        <v>0</v>
      </c>
      <c r="BI184" s="47">
        <f t="shared" si="13"/>
        <v>0</v>
      </c>
    </row>
    <row r="185" spans="1:61" ht="39.950000000000003" hidden="1" customHeight="1" x14ac:dyDescent="0.3">
      <c r="A185" s="50">
        <v>177</v>
      </c>
      <c r="B185" s="51" t="s">
        <v>567</v>
      </c>
      <c r="C185" s="51" t="s">
        <v>563</v>
      </c>
      <c r="D185" s="88" t="s">
        <v>551</v>
      </c>
      <c r="E185" s="50">
        <v>0</v>
      </c>
      <c r="F185" s="168" t="s">
        <v>170</v>
      </c>
      <c r="G185" s="168" t="s">
        <v>170</v>
      </c>
      <c r="H185" s="93">
        <v>0</v>
      </c>
      <c r="I185" s="94">
        <v>0</v>
      </c>
      <c r="J185" s="188"/>
      <c r="K185" s="52">
        <f t="shared" si="10"/>
        <v>0</v>
      </c>
      <c r="L185" s="151">
        <f t="shared" si="11"/>
        <v>0</v>
      </c>
      <c r="M185" s="142">
        <f t="shared" si="14"/>
        <v>0</v>
      </c>
      <c r="N185" s="104"/>
      <c r="O185" s="180">
        <v>0</v>
      </c>
      <c r="P185" s="53">
        <v>0</v>
      </c>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H185" s="46">
        <f t="shared" si="12"/>
        <v>0</v>
      </c>
      <c r="BI185" s="47">
        <f t="shared" si="13"/>
        <v>0</v>
      </c>
    </row>
    <row r="186" spans="1:61" ht="39.950000000000003" hidden="1" customHeight="1" x14ac:dyDescent="0.3">
      <c r="A186" s="50">
        <v>178</v>
      </c>
      <c r="B186" s="51" t="s">
        <v>568</v>
      </c>
      <c r="C186" s="51" t="s">
        <v>569</v>
      </c>
      <c r="D186" s="88" t="s">
        <v>551</v>
      </c>
      <c r="E186" s="50">
        <v>0</v>
      </c>
      <c r="F186" s="168" t="s">
        <v>170</v>
      </c>
      <c r="G186" s="168" t="s">
        <v>170</v>
      </c>
      <c r="H186" s="93">
        <v>0</v>
      </c>
      <c r="I186" s="94">
        <v>0</v>
      </c>
      <c r="J186" s="52"/>
      <c r="K186" s="52">
        <f t="shared" si="10"/>
        <v>0</v>
      </c>
      <c r="L186" s="151">
        <f t="shared" si="11"/>
        <v>0</v>
      </c>
      <c r="M186" s="142">
        <f t="shared" si="14"/>
        <v>0</v>
      </c>
      <c r="N186" s="104"/>
      <c r="O186" s="180">
        <v>0</v>
      </c>
      <c r="P186" s="53">
        <v>0</v>
      </c>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H186" s="46">
        <f t="shared" si="12"/>
        <v>0</v>
      </c>
      <c r="BI186" s="47">
        <f t="shared" si="13"/>
        <v>0</v>
      </c>
    </row>
    <row r="187" spans="1:61" ht="39.950000000000003" hidden="1" customHeight="1" x14ac:dyDescent="0.3">
      <c r="A187" s="50">
        <v>179</v>
      </c>
      <c r="B187" s="187" t="s">
        <v>570</v>
      </c>
      <c r="C187" s="51" t="s">
        <v>571</v>
      </c>
      <c r="D187" s="88" t="s">
        <v>572</v>
      </c>
      <c r="E187" s="50">
        <v>0</v>
      </c>
      <c r="F187" s="168" t="s">
        <v>170</v>
      </c>
      <c r="G187" s="168" t="s">
        <v>170</v>
      </c>
      <c r="H187" s="93">
        <v>0</v>
      </c>
      <c r="I187" s="94">
        <v>0</v>
      </c>
      <c r="J187" s="188"/>
      <c r="K187" s="52">
        <f t="shared" si="10"/>
        <v>0</v>
      </c>
      <c r="L187" s="151">
        <f t="shared" si="11"/>
        <v>0</v>
      </c>
      <c r="M187" s="142">
        <f t="shared" si="14"/>
        <v>0</v>
      </c>
      <c r="N187" s="104"/>
      <c r="O187" s="180">
        <v>0</v>
      </c>
      <c r="P187" s="53">
        <v>0</v>
      </c>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H187" s="46">
        <f t="shared" si="12"/>
        <v>0</v>
      </c>
      <c r="BI187" s="47">
        <f t="shared" si="13"/>
        <v>0</v>
      </c>
    </row>
    <row r="188" spans="1:61" ht="39.950000000000003" hidden="1" customHeight="1" x14ac:dyDescent="0.3">
      <c r="A188" s="50">
        <v>180</v>
      </c>
      <c r="B188" s="187" t="s">
        <v>573</v>
      </c>
      <c r="C188" s="51" t="s">
        <v>574</v>
      </c>
      <c r="D188" s="88" t="s">
        <v>575</v>
      </c>
      <c r="E188" s="50">
        <v>0</v>
      </c>
      <c r="F188" s="168" t="s">
        <v>170</v>
      </c>
      <c r="G188" s="168" t="s">
        <v>170</v>
      </c>
      <c r="H188" s="93">
        <v>0</v>
      </c>
      <c r="I188" s="94">
        <v>0</v>
      </c>
      <c r="J188" s="188"/>
      <c r="K188" s="52">
        <f t="shared" si="10"/>
        <v>0</v>
      </c>
      <c r="L188" s="151">
        <f t="shared" si="11"/>
        <v>0</v>
      </c>
      <c r="M188" s="142">
        <f t="shared" si="14"/>
        <v>0</v>
      </c>
      <c r="N188" s="104"/>
      <c r="O188" s="180">
        <v>0</v>
      </c>
      <c r="P188" s="53">
        <v>0</v>
      </c>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H188" s="46">
        <f t="shared" si="12"/>
        <v>0</v>
      </c>
      <c r="BI188" s="47">
        <f t="shared" si="13"/>
        <v>0</v>
      </c>
    </row>
    <row r="189" spans="1:61" ht="39.950000000000003" hidden="1" customHeight="1" x14ac:dyDescent="0.3">
      <c r="A189" s="50">
        <v>181</v>
      </c>
      <c r="B189" s="51" t="s">
        <v>576</v>
      </c>
      <c r="C189" s="51" t="s">
        <v>577</v>
      </c>
      <c r="D189" s="88" t="s">
        <v>578</v>
      </c>
      <c r="E189" s="50">
        <v>0</v>
      </c>
      <c r="F189" s="168" t="s">
        <v>170</v>
      </c>
      <c r="G189" s="168" t="s">
        <v>170</v>
      </c>
      <c r="H189" s="93">
        <v>0</v>
      </c>
      <c r="I189" s="94">
        <v>0</v>
      </c>
      <c r="J189" s="52"/>
      <c r="K189" s="52">
        <f t="shared" si="10"/>
        <v>0</v>
      </c>
      <c r="L189" s="151">
        <f t="shared" si="11"/>
        <v>0</v>
      </c>
      <c r="M189" s="142">
        <f t="shared" si="14"/>
        <v>0</v>
      </c>
      <c r="N189" s="104"/>
      <c r="O189" s="180">
        <v>0</v>
      </c>
      <c r="P189" s="53">
        <v>0</v>
      </c>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H189" s="46">
        <f t="shared" si="12"/>
        <v>0</v>
      </c>
      <c r="BI189" s="47">
        <f t="shared" si="13"/>
        <v>0</v>
      </c>
    </row>
    <row r="190" spans="1:61" ht="39.950000000000003" hidden="1" customHeight="1" x14ac:dyDescent="0.3">
      <c r="A190" s="50">
        <v>182</v>
      </c>
      <c r="B190" s="51" t="s">
        <v>579</v>
      </c>
      <c r="C190" s="51" t="s">
        <v>577</v>
      </c>
      <c r="D190" s="88" t="s">
        <v>580</v>
      </c>
      <c r="E190" s="50">
        <v>0</v>
      </c>
      <c r="F190" s="168" t="s">
        <v>170</v>
      </c>
      <c r="G190" s="168" t="s">
        <v>170</v>
      </c>
      <c r="H190" s="93">
        <v>0</v>
      </c>
      <c r="I190" s="94">
        <v>0</v>
      </c>
      <c r="J190" s="52"/>
      <c r="K190" s="52">
        <f t="shared" si="10"/>
        <v>0</v>
      </c>
      <c r="L190" s="151">
        <f t="shared" si="11"/>
        <v>0</v>
      </c>
      <c r="M190" s="142">
        <f t="shared" si="14"/>
        <v>0</v>
      </c>
      <c r="N190" s="104"/>
      <c r="O190" s="180">
        <v>0</v>
      </c>
      <c r="P190" s="53">
        <v>0</v>
      </c>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H190" s="46">
        <f t="shared" si="12"/>
        <v>0</v>
      </c>
      <c r="BI190" s="47">
        <f t="shared" si="13"/>
        <v>0</v>
      </c>
    </row>
    <row r="191" spans="1:61" ht="39.950000000000003" hidden="1" customHeight="1" x14ac:dyDescent="0.3">
      <c r="A191" s="50">
        <v>183</v>
      </c>
      <c r="B191" s="51" t="s">
        <v>581</v>
      </c>
      <c r="C191" s="51" t="s">
        <v>577</v>
      </c>
      <c r="D191" s="88" t="s">
        <v>582</v>
      </c>
      <c r="E191" s="50">
        <v>0</v>
      </c>
      <c r="F191" s="168" t="s">
        <v>170</v>
      </c>
      <c r="G191" s="168" t="s">
        <v>170</v>
      </c>
      <c r="H191" s="93">
        <v>0</v>
      </c>
      <c r="I191" s="94">
        <v>0</v>
      </c>
      <c r="J191" s="188"/>
      <c r="K191" s="52">
        <f t="shared" si="10"/>
        <v>0</v>
      </c>
      <c r="L191" s="151">
        <f t="shared" si="11"/>
        <v>0</v>
      </c>
      <c r="M191" s="142">
        <f t="shared" si="14"/>
        <v>0</v>
      </c>
      <c r="N191" s="104"/>
      <c r="O191" s="180">
        <v>0</v>
      </c>
      <c r="P191" s="53">
        <v>0</v>
      </c>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H191" s="46">
        <f t="shared" si="12"/>
        <v>0</v>
      </c>
      <c r="BI191" s="47">
        <f t="shared" si="13"/>
        <v>0</v>
      </c>
    </row>
    <row r="192" spans="1:61" ht="39.950000000000003" customHeight="1" x14ac:dyDescent="0.3">
      <c r="A192" s="50">
        <v>184</v>
      </c>
      <c r="B192" s="51" t="s">
        <v>583</v>
      </c>
      <c r="C192" s="51" t="s">
        <v>584</v>
      </c>
      <c r="D192" s="88" t="s">
        <v>585</v>
      </c>
      <c r="E192" s="157">
        <v>1010</v>
      </c>
      <c r="F192" s="168">
        <v>1557</v>
      </c>
      <c r="G192" s="168">
        <v>1290</v>
      </c>
      <c r="H192" s="93">
        <v>0.25</v>
      </c>
      <c r="I192" s="94">
        <v>0.37859999999999999</v>
      </c>
      <c r="J192" s="177">
        <v>967.5</v>
      </c>
      <c r="K192" s="52">
        <f t="shared" si="10"/>
        <v>967.89</v>
      </c>
      <c r="L192" s="151">
        <f t="shared" si="11"/>
        <v>977175</v>
      </c>
      <c r="M192" s="142">
        <f>K192*E192</f>
        <v>977568.9</v>
      </c>
      <c r="N192" s="104"/>
      <c r="O192" s="180">
        <v>500</v>
      </c>
      <c r="P192" s="53">
        <v>100</v>
      </c>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H192" s="46">
        <f t="shared" si="12"/>
        <v>600</v>
      </c>
      <c r="BI192" s="47">
        <f t="shared" si="13"/>
        <v>580500</v>
      </c>
    </row>
    <row r="193" spans="1:61" ht="39.950000000000003" hidden="1" customHeight="1" x14ac:dyDescent="0.3">
      <c r="A193" s="50">
        <v>185</v>
      </c>
      <c r="B193" s="51" t="s">
        <v>586</v>
      </c>
      <c r="C193" s="51" t="s">
        <v>587</v>
      </c>
      <c r="D193" s="88" t="s">
        <v>585</v>
      </c>
      <c r="E193" s="50">
        <v>0</v>
      </c>
      <c r="F193" s="168" t="s">
        <v>170</v>
      </c>
      <c r="G193" s="168" t="s">
        <v>170</v>
      </c>
      <c r="H193" s="93">
        <v>0</v>
      </c>
      <c r="I193" s="94">
        <v>0</v>
      </c>
      <c r="J193" s="188"/>
      <c r="K193" s="52">
        <f t="shared" si="10"/>
        <v>0</v>
      </c>
      <c r="L193" s="151">
        <f t="shared" si="11"/>
        <v>0</v>
      </c>
      <c r="M193" s="142">
        <f t="shared" si="14"/>
        <v>0</v>
      </c>
      <c r="N193" s="104"/>
      <c r="O193" s="180">
        <v>0</v>
      </c>
      <c r="P193" s="53">
        <v>0</v>
      </c>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H193" s="46">
        <f t="shared" si="12"/>
        <v>0</v>
      </c>
      <c r="BI193" s="47">
        <f t="shared" si="13"/>
        <v>0</v>
      </c>
    </row>
    <row r="194" spans="1:61" ht="39.950000000000003" hidden="1" customHeight="1" x14ac:dyDescent="0.3">
      <c r="A194" s="50">
        <v>186</v>
      </c>
      <c r="B194" s="187" t="s">
        <v>588</v>
      </c>
      <c r="C194" s="51" t="s">
        <v>589</v>
      </c>
      <c r="D194" s="88" t="s">
        <v>590</v>
      </c>
      <c r="E194" s="50">
        <v>0</v>
      </c>
      <c r="F194" s="168" t="s">
        <v>170</v>
      </c>
      <c r="G194" s="168" t="s">
        <v>170</v>
      </c>
      <c r="H194" s="93">
        <v>0</v>
      </c>
      <c r="I194" s="94">
        <v>0</v>
      </c>
      <c r="J194" s="188"/>
      <c r="K194" s="52">
        <f t="shared" si="10"/>
        <v>0</v>
      </c>
      <c r="L194" s="151">
        <f t="shared" si="11"/>
        <v>0</v>
      </c>
      <c r="M194" s="142">
        <f t="shared" si="14"/>
        <v>0</v>
      </c>
      <c r="N194" s="104"/>
      <c r="O194" s="180">
        <v>0</v>
      </c>
      <c r="P194" s="53">
        <v>0</v>
      </c>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H194" s="46">
        <f t="shared" si="12"/>
        <v>0</v>
      </c>
      <c r="BI194" s="47">
        <f t="shared" si="13"/>
        <v>0</v>
      </c>
    </row>
    <row r="195" spans="1:61" ht="39.950000000000003" hidden="1" customHeight="1" x14ac:dyDescent="0.3">
      <c r="A195" s="50">
        <v>187</v>
      </c>
      <c r="B195" s="187" t="s">
        <v>591</v>
      </c>
      <c r="C195" s="51" t="s">
        <v>592</v>
      </c>
      <c r="D195" s="88" t="s">
        <v>593</v>
      </c>
      <c r="E195" s="50">
        <v>0</v>
      </c>
      <c r="F195" s="168" t="s">
        <v>170</v>
      </c>
      <c r="G195" s="168" t="s">
        <v>170</v>
      </c>
      <c r="H195" s="93">
        <v>0</v>
      </c>
      <c r="I195" s="94">
        <v>0</v>
      </c>
      <c r="J195" s="177"/>
      <c r="K195" s="52">
        <f t="shared" si="10"/>
        <v>0</v>
      </c>
      <c r="L195" s="151">
        <f t="shared" si="11"/>
        <v>0</v>
      </c>
      <c r="M195" s="142">
        <f t="shared" si="14"/>
        <v>0</v>
      </c>
      <c r="N195" s="104"/>
      <c r="O195" s="180">
        <v>0</v>
      </c>
      <c r="P195" s="53">
        <v>0</v>
      </c>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H195" s="46">
        <f t="shared" si="12"/>
        <v>0</v>
      </c>
      <c r="BI195" s="47">
        <f t="shared" si="13"/>
        <v>0</v>
      </c>
    </row>
    <row r="196" spans="1:61" ht="39.950000000000003" hidden="1" customHeight="1" x14ac:dyDescent="0.3">
      <c r="A196" s="50">
        <v>188</v>
      </c>
      <c r="B196" s="187" t="s">
        <v>594</v>
      </c>
      <c r="C196" s="51" t="s">
        <v>584</v>
      </c>
      <c r="D196" s="88" t="s">
        <v>595</v>
      </c>
      <c r="E196" s="50">
        <v>0</v>
      </c>
      <c r="F196" s="168" t="s">
        <v>170</v>
      </c>
      <c r="G196" s="168" t="s">
        <v>170</v>
      </c>
      <c r="H196" s="93">
        <v>0</v>
      </c>
      <c r="I196" s="94">
        <v>0</v>
      </c>
      <c r="J196" s="188"/>
      <c r="K196" s="52">
        <f t="shared" si="10"/>
        <v>0</v>
      </c>
      <c r="L196" s="151">
        <f t="shared" si="11"/>
        <v>0</v>
      </c>
      <c r="M196" s="142">
        <f t="shared" si="14"/>
        <v>0</v>
      </c>
      <c r="N196" s="104"/>
      <c r="O196" s="180">
        <v>0</v>
      </c>
      <c r="P196" s="53">
        <v>0</v>
      </c>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H196" s="46">
        <f t="shared" si="12"/>
        <v>0</v>
      </c>
      <c r="BI196" s="47">
        <f t="shared" si="13"/>
        <v>0</v>
      </c>
    </row>
    <row r="197" spans="1:61" ht="39.950000000000003" hidden="1" customHeight="1" x14ac:dyDescent="0.3">
      <c r="A197" s="50">
        <v>189</v>
      </c>
      <c r="B197" s="187" t="s">
        <v>596</v>
      </c>
      <c r="C197" s="51" t="s">
        <v>597</v>
      </c>
      <c r="D197" s="88" t="s">
        <v>595</v>
      </c>
      <c r="E197" s="157">
        <v>0</v>
      </c>
      <c r="F197" s="168" t="s">
        <v>170</v>
      </c>
      <c r="G197" s="168" t="s">
        <v>170</v>
      </c>
      <c r="H197" s="93">
        <v>0</v>
      </c>
      <c r="I197" s="94">
        <v>0</v>
      </c>
      <c r="J197" s="188"/>
      <c r="K197" s="52">
        <f t="shared" si="10"/>
        <v>0</v>
      </c>
      <c r="L197" s="151">
        <f t="shared" si="11"/>
        <v>0</v>
      </c>
      <c r="M197" s="142">
        <f t="shared" si="14"/>
        <v>0</v>
      </c>
      <c r="N197" s="104"/>
      <c r="O197" s="181">
        <v>0</v>
      </c>
      <c r="P197" s="53">
        <v>0</v>
      </c>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H197" s="46">
        <f t="shared" si="12"/>
        <v>0</v>
      </c>
      <c r="BI197" s="47">
        <f t="shared" si="13"/>
        <v>0</v>
      </c>
    </row>
    <row r="198" spans="1:61" ht="39.950000000000003" hidden="1" customHeight="1" x14ac:dyDescent="0.3">
      <c r="A198" s="50">
        <v>190</v>
      </c>
      <c r="B198" s="187" t="s">
        <v>598</v>
      </c>
      <c r="C198" s="51" t="s">
        <v>599</v>
      </c>
      <c r="D198" s="88" t="s">
        <v>600</v>
      </c>
      <c r="E198" s="50">
        <v>0</v>
      </c>
      <c r="F198" s="168" t="s">
        <v>170</v>
      </c>
      <c r="G198" s="168" t="s">
        <v>170</v>
      </c>
      <c r="H198" s="93">
        <v>0</v>
      </c>
      <c r="I198" s="94">
        <v>0</v>
      </c>
      <c r="J198" s="188"/>
      <c r="K198" s="52">
        <f t="shared" si="10"/>
        <v>0</v>
      </c>
      <c r="L198" s="151">
        <f t="shared" si="11"/>
        <v>0</v>
      </c>
      <c r="M198" s="142">
        <f t="shared" si="14"/>
        <v>0</v>
      </c>
      <c r="N198" s="104"/>
      <c r="O198" s="180">
        <v>0</v>
      </c>
      <c r="P198" s="53">
        <v>0</v>
      </c>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H198" s="46">
        <f t="shared" si="12"/>
        <v>0</v>
      </c>
      <c r="BI198" s="47">
        <f t="shared" si="13"/>
        <v>0</v>
      </c>
    </row>
    <row r="199" spans="1:61" ht="39.950000000000003" hidden="1" customHeight="1" x14ac:dyDescent="0.3">
      <c r="A199" s="50">
        <v>191</v>
      </c>
      <c r="B199" s="51" t="s">
        <v>601</v>
      </c>
      <c r="C199" s="51" t="s">
        <v>599</v>
      </c>
      <c r="D199" s="88" t="s">
        <v>602</v>
      </c>
      <c r="E199" s="50">
        <v>0</v>
      </c>
      <c r="F199" s="168" t="s">
        <v>170</v>
      </c>
      <c r="G199" s="168" t="s">
        <v>170</v>
      </c>
      <c r="H199" s="93">
        <v>0</v>
      </c>
      <c r="I199" s="94">
        <v>0</v>
      </c>
      <c r="J199" s="52"/>
      <c r="K199" s="52">
        <f t="shared" si="10"/>
        <v>0</v>
      </c>
      <c r="L199" s="151">
        <f t="shared" si="11"/>
        <v>0</v>
      </c>
      <c r="M199" s="142">
        <f t="shared" si="14"/>
        <v>0</v>
      </c>
      <c r="N199" s="104"/>
      <c r="O199" s="180">
        <v>0</v>
      </c>
      <c r="P199" s="53">
        <v>0</v>
      </c>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H199" s="46">
        <f t="shared" si="12"/>
        <v>0</v>
      </c>
      <c r="BI199" s="47">
        <f t="shared" si="13"/>
        <v>0</v>
      </c>
    </row>
    <row r="200" spans="1:61" ht="39.950000000000003" hidden="1" customHeight="1" x14ac:dyDescent="0.3">
      <c r="A200" s="50">
        <v>192</v>
      </c>
      <c r="B200" s="51" t="s">
        <v>603</v>
      </c>
      <c r="C200" s="51" t="s">
        <v>604</v>
      </c>
      <c r="D200" s="88" t="s">
        <v>602</v>
      </c>
      <c r="E200" s="50">
        <v>0</v>
      </c>
      <c r="F200" s="168" t="s">
        <v>170</v>
      </c>
      <c r="G200" s="168" t="s">
        <v>170</v>
      </c>
      <c r="H200" s="93">
        <v>0</v>
      </c>
      <c r="I200" s="94">
        <v>0</v>
      </c>
      <c r="J200" s="52"/>
      <c r="K200" s="52">
        <f t="shared" si="10"/>
        <v>0</v>
      </c>
      <c r="L200" s="151">
        <f t="shared" si="11"/>
        <v>0</v>
      </c>
      <c r="M200" s="142">
        <f t="shared" si="14"/>
        <v>0</v>
      </c>
      <c r="N200" s="104"/>
      <c r="O200" s="180">
        <v>0</v>
      </c>
      <c r="P200" s="53">
        <v>0</v>
      </c>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H200" s="46">
        <f t="shared" si="12"/>
        <v>0</v>
      </c>
      <c r="BI200" s="47">
        <f t="shared" si="13"/>
        <v>0</v>
      </c>
    </row>
    <row r="201" spans="1:61" ht="39.950000000000003" hidden="1" customHeight="1" x14ac:dyDescent="0.3">
      <c r="A201" s="50">
        <v>193</v>
      </c>
      <c r="B201" s="187" t="s">
        <v>605</v>
      </c>
      <c r="C201" s="51" t="s">
        <v>606</v>
      </c>
      <c r="D201" s="88" t="s">
        <v>607</v>
      </c>
      <c r="E201" s="50">
        <v>0</v>
      </c>
      <c r="F201" s="168" t="s">
        <v>170</v>
      </c>
      <c r="G201" s="168" t="s">
        <v>170</v>
      </c>
      <c r="H201" s="93">
        <v>0</v>
      </c>
      <c r="I201" s="94">
        <v>0</v>
      </c>
      <c r="J201" s="188"/>
      <c r="K201" s="52">
        <f t="shared" si="10"/>
        <v>0</v>
      </c>
      <c r="L201" s="151">
        <f t="shared" si="11"/>
        <v>0</v>
      </c>
      <c r="M201" s="142">
        <f t="shared" si="14"/>
        <v>0</v>
      </c>
      <c r="N201" s="104"/>
      <c r="O201" s="180">
        <v>0</v>
      </c>
      <c r="P201" s="53">
        <v>0</v>
      </c>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H201" s="46">
        <f t="shared" si="12"/>
        <v>0</v>
      </c>
      <c r="BI201" s="47">
        <f t="shared" si="13"/>
        <v>0</v>
      </c>
    </row>
    <row r="202" spans="1:61" ht="39.950000000000003" hidden="1" customHeight="1" x14ac:dyDescent="0.3">
      <c r="A202" s="50">
        <v>194</v>
      </c>
      <c r="B202" s="187" t="s">
        <v>608</v>
      </c>
      <c r="C202" s="51" t="s">
        <v>609</v>
      </c>
      <c r="D202" s="88" t="s">
        <v>324</v>
      </c>
      <c r="E202" s="50">
        <v>0</v>
      </c>
      <c r="F202" s="168" t="s">
        <v>170</v>
      </c>
      <c r="G202" s="168" t="s">
        <v>170</v>
      </c>
      <c r="H202" s="93">
        <v>0</v>
      </c>
      <c r="I202" s="94">
        <v>0</v>
      </c>
      <c r="J202" s="188"/>
      <c r="K202" s="52">
        <f t="shared" ref="K202:K265" si="15">ROUND(J202/(1-0.04%),2)</f>
        <v>0</v>
      </c>
      <c r="L202" s="151">
        <f t="shared" ref="L202:L215" si="16">J202*E202</f>
        <v>0</v>
      </c>
      <c r="M202" s="142">
        <f t="shared" ref="M202:M265" si="17">K202*E202</f>
        <v>0</v>
      </c>
      <c r="N202" s="104"/>
      <c r="O202" s="180">
        <v>0</v>
      </c>
      <c r="P202" s="53">
        <v>0</v>
      </c>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H202" s="46">
        <f t="shared" ref="BH202:BH215" si="18">SUM(O202:BF202)</f>
        <v>0</v>
      </c>
      <c r="BI202" s="47">
        <f t="shared" ref="BI202:BI265" si="19">BH202*J202</f>
        <v>0</v>
      </c>
    </row>
    <row r="203" spans="1:61" ht="39.950000000000003" hidden="1" customHeight="1" x14ac:dyDescent="0.3">
      <c r="A203" s="50">
        <v>195</v>
      </c>
      <c r="B203" s="187" t="s">
        <v>610</v>
      </c>
      <c r="C203" s="51" t="s">
        <v>611</v>
      </c>
      <c r="D203" s="88" t="s">
        <v>324</v>
      </c>
      <c r="E203" s="50">
        <v>0</v>
      </c>
      <c r="F203" s="168" t="s">
        <v>170</v>
      </c>
      <c r="G203" s="168" t="s">
        <v>170</v>
      </c>
      <c r="H203" s="93">
        <v>0</v>
      </c>
      <c r="I203" s="94">
        <v>0</v>
      </c>
      <c r="J203" s="52"/>
      <c r="K203" s="52">
        <f t="shared" si="15"/>
        <v>0</v>
      </c>
      <c r="L203" s="151">
        <f t="shared" si="16"/>
        <v>0</v>
      </c>
      <c r="M203" s="142">
        <f t="shared" si="17"/>
        <v>0</v>
      </c>
      <c r="N203" s="104"/>
      <c r="O203" s="180">
        <v>0</v>
      </c>
      <c r="P203" s="53">
        <v>0</v>
      </c>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H203" s="46">
        <f t="shared" si="18"/>
        <v>0</v>
      </c>
      <c r="BI203" s="47">
        <f t="shared" si="19"/>
        <v>0</v>
      </c>
    </row>
    <row r="204" spans="1:61" ht="39.950000000000003" hidden="1" customHeight="1" x14ac:dyDescent="0.3">
      <c r="A204" s="50">
        <v>196</v>
      </c>
      <c r="B204" s="51" t="s">
        <v>612</v>
      </c>
      <c r="C204" s="51" t="s">
        <v>613</v>
      </c>
      <c r="D204" s="88" t="s">
        <v>324</v>
      </c>
      <c r="E204" s="50">
        <v>0</v>
      </c>
      <c r="F204" s="168" t="s">
        <v>170</v>
      </c>
      <c r="G204" s="168" t="s">
        <v>170</v>
      </c>
      <c r="H204" s="93">
        <v>0</v>
      </c>
      <c r="I204" s="94">
        <v>0</v>
      </c>
      <c r="J204" s="52"/>
      <c r="K204" s="52">
        <f t="shared" si="15"/>
        <v>0</v>
      </c>
      <c r="L204" s="151">
        <f t="shared" si="16"/>
        <v>0</v>
      </c>
      <c r="M204" s="142">
        <f t="shared" si="17"/>
        <v>0</v>
      </c>
      <c r="N204" s="104"/>
      <c r="O204" s="180">
        <v>0</v>
      </c>
      <c r="P204" s="53">
        <v>0</v>
      </c>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H204" s="46">
        <f t="shared" si="18"/>
        <v>0</v>
      </c>
      <c r="BI204" s="47">
        <f t="shared" si="19"/>
        <v>0</v>
      </c>
    </row>
    <row r="205" spans="1:61" ht="39.950000000000003" customHeight="1" x14ac:dyDescent="0.3">
      <c r="A205" s="50">
        <v>197</v>
      </c>
      <c r="B205" s="187" t="s">
        <v>614</v>
      </c>
      <c r="C205" s="51" t="s">
        <v>615</v>
      </c>
      <c r="D205" s="88" t="s">
        <v>324</v>
      </c>
      <c r="E205" s="50">
        <v>20</v>
      </c>
      <c r="F205" s="168">
        <v>48832</v>
      </c>
      <c r="G205" s="168">
        <v>38065</v>
      </c>
      <c r="H205" s="93">
        <v>0.25</v>
      </c>
      <c r="I205" s="94">
        <v>0.41539999999999999</v>
      </c>
      <c r="J205" s="188">
        <v>28548.75</v>
      </c>
      <c r="K205" s="52">
        <f t="shared" si="15"/>
        <v>28560.17</v>
      </c>
      <c r="L205" s="151">
        <f t="shared" si="16"/>
        <v>570975</v>
      </c>
      <c r="M205" s="142">
        <f t="shared" si="17"/>
        <v>571203.39999999991</v>
      </c>
      <c r="N205" s="104"/>
      <c r="O205" s="180">
        <v>0</v>
      </c>
      <c r="P205" s="53">
        <v>10</v>
      </c>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H205" s="46">
        <f t="shared" si="18"/>
        <v>10</v>
      </c>
      <c r="BI205" s="47">
        <f t="shared" si="19"/>
        <v>285487.5</v>
      </c>
    </row>
    <row r="206" spans="1:61" ht="39.950000000000003" hidden="1" customHeight="1" x14ac:dyDescent="0.3">
      <c r="A206" s="50">
        <v>198</v>
      </c>
      <c r="B206" s="51" t="s">
        <v>616</v>
      </c>
      <c r="C206" s="51" t="s">
        <v>617</v>
      </c>
      <c r="D206" s="88" t="s">
        <v>324</v>
      </c>
      <c r="E206" s="50">
        <v>0</v>
      </c>
      <c r="F206" s="168" t="s">
        <v>170</v>
      </c>
      <c r="G206" s="168" t="s">
        <v>170</v>
      </c>
      <c r="H206" s="93">
        <v>0</v>
      </c>
      <c r="I206" s="94">
        <v>0</v>
      </c>
      <c r="J206" s="188"/>
      <c r="K206" s="52">
        <f t="shared" si="15"/>
        <v>0</v>
      </c>
      <c r="L206" s="151">
        <f t="shared" si="16"/>
        <v>0</v>
      </c>
      <c r="M206" s="142">
        <f t="shared" si="17"/>
        <v>0</v>
      </c>
      <c r="N206" s="104"/>
      <c r="O206" s="180">
        <v>0</v>
      </c>
      <c r="P206" s="53">
        <v>0</v>
      </c>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H206" s="46">
        <f t="shared" si="18"/>
        <v>0</v>
      </c>
      <c r="BI206" s="47">
        <f t="shared" si="19"/>
        <v>0</v>
      </c>
    </row>
    <row r="207" spans="1:61" ht="39.950000000000003" hidden="1" customHeight="1" x14ac:dyDescent="0.3">
      <c r="A207" s="50">
        <v>199</v>
      </c>
      <c r="B207" s="187" t="s">
        <v>618</v>
      </c>
      <c r="C207" s="51" t="s">
        <v>619</v>
      </c>
      <c r="D207" s="88" t="s">
        <v>324</v>
      </c>
      <c r="E207" s="50">
        <v>0</v>
      </c>
      <c r="F207" s="168" t="s">
        <v>170</v>
      </c>
      <c r="G207" s="168" t="s">
        <v>170</v>
      </c>
      <c r="H207" s="93">
        <v>0</v>
      </c>
      <c r="I207" s="94">
        <v>0</v>
      </c>
      <c r="J207" s="52"/>
      <c r="K207" s="52">
        <f t="shared" si="15"/>
        <v>0</v>
      </c>
      <c r="L207" s="151">
        <f t="shared" si="16"/>
        <v>0</v>
      </c>
      <c r="M207" s="142">
        <f t="shared" si="17"/>
        <v>0</v>
      </c>
      <c r="N207" s="104"/>
      <c r="O207" s="180">
        <v>0</v>
      </c>
      <c r="P207" s="53">
        <v>0</v>
      </c>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H207" s="46">
        <f t="shared" si="18"/>
        <v>0</v>
      </c>
      <c r="BI207" s="47">
        <f t="shared" si="19"/>
        <v>0</v>
      </c>
    </row>
    <row r="208" spans="1:61" ht="39.950000000000003" hidden="1" customHeight="1" x14ac:dyDescent="0.3">
      <c r="A208" s="50">
        <v>200</v>
      </c>
      <c r="B208" s="51" t="s">
        <v>620</v>
      </c>
      <c r="C208" s="51" t="s">
        <v>621</v>
      </c>
      <c r="D208" s="88" t="s">
        <v>324</v>
      </c>
      <c r="E208" s="50">
        <v>0</v>
      </c>
      <c r="F208" s="168" t="s">
        <v>170</v>
      </c>
      <c r="G208" s="168" t="s">
        <v>170</v>
      </c>
      <c r="H208" s="93">
        <v>0</v>
      </c>
      <c r="I208" s="94">
        <v>0</v>
      </c>
      <c r="J208" s="188"/>
      <c r="K208" s="52">
        <f t="shared" si="15"/>
        <v>0</v>
      </c>
      <c r="L208" s="151">
        <f t="shared" si="16"/>
        <v>0</v>
      </c>
      <c r="M208" s="142">
        <f t="shared" si="17"/>
        <v>0</v>
      </c>
      <c r="N208" s="104"/>
      <c r="O208" s="180">
        <v>0</v>
      </c>
      <c r="P208" s="53">
        <v>0</v>
      </c>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H208" s="46">
        <f t="shared" si="18"/>
        <v>0</v>
      </c>
      <c r="BI208" s="47">
        <f t="shared" si="19"/>
        <v>0</v>
      </c>
    </row>
    <row r="209" spans="1:61" ht="43.5" customHeight="1" x14ac:dyDescent="0.3">
      <c r="A209" s="50">
        <v>201</v>
      </c>
      <c r="B209" s="187" t="s">
        <v>622</v>
      </c>
      <c r="C209" s="51" t="s">
        <v>623</v>
      </c>
      <c r="D209" s="88" t="s">
        <v>324</v>
      </c>
      <c r="E209" s="50">
        <v>131</v>
      </c>
      <c r="F209" s="168">
        <v>2831</v>
      </c>
      <c r="G209" s="168">
        <v>2081</v>
      </c>
      <c r="H209" s="93">
        <v>0.2</v>
      </c>
      <c r="I209" s="94">
        <v>0.41189999999999999</v>
      </c>
      <c r="J209" s="188">
        <v>1664.8</v>
      </c>
      <c r="K209" s="52">
        <f t="shared" si="15"/>
        <v>1665.47</v>
      </c>
      <c r="L209" s="151">
        <f t="shared" si="16"/>
        <v>218088.8</v>
      </c>
      <c r="M209" s="142">
        <f t="shared" si="17"/>
        <v>218176.57</v>
      </c>
      <c r="N209" s="104"/>
      <c r="O209" s="180">
        <v>0</v>
      </c>
      <c r="P209" s="53">
        <v>10</v>
      </c>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H209" s="46">
        <f t="shared" si="18"/>
        <v>10</v>
      </c>
      <c r="BI209" s="47">
        <f t="shared" si="19"/>
        <v>16648</v>
      </c>
    </row>
    <row r="210" spans="1:61" ht="39.950000000000003" hidden="1" customHeight="1" x14ac:dyDescent="0.3">
      <c r="A210" s="50">
        <v>202</v>
      </c>
      <c r="B210" s="51" t="s">
        <v>624</v>
      </c>
      <c r="C210" s="51" t="s">
        <v>625</v>
      </c>
      <c r="D210" s="88" t="s">
        <v>324</v>
      </c>
      <c r="E210" s="50">
        <v>0</v>
      </c>
      <c r="F210" s="168" t="s">
        <v>170</v>
      </c>
      <c r="G210" s="168" t="s">
        <v>170</v>
      </c>
      <c r="H210" s="93">
        <v>0</v>
      </c>
      <c r="I210" s="94">
        <v>0</v>
      </c>
      <c r="J210" s="52"/>
      <c r="K210" s="52">
        <f t="shared" si="15"/>
        <v>0</v>
      </c>
      <c r="L210" s="151">
        <f t="shared" si="16"/>
        <v>0</v>
      </c>
      <c r="M210" s="142">
        <f t="shared" si="17"/>
        <v>0</v>
      </c>
      <c r="N210" s="104"/>
      <c r="O210" s="180">
        <v>0</v>
      </c>
      <c r="P210" s="53">
        <v>0</v>
      </c>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H210" s="46">
        <f t="shared" si="18"/>
        <v>0</v>
      </c>
      <c r="BI210" s="47">
        <f t="shared" si="19"/>
        <v>0</v>
      </c>
    </row>
    <row r="211" spans="1:61" ht="39.950000000000003" customHeight="1" x14ac:dyDescent="0.3">
      <c r="A211" s="50">
        <v>203</v>
      </c>
      <c r="B211" s="51" t="s">
        <v>626</v>
      </c>
      <c r="C211" s="51" t="s">
        <v>627</v>
      </c>
      <c r="D211" s="88" t="s">
        <v>324</v>
      </c>
      <c r="E211" s="50">
        <v>73</v>
      </c>
      <c r="F211" s="174">
        <v>12354</v>
      </c>
      <c r="G211" s="174">
        <v>7720</v>
      </c>
      <c r="H211" s="175">
        <v>0.2</v>
      </c>
      <c r="I211" s="176">
        <v>0.50009999999999999</v>
      </c>
      <c r="J211" s="188">
        <v>6176</v>
      </c>
      <c r="K211" s="52">
        <f t="shared" si="15"/>
        <v>6178.47</v>
      </c>
      <c r="L211" s="151">
        <f t="shared" si="16"/>
        <v>450848</v>
      </c>
      <c r="M211" s="142">
        <f t="shared" si="17"/>
        <v>451028.31</v>
      </c>
      <c r="N211" s="104"/>
      <c r="O211" s="180">
        <v>0</v>
      </c>
      <c r="P211" s="53">
        <v>4</v>
      </c>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H211" s="46">
        <f t="shared" si="18"/>
        <v>4</v>
      </c>
      <c r="BI211" s="47">
        <f t="shared" si="19"/>
        <v>24704</v>
      </c>
    </row>
    <row r="212" spans="1:61" ht="39.950000000000003" hidden="1" customHeight="1" x14ac:dyDescent="0.3">
      <c r="A212" s="50">
        <v>204</v>
      </c>
      <c r="B212" s="51" t="s">
        <v>628</v>
      </c>
      <c r="C212" s="51" t="s">
        <v>629</v>
      </c>
      <c r="D212" s="88" t="s">
        <v>324</v>
      </c>
      <c r="E212" s="50">
        <v>0</v>
      </c>
      <c r="F212" s="174" t="s">
        <v>170</v>
      </c>
      <c r="G212" s="174" t="s">
        <v>170</v>
      </c>
      <c r="H212" s="175">
        <v>0</v>
      </c>
      <c r="I212" s="176">
        <v>0</v>
      </c>
      <c r="J212" s="52"/>
      <c r="K212" s="52">
        <f t="shared" si="15"/>
        <v>0</v>
      </c>
      <c r="L212" s="151">
        <f t="shared" si="16"/>
        <v>0</v>
      </c>
      <c r="M212" s="142">
        <f t="shared" si="17"/>
        <v>0</v>
      </c>
      <c r="N212" s="104"/>
      <c r="O212" s="180">
        <v>0</v>
      </c>
      <c r="P212" s="53">
        <v>0</v>
      </c>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H212" s="46">
        <f t="shared" si="18"/>
        <v>0</v>
      </c>
      <c r="BI212" s="47">
        <f t="shared" si="19"/>
        <v>0</v>
      </c>
    </row>
    <row r="213" spans="1:61" ht="39.950000000000003" customHeight="1" x14ac:dyDescent="0.3">
      <c r="A213" s="50">
        <v>205</v>
      </c>
      <c r="B213" s="51" t="s">
        <v>630</v>
      </c>
      <c r="C213" s="51" t="s">
        <v>631</v>
      </c>
      <c r="D213" s="88" t="s">
        <v>324</v>
      </c>
      <c r="E213" s="50">
        <v>50</v>
      </c>
      <c r="F213" s="174">
        <v>3533</v>
      </c>
      <c r="G213" s="174">
        <v>2036</v>
      </c>
      <c r="H213" s="175">
        <v>0.2</v>
      </c>
      <c r="I213" s="176">
        <v>0.53900000000000003</v>
      </c>
      <c r="J213" s="188">
        <v>1628.8</v>
      </c>
      <c r="K213" s="52">
        <f t="shared" si="15"/>
        <v>1629.45</v>
      </c>
      <c r="L213" s="151">
        <f t="shared" si="16"/>
        <v>81440</v>
      </c>
      <c r="M213" s="142">
        <f t="shared" si="17"/>
        <v>81472.5</v>
      </c>
      <c r="N213" s="104"/>
      <c r="O213" s="180">
        <v>50</v>
      </c>
      <c r="P213" s="53">
        <v>0</v>
      </c>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H213" s="46">
        <f t="shared" si="18"/>
        <v>50</v>
      </c>
      <c r="BI213" s="47">
        <f t="shared" si="19"/>
        <v>81440</v>
      </c>
    </row>
    <row r="214" spans="1:61" ht="39.950000000000003" hidden="1" customHeight="1" x14ac:dyDescent="0.3">
      <c r="A214" s="50">
        <v>206</v>
      </c>
      <c r="B214" s="51" t="s">
        <v>632</v>
      </c>
      <c r="C214" s="51" t="s">
        <v>633</v>
      </c>
      <c r="D214" s="88" t="s">
        <v>324</v>
      </c>
      <c r="E214" s="50">
        <v>0</v>
      </c>
      <c r="F214" s="168" t="s">
        <v>170</v>
      </c>
      <c r="G214" s="168" t="s">
        <v>170</v>
      </c>
      <c r="H214" s="93">
        <v>0</v>
      </c>
      <c r="I214" s="94">
        <v>0</v>
      </c>
      <c r="J214" s="52"/>
      <c r="K214" s="52">
        <f t="shared" si="15"/>
        <v>0</v>
      </c>
      <c r="L214" s="151">
        <f t="shared" si="16"/>
        <v>0</v>
      </c>
      <c r="M214" s="142">
        <f t="shared" si="17"/>
        <v>0</v>
      </c>
      <c r="N214" s="104"/>
      <c r="O214" s="180">
        <v>0</v>
      </c>
      <c r="P214" s="53">
        <v>0</v>
      </c>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H214" s="46">
        <f t="shared" si="18"/>
        <v>0</v>
      </c>
      <c r="BI214" s="47">
        <f t="shared" si="19"/>
        <v>0</v>
      </c>
    </row>
    <row r="215" spans="1:61" ht="39.950000000000003" customHeight="1" x14ac:dyDescent="0.3">
      <c r="A215" s="50">
        <v>207</v>
      </c>
      <c r="B215" s="51" t="s">
        <v>634</v>
      </c>
      <c r="C215" s="51" t="s">
        <v>635</v>
      </c>
      <c r="D215" s="88" t="s">
        <v>324</v>
      </c>
      <c r="E215" s="50">
        <v>514</v>
      </c>
      <c r="F215" s="168">
        <v>1471</v>
      </c>
      <c r="G215" s="168">
        <v>1365</v>
      </c>
      <c r="H215" s="93">
        <v>0.25</v>
      </c>
      <c r="I215" s="94">
        <v>0.30399999999999999</v>
      </c>
      <c r="J215" s="188">
        <v>1023.75</v>
      </c>
      <c r="K215" s="52">
        <f t="shared" si="15"/>
        <v>1024.1600000000001</v>
      </c>
      <c r="L215" s="151">
        <f t="shared" si="16"/>
        <v>526207.5</v>
      </c>
      <c r="M215" s="142">
        <f t="shared" si="17"/>
        <v>526418.24</v>
      </c>
      <c r="N215" s="104"/>
      <c r="O215" s="180">
        <v>200</v>
      </c>
      <c r="P215" s="53">
        <v>40</v>
      </c>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H215" s="46">
        <f t="shared" si="18"/>
        <v>240</v>
      </c>
      <c r="BI215" s="47">
        <f t="shared" si="19"/>
        <v>245700</v>
      </c>
    </row>
    <row r="216" spans="1:61" ht="39.950000000000003" hidden="1" customHeight="1" x14ac:dyDescent="0.3">
      <c r="A216" s="54">
        <v>208</v>
      </c>
      <c r="B216" s="55" t="s">
        <v>636</v>
      </c>
      <c r="C216" s="55" t="s">
        <v>637</v>
      </c>
      <c r="D216" s="89" t="s">
        <v>324</v>
      </c>
      <c r="E216" s="54">
        <v>0</v>
      </c>
      <c r="F216" s="169" t="s">
        <v>170</v>
      </c>
      <c r="G216" s="169" t="s">
        <v>170</v>
      </c>
      <c r="H216" s="105">
        <v>0</v>
      </c>
      <c r="I216" s="94">
        <v>0</v>
      </c>
      <c r="J216" s="185"/>
      <c r="K216" s="52">
        <f t="shared" si="15"/>
        <v>0</v>
      </c>
      <c r="L216" s="169">
        <f>J216*E216</f>
        <v>0</v>
      </c>
      <c r="M216" s="169">
        <f t="shared" si="17"/>
        <v>0</v>
      </c>
      <c r="N216" s="104"/>
      <c r="O216" s="182">
        <v>0</v>
      </c>
      <c r="P216" s="56">
        <v>0</v>
      </c>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c r="BE216" s="56"/>
      <c r="BF216" s="56"/>
      <c r="BH216" s="81">
        <f>SUM(O216:BF216)</f>
        <v>0</v>
      </c>
      <c r="BI216" s="179">
        <f t="shared" si="19"/>
        <v>0</v>
      </c>
    </row>
    <row r="217" spans="1:61" ht="39.950000000000003" hidden="1" customHeight="1" x14ac:dyDescent="0.3">
      <c r="A217" s="54">
        <v>209</v>
      </c>
      <c r="B217" s="55" t="s">
        <v>638</v>
      </c>
      <c r="C217" s="55" t="s">
        <v>637</v>
      </c>
      <c r="D217" s="89" t="s">
        <v>324</v>
      </c>
      <c r="E217" s="54">
        <v>0</v>
      </c>
      <c r="F217" s="169" t="s">
        <v>170</v>
      </c>
      <c r="G217" s="169" t="s">
        <v>170</v>
      </c>
      <c r="H217" s="105">
        <v>0</v>
      </c>
      <c r="I217" s="94">
        <v>0</v>
      </c>
      <c r="J217" s="185"/>
      <c r="K217" s="52">
        <f t="shared" si="15"/>
        <v>0</v>
      </c>
      <c r="L217" s="169">
        <f t="shared" ref="L217:L280" si="20">J217*E217</f>
        <v>0</v>
      </c>
      <c r="M217" s="169">
        <f t="shared" si="17"/>
        <v>0</v>
      </c>
      <c r="N217" s="104"/>
      <c r="O217" s="182">
        <v>0</v>
      </c>
      <c r="P217" s="56">
        <v>0</v>
      </c>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c r="AT217" s="56"/>
      <c r="AU217" s="56"/>
      <c r="AV217" s="56"/>
      <c r="AW217" s="56"/>
      <c r="AX217" s="56"/>
      <c r="AY217" s="56"/>
      <c r="AZ217" s="56"/>
      <c r="BA217" s="56"/>
      <c r="BB217" s="56"/>
      <c r="BC217" s="56"/>
      <c r="BD217" s="56"/>
      <c r="BE217" s="56"/>
      <c r="BF217" s="56"/>
      <c r="BH217" s="81">
        <f t="shared" ref="BH217:BH280" si="21">SUM(O217:BF217)</f>
        <v>0</v>
      </c>
      <c r="BI217" s="179">
        <f t="shared" si="19"/>
        <v>0</v>
      </c>
    </row>
    <row r="218" spans="1:61" ht="39.950000000000003" hidden="1" customHeight="1" x14ac:dyDescent="0.3">
      <c r="A218" s="54">
        <v>210</v>
      </c>
      <c r="B218" s="55" t="s">
        <v>639</v>
      </c>
      <c r="C218" s="55" t="s">
        <v>640</v>
      </c>
      <c r="D218" s="89" t="s">
        <v>324</v>
      </c>
      <c r="E218" s="54">
        <v>0</v>
      </c>
      <c r="F218" s="169" t="s">
        <v>170</v>
      </c>
      <c r="G218" s="169" t="s">
        <v>170</v>
      </c>
      <c r="H218" s="105">
        <v>0</v>
      </c>
      <c r="I218" s="94">
        <v>0</v>
      </c>
      <c r="J218" s="185"/>
      <c r="K218" s="52">
        <f t="shared" si="15"/>
        <v>0</v>
      </c>
      <c r="L218" s="169">
        <f t="shared" si="20"/>
        <v>0</v>
      </c>
      <c r="M218" s="169">
        <f t="shared" si="17"/>
        <v>0</v>
      </c>
      <c r="N218" s="104"/>
      <c r="O218" s="182">
        <v>0</v>
      </c>
      <c r="P218" s="56">
        <v>0</v>
      </c>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c r="AT218" s="56"/>
      <c r="AU218" s="56"/>
      <c r="AV218" s="56"/>
      <c r="AW218" s="56"/>
      <c r="AX218" s="56"/>
      <c r="AY218" s="56"/>
      <c r="AZ218" s="56"/>
      <c r="BA218" s="56"/>
      <c r="BB218" s="56"/>
      <c r="BC218" s="56"/>
      <c r="BD218" s="56"/>
      <c r="BE218" s="56"/>
      <c r="BF218" s="56"/>
      <c r="BH218" s="81">
        <f t="shared" si="21"/>
        <v>0</v>
      </c>
      <c r="BI218" s="179">
        <f t="shared" si="19"/>
        <v>0</v>
      </c>
    </row>
    <row r="219" spans="1:61" ht="39.950000000000003" customHeight="1" x14ac:dyDescent="0.3">
      <c r="A219" s="50">
        <v>211</v>
      </c>
      <c r="B219" s="51" t="s">
        <v>641</v>
      </c>
      <c r="C219" s="51" t="s">
        <v>640</v>
      </c>
      <c r="D219" s="88" t="s">
        <v>324</v>
      </c>
      <c r="E219" s="50">
        <v>60</v>
      </c>
      <c r="F219" s="169">
        <v>3360</v>
      </c>
      <c r="G219" s="169">
        <v>1540</v>
      </c>
      <c r="H219" s="105">
        <v>0.2</v>
      </c>
      <c r="I219" s="94">
        <v>0.63329999999999997</v>
      </c>
      <c r="J219" s="185">
        <v>1232</v>
      </c>
      <c r="K219" s="209">
        <f t="shared" si="15"/>
        <v>1232.49</v>
      </c>
      <c r="L219" s="169">
        <f t="shared" si="20"/>
        <v>73920</v>
      </c>
      <c r="M219" s="169">
        <f t="shared" si="17"/>
        <v>73949.399999999994</v>
      </c>
      <c r="N219" s="104"/>
      <c r="O219" s="180">
        <v>0</v>
      </c>
      <c r="P219" s="53">
        <v>5</v>
      </c>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c r="AT219" s="56"/>
      <c r="AU219" s="56"/>
      <c r="AV219" s="56"/>
      <c r="AW219" s="56"/>
      <c r="AX219" s="56"/>
      <c r="AY219" s="56"/>
      <c r="AZ219" s="56"/>
      <c r="BA219" s="56"/>
      <c r="BB219" s="56"/>
      <c r="BC219" s="56"/>
      <c r="BD219" s="56"/>
      <c r="BE219" s="56"/>
      <c r="BF219" s="56"/>
      <c r="BH219" s="46">
        <f t="shared" si="21"/>
        <v>5</v>
      </c>
      <c r="BI219" s="47">
        <f t="shared" si="19"/>
        <v>6160</v>
      </c>
    </row>
    <row r="220" spans="1:61" ht="39.950000000000003" hidden="1" customHeight="1" x14ac:dyDescent="0.3">
      <c r="A220" s="54">
        <v>212</v>
      </c>
      <c r="B220" s="55" t="s">
        <v>642</v>
      </c>
      <c r="C220" s="55" t="s">
        <v>643</v>
      </c>
      <c r="D220" s="89" t="s">
        <v>324</v>
      </c>
      <c r="E220" s="54">
        <v>0</v>
      </c>
      <c r="F220" s="169" t="s">
        <v>170</v>
      </c>
      <c r="G220" s="169" t="s">
        <v>170</v>
      </c>
      <c r="H220" s="105">
        <v>0</v>
      </c>
      <c r="I220" s="94">
        <v>0</v>
      </c>
      <c r="J220" s="185"/>
      <c r="K220" s="52">
        <f t="shared" si="15"/>
        <v>0</v>
      </c>
      <c r="L220" s="169">
        <f t="shared" si="20"/>
        <v>0</v>
      </c>
      <c r="M220" s="169">
        <f t="shared" si="17"/>
        <v>0</v>
      </c>
      <c r="N220" s="104"/>
      <c r="O220" s="182">
        <v>0</v>
      </c>
      <c r="P220" s="56">
        <v>0</v>
      </c>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c r="BE220" s="56"/>
      <c r="BF220" s="56"/>
      <c r="BH220" s="81">
        <f t="shared" si="21"/>
        <v>0</v>
      </c>
      <c r="BI220" s="179">
        <f t="shared" si="19"/>
        <v>0</v>
      </c>
    </row>
    <row r="221" spans="1:61" ht="39.950000000000003" hidden="1" customHeight="1" x14ac:dyDescent="0.3">
      <c r="A221" s="54">
        <v>213</v>
      </c>
      <c r="B221" s="55" t="s">
        <v>644</v>
      </c>
      <c r="C221" s="55" t="s">
        <v>643</v>
      </c>
      <c r="D221" s="89" t="s">
        <v>324</v>
      </c>
      <c r="E221" s="54">
        <v>0</v>
      </c>
      <c r="F221" s="169" t="s">
        <v>170</v>
      </c>
      <c r="G221" s="169" t="s">
        <v>170</v>
      </c>
      <c r="H221" s="105">
        <v>0</v>
      </c>
      <c r="I221" s="94">
        <v>0</v>
      </c>
      <c r="J221" s="185"/>
      <c r="K221" s="52">
        <f t="shared" si="15"/>
        <v>0</v>
      </c>
      <c r="L221" s="169">
        <f t="shared" si="20"/>
        <v>0</v>
      </c>
      <c r="M221" s="169">
        <f t="shared" si="17"/>
        <v>0</v>
      </c>
      <c r="N221" s="104"/>
      <c r="O221" s="182">
        <v>0</v>
      </c>
      <c r="P221" s="56">
        <v>0</v>
      </c>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56"/>
      <c r="AX221" s="56"/>
      <c r="AY221" s="56"/>
      <c r="AZ221" s="56"/>
      <c r="BA221" s="56"/>
      <c r="BB221" s="56"/>
      <c r="BC221" s="56"/>
      <c r="BD221" s="56"/>
      <c r="BE221" s="56"/>
      <c r="BF221" s="56"/>
      <c r="BH221" s="81">
        <f t="shared" si="21"/>
        <v>0</v>
      </c>
      <c r="BI221" s="179">
        <f t="shared" si="19"/>
        <v>0</v>
      </c>
    </row>
    <row r="222" spans="1:61" ht="39.950000000000003" hidden="1" customHeight="1" x14ac:dyDescent="0.3">
      <c r="A222" s="54">
        <v>214</v>
      </c>
      <c r="B222" s="55" t="s">
        <v>645</v>
      </c>
      <c r="C222" s="55" t="s">
        <v>646</v>
      </c>
      <c r="D222" s="89" t="s">
        <v>324</v>
      </c>
      <c r="E222" s="54">
        <v>0</v>
      </c>
      <c r="F222" s="169" t="s">
        <v>170</v>
      </c>
      <c r="G222" s="169" t="s">
        <v>170</v>
      </c>
      <c r="H222" s="105">
        <v>0</v>
      </c>
      <c r="I222" s="94">
        <v>0</v>
      </c>
      <c r="J222" s="185"/>
      <c r="K222" s="52">
        <f t="shared" si="15"/>
        <v>0</v>
      </c>
      <c r="L222" s="169">
        <f t="shared" si="20"/>
        <v>0</v>
      </c>
      <c r="M222" s="169">
        <f t="shared" si="17"/>
        <v>0</v>
      </c>
      <c r="N222" s="104"/>
      <c r="O222" s="182">
        <v>0</v>
      </c>
      <c r="P222" s="56">
        <v>0</v>
      </c>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56"/>
      <c r="AP222" s="56"/>
      <c r="AQ222" s="56"/>
      <c r="AR222" s="56"/>
      <c r="AS222" s="56"/>
      <c r="AT222" s="56"/>
      <c r="AU222" s="56"/>
      <c r="AV222" s="56"/>
      <c r="AW222" s="56"/>
      <c r="AX222" s="56"/>
      <c r="AY222" s="56"/>
      <c r="AZ222" s="56"/>
      <c r="BA222" s="56"/>
      <c r="BB222" s="56"/>
      <c r="BC222" s="56"/>
      <c r="BD222" s="56"/>
      <c r="BE222" s="56"/>
      <c r="BF222" s="56"/>
      <c r="BH222" s="81">
        <f t="shared" si="21"/>
        <v>0</v>
      </c>
      <c r="BI222" s="179">
        <f t="shared" si="19"/>
        <v>0</v>
      </c>
    </row>
    <row r="223" spans="1:61" ht="39.950000000000003" hidden="1" customHeight="1" x14ac:dyDescent="0.3">
      <c r="A223" s="54">
        <v>215</v>
      </c>
      <c r="B223" s="55" t="s">
        <v>647</v>
      </c>
      <c r="C223" s="55" t="s">
        <v>648</v>
      </c>
      <c r="D223" s="89" t="s">
        <v>324</v>
      </c>
      <c r="E223" s="54">
        <v>0</v>
      </c>
      <c r="F223" s="169" t="s">
        <v>170</v>
      </c>
      <c r="G223" s="169" t="s">
        <v>170</v>
      </c>
      <c r="H223" s="105">
        <v>0</v>
      </c>
      <c r="I223" s="94">
        <v>0</v>
      </c>
      <c r="J223" s="185"/>
      <c r="K223" s="52">
        <f t="shared" si="15"/>
        <v>0</v>
      </c>
      <c r="L223" s="169">
        <f t="shared" si="20"/>
        <v>0</v>
      </c>
      <c r="M223" s="169">
        <f t="shared" si="17"/>
        <v>0</v>
      </c>
      <c r="N223" s="104"/>
      <c r="O223" s="182">
        <v>0</v>
      </c>
      <c r="P223" s="56">
        <v>0</v>
      </c>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c r="AT223" s="56"/>
      <c r="AU223" s="56"/>
      <c r="AV223" s="56"/>
      <c r="AW223" s="56"/>
      <c r="AX223" s="56"/>
      <c r="AY223" s="56"/>
      <c r="AZ223" s="56"/>
      <c r="BA223" s="56"/>
      <c r="BB223" s="56"/>
      <c r="BC223" s="56"/>
      <c r="BD223" s="56"/>
      <c r="BE223" s="56"/>
      <c r="BF223" s="56"/>
      <c r="BH223" s="81">
        <f t="shared" si="21"/>
        <v>0</v>
      </c>
      <c r="BI223" s="179">
        <f t="shared" si="19"/>
        <v>0</v>
      </c>
    </row>
    <row r="224" spans="1:61" ht="39.950000000000003" hidden="1" customHeight="1" x14ac:dyDescent="0.3">
      <c r="A224" s="54">
        <v>216</v>
      </c>
      <c r="B224" s="55" t="s">
        <v>649</v>
      </c>
      <c r="C224" s="55" t="s">
        <v>650</v>
      </c>
      <c r="D224" s="89" t="s">
        <v>324</v>
      </c>
      <c r="E224" s="54">
        <v>0</v>
      </c>
      <c r="F224" s="169" t="s">
        <v>170</v>
      </c>
      <c r="G224" s="169" t="s">
        <v>170</v>
      </c>
      <c r="H224" s="105">
        <v>0</v>
      </c>
      <c r="I224" s="94">
        <v>0</v>
      </c>
      <c r="J224" s="185"/>
      <c r="K224" s="52">
        <f t="shared" si="15"/>
        <v>0</v>
      </c>
      <c r="L224" s="169">
        <f t="shared" si="20"/>
        <v>0</v>
      </c>
      <c r="M224" s="169">
        <f t="shared" si="17"/>
        <v>0</v>
      </c>
      <c r="N224" s="104"/>
      <c r="O224" s="182">
        <v>0</v>
      </c>
      <c r="P224" s="56">
        <v>0</v>
      </c>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56"/>
      <c r="AR224" s="56"/>
      <c r="AS224" s="56"/>
      <c r="AT224" s="56"/>
      <c r="AU224" s="56"/>
      <c r="AV224" s="56"/>
      <c r="AW224" s="56"/>
      <c r="AX224" s="56"/>
      <c r="AY224" s="56"/>
      <c r="AZ224" s="56"/>
      <c r="BA224" s="56"/>
      <c r="BB224" s="56"/>
      <c r="BC224" s="56"/>
      <c r="BD224" s="56"/>
      <c r="BE224" s="56"/>
      <c r="BF224" s="56"/>
      <c r="BH224" s="81">
        <f t="shared" si="21"/>
        <v>0</v>
      </c>
      <c r="BI224" s="179">
        <f t="shared" si="19"/>
        <v>0</v>
      </c>
    </row>
    <row r="225" spans="1:61" ht="39.950000000000003" hidden="1" customHeight="1" x14ac:dyDescent="0.3">
      <c r="A225" s="54">
        <v>217</v>
      </c>
      <c r="B225" s="55" t="s">
        <v>651</v>
      </c>
      <c r="C225" s="55" t="s">
        <v>652</v>
      </c>
      <c r="D225" s="89" t="s">
        <v>324</v>
      </c>
      <c r="E225" s="54">
        <v>0</v>
      </c>
      <c r="F225" s="169" t="s">
        <v>170</v>
      </c>
      <c r="G225" s="169" t="s">
        <v>170</v>
      </c>
      <c r="H225" s="105">
        <v>0</v>
      </c>
      <c r="I225" s="94">
        <v>0</v>
      </c>
      <c r="J225" s="185"/>
      <c r="K225" s="52">
        <f t="shared" si="15"/>
        <v>0</v>
      </c>
      <c r="L225" s="169">
        <f t="shared" si="20"/>
        <v>0</v>
      </c>
      <c r="M225" s="169">
        <f t="shared" si="17"/>
        <v>0</v>
      </c>
      <c r="N225" s="104"/>
      <c r="O225" s="182">
        <v>0</v>
      </c>
      <c r="P225" s="56">
        <v>0</v>
      </c>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6"/>
      <c r="AP225" s="56"/>
      <c r="AQ225" s="56"/>
      <c r="AR225" s="56"/>
      <c r="AS225" s="56"/>
      <c r="AT225" s="56"/>
      <c r="AU225" s="56"/>
      <c r="AV225" s="56"/>
      <c r="AW225" s="56"/>
      <c r="AX225" s="56"/>
      <c r="AY225" s="56"/>
      <c r="AZ225" s="56"/>
      <c r="BA225" s="56"/>
      <c r="BB225" s="56"/>
      <c r="BC225" s="56"/>
      <c r="BD225" s="56"/>
      <c r="BE225" s="56"/>
      <c r="BF225" s="56"/>
      <c r="BH225" s="81">
        <f t="shared" si="21"/>
        <v>0</v>
      </c>
      <c r="BI225" s="179">
        <f t="shared" si="19"/>
        <v>0</v>
      </c>
    </row>
    <row r="226" spans="1:61" ht="39.950000000000003" hidden="1" customHeight="1" x14ac:dyDescent="0.3">
      <c r="A226" s="54">
        <v>218</v>
      </c>
      <c r="B226" s="55" t="s">
        <v>653</v>
      </c>
      <c r="C226" s="55" t="s">
        <v>654</v>
      </c>
      <c r="D226" s="89" t="s">
        <v>324</v>
      </c>
      <c r="E226" s="54">
        <v>0</v>
      </c>
      <c r="F226" s="169" t="s">
        <v>170</v>
      </c>
      <c r="G226" s="169" t="s">
        <v>170</v>
      </c>
      <c r="H226" s="105">
        <v>0</v>
      </c>
      <c r="I226" s="94">
        <v>0</v>
      </c>
      <c r="J226" s="185"/>
      <c r="K226" s="52">
        <f t="shared" si="15"/>
        <v>0</v>
      </c>
      <c r="L226" s="169">
        <f t="shared" si="20"/>
        <v>0</v>
      </c>
      <c r="M226" s="169">
        <f t="shared" si="17"/>
        <v>0</v>
      </c>
      <c r="N226" s="104"/>
      <c r="O226" s="182">
        <v>0</v>
      </c>
      <c r="P226" s="56">
        <v>0</v>
      </c>
      <c r="Q226" s="56"/>
      <c r="R226" s="56"/>
      <c r="S226" s="56"/>
      <c r="T226" s="56"/>
      <c r="U226" s="56"/>
      <c r="V226" s="56"/>
      <c r="W226" s="56"/>
      <c r="X226" s="56"/>
      <c r="Y226" s="56"/>
      <c r="Z226" s="56"/>
      <c r="AA226" s="56"/>
      <c r="AB226" s="56"/>
      <c r="AC226" s="56"/>
      <c r="AD226" s="56"/>
      <c r="AE226" s="56"/>
      <c r="AF226" s="56"/>
      <c r="AG226" s="56"/>
      <c r="AH226" s="56"/>
      <c r="AI226" s="56"/>
      <c r="AJ226" s="56"/>
      <c r="AK226" s="56"/>
      <c r="AL226" s="56"/>
      <c r="AM226" s="56"/>
      <c r="AN226" s="56"/>
      <c r="AO226" s="56"/>
      <c r="AP226" s="56"/>
      <c r="AQ226" s="56"/>
      <c r="AR226" s="56"/>
      <c r="AS226" s="56"/>
      <c r="AT226" s="56"/>
      <c r="AU226" s="56"/>
      <c r="AV226" s="56"/>
      <c r="AW226" s="56"/>
      <c r="AX226" s="56"/>
      <c r="AY226" s="56"/>
      <c r="AZ226" s="56"/>
      <c r="BA226" s="56"/>
      <c r="BB226" s="56"/>
      <c r="BC226" s="56"/>
      <c r="BD226" s="56"/>
      <c r="BE226" s="56"/>
      <c r="BF226" s="56"/>
      <c r="BH226" s="81">
        <f t="shared" si="21"/>
        <v>0</v>
      </c>
      <c r="BI226" s="179">
        <f t="shared" si="19"/>
        <v>0</v>
      </c>
    </row>
    <row r="227" spans="1:61" ht="39.950000000000003" hidden="1" customHeight="1" x14ac:dyDescent="0.3">
      <c r="A227" s="54">
        <v>219</v>
      </c>
      <c r="B227" s="55" t="s">
        <v>655</v>
      </c>
      <c r="C227" s="55" t="s">
        <v>654</v>
      </c>
      <c r="D227" s="89" t="s">
        <v>324</v>
      </c>
      <c r="E227" s="54">
        <v>0</v>
      </c>
      <c r="F227" s="169" t="s">
        <v>170</v>
      </c>
      <c r="G227" s="169" t="s">
        <v>170</v>
      </c>
      <c r="H227" s="105">
        <v>0</v>
      </c>
      <c r="I227" s="94">
        <v>0</v>
      </c>
      <c r="J227" s="185"/>
      <c r="K227" s="52">
        <f t="shared" si="15"/>
        <v>0</v>
      </c>
      <c r="L227" s="169">
        <f t="shared" si="20"/>
        <v>0</v>
      </c>
      <c r="M227" s="169">
        <f t="shared" si="17"/>
        <v>0</v>
      </c>
      <c r="N227" s="104"/>
      <c r="O227" s="182">
        <v>0</v>
      </c>
      <c r="P227" s="56">
        <v>0</v>
      </c>
      <c r="Q227" s="56"/>
      <c r="R227" s="56"/>
      <c r="S227" s="56"/>
      <c r="T227" s="56"/>
      <c r="U227" s="56"/>
      <c r="V227" s="56"/>
      <c r="W227" s="56"/>
      <c r="X227" s="56"/>
      <c r="Y227" s="56"/>
      <c r="Z227" s="56"/>
      <c r="AA227" s="56"/>
      <c r="AB227" s="56"/>
      <c r="AC227" s="56"/>
      <c r="AD227" s="56"/>
      <c r="AE227" s="56"/>
      <c r="AF227" s="56"/>
      <c r="AG227" s="56"/>
      <c r="AH227" s="56"/>
      <c r="AI227" s="56"/>
      <c r="AJ227" s="56"/>
      <c r="AK227" s="56"/>
      <c r="AL227" s="56"/>
      <c r="AM227" s="56"/>
      <c r="AN227" s="56"/>
      <c r="AO227" s="56"/>
      <c r="AP227" s="56"/>
      <c r="AQ227" s="56"/>
      <c r="AR227" s="56"/>
      <c r="AS227" s="56"/>
      <c r="AT227" s="56"/>
      <c r="AU227" s="56"/>
      <c r="AV227" s="56"/>
      <c r="AW227" s="56"/>
      <c r="AX227" s="56"/>
      <c r="AY227" s="56"/>
      <c r="AZ227" s="56"/>
      <c r="BA227" s="56"/>
      <c r="BB227" s="56"/>
      <c r="BC227" s="56"/>
      <c r="BD227" s="56"/>
      <c r="BE227" s="56"/>
      <c r="BF227" s="56"/>
      <c r="BH227" s="81">
        <f t="shared" si="21"/>
        <v>0</v>
      </c>
      <c r="BI227" s="179">
        <f t="shared" si="19"/>
        <v>0</v>
      </c>
    </row>
    <row r="228" spans="1:61" ht="39.950000000000003" hidden="1" customHeight="1" x14ac:dyDescent="0.3">
      <c r="A228" s="54">
        <v>220</v>
      </c>
      <c r="B228" s="55" t="s">
        <v>656</v>
      </c>
      <c r="C228" s="55" t="s">
        <v>657</v>
      </c>
      <c r="D228" s="89" t="s">
        <v>324</v>
      </c>
      <c r="E228" s="54">
        <v>0</v>
      </c>
      <c r="F228" s="169" t="s">
        <v>170</v>
      </c>
      <c r="G228" s="169" t="s">
        <v>170</v>
      </c>
      <c r="H228" s="105">
        <v>0</v>
      </c>
      <c r="I228" s="94">
        <v>0</v>
      </c>
      <c r="J228" s="185"/>
      <c r="K228" s="52">
        <f t="shared" si="15"/>
        <v>0</v>
      </c>
      <c r="L228" s="169">
        <f t="shared" si="20"/>
        <v>0</v>
      </c>
      <c r="M228" s="169">
        <f t="shared" si="17"/>
        <v>0</v>
      </c>
      <c r="N228" s="104"/>
      <c r="O228" s="182">
        <v>0</v>
      </c>
      <c r="P228" s="56">
        <v>0</v>
      </c>
      <c r="Q228" s="56"/>
      <c r="R228" s="56"/>
      <c r="S228" s="56"/>
      <c r="T228" s="56"/>
      <c r="U228" s="56"/>
      <c r="V228" s="56"/>
      <c r="W228" s="56"/>
      <c r="X228" s="56"/>
      <c r="Y228" s="56"/>
      <c r="Z228" s="56"/>
      <c r="AA228" s="56"/>
      <c r="AB228" s="56"/>
      <c r="AC228" s="56"/>
      <c r="AD228" s="56"/>
      <c r="AE228" s="56"/>
      <c r="AF228" s="56"/>
      <c r="AG228" s="56"/>
      <c r="AH228" s="56"/>
      <c r="AI228" s="56"/>
      <c r="AJ228" s="56"/>
      <c r="AK228" s="56"/>
      <c r="AL228" s="56"/>
      <c r="AM228" s="56"/>
      <c r="AN228" s="56"/>
      <c r="AO228" s="56"/>
      <c r="AP228" s="56"/>
      <c r="AQ228" s="56"/>
      <c r="AR228" s="56"/>
      <c r="AS228" s="56"/>
      <c r="AT228" s="56"/>
      <c r="AU228" s="56"/>
      <c r="AV228" s="56"/>
      <c r="AW228" s="56"/>
      <c r="AX228" s="56"/>
      <c r="AY228" s="56"/>
      <c r="AZ228" s="56"/>
      <c r="BA228" s="56"/>
      <c r="BB228" s="56"/>
      <c r="BC228" s="56"/>
      <c r="BD228" s="56"/>
      <c r="BE228" s="56"/>
      <c r="BF228" s="56"/>
      <c r="BH228" s="81">
        <f t="shared" si="21"/>
        <v>0</v>
      </c>
      <c r="BI228" s="179">
        <f t="shared" si="19"/>
        <v>0</v>
      </c>
    </row>
    <row r="229" spans="1:61" ht="39.950000000000003" hidden="1" customHeight="1" x14ac:dyDescent="0.3">
      <c r="A229" s="54">
        <v>221</v>
      </c>
      <c r="B229" s="55" t="s">
        <v>658</v>
      </c>
      <c r="C229" s="55" t="s">
        <v>657</v>
      </c>
      <c r="D229" s="89" t="s">
        <v>324</v>
      </c>
      <c r="E229" s="54">
        <v>0</v>
      </c>
      <c r="F229" s="169" t="s">
        <v>170</v>
      </c>
      <c r="G229" s="169" t="s">
        <v>170</v>
      </c>
      <c r="H229" s="105">
        <v>0</v>
      </c>
      <c r="I229" s="94">
        <v>0</v>
      </c>
      <c r="J229" s="185"/>
      <c r="K229" s="52">
        <f t="shared" si="15"/>
        <v>0</v>
      </c>
      <c r="L229" s="169">
        <f t="shared" si="20"/>
        <v>0</v>
      </c>
      <c r="M229" s="169">
        <f t="shared" si="17"/>
        <v>0</v>
      </c>
      <c r="N229" s="104"/>
      <c r="O229" s="182">
        <v>0</v>
      </c>
      <c r="P229" s="56">
        <v>0</v>
      </c>
      <c r="Q229" s="56"/>
      <c r="R229" s="56"/>
      <c r="S229" s="56"/>
      <c r="T229" s="56"/>
      <c r="U229" s="56"/>
      <c r="V229" s="56"/>
      <c r="W229" s="56"/>
      <c r="X229" s="56"/>
      <c r="Y229" s="56"/>
      <c r="Z229" s="56"/>
      <c r="AA229" s="56"/>
      <c r="AB229" s="56"/>
      <c r="AC229" s="56"/>
      <c r="AD229" s="56"/>
      <c r="AE229" s="56"/>
      <c r="AF229" s="56"/>
      <c r="AG229" s="56"/>
      <c r="AH229" s="56"/>
      <c r="AI229" s="56"/>
      <c r="AJ229" s="56"/>
      <c r="AK229" s="56"/>
      <c r="AL229" s="56"/>
      <c r="AM229" s="56"/>
      <c r="AN229" s="56"/>
      <c r="AO229" s="56"/>
      <c r="AP229" s="56"/>
      <c r="AQ229" s="56"/>
      <c r="AR229" s="56"/>
      <c r="AS229" s="56"/>
      <c r="AT229" s="56"/>
      <c r="AU229" s="56"/>
      <c r="AV229" s="56"/>
      <c r="AW229" s="56"/>
      <c r="AX229" s="56"/>
      <c r="AY229" s="56"/>
      <c r="AZ229" s="56"/>
      <c r="BA229" s="56"/>
      <c r="BB229" s="56"/>
      <c r="BC229" s="56"/>
      <c r="BD229" s="56"/>
      <c r="BE229" s="56"/>
      <c r="BF229" s="56"/>
      <c r="BH229" s="81">
        <f t="shared" si="21"/>
        <v>0</v>
      </c>
      <c r="BI229" s="179">
        <f t="shared" si="19"/>
        <v>0</v>
      </c>
    </row>
    <row r="230" spans="1:61" ht="39.950000000000003" hidden="1" customHeight="1" x14ac:dyDescent="0.3">
      <c r="A230" s="54">
        <v>222</v>
      </c>
      <c r="B230" s="55" t="s">
        <v>659</v>
      </c>
      <c r="C230" s="55" t="s">
        <v>660</v>
      </c>
      <c r="D230" s="89" t="s">
        <v>324</v>
      </c>
      <c r="E230" s="54">
        <v>0</v>
      </c>
      <c r="F230" s="169" t="s">
        <v>170</v>
      </c>
      <c r="G230" s="169" t="s">
        <v>170</v>
      </c>
      <c r="H230" s="105">
        <v>0</v>
      </c>
      <c r="I230" s="94">
        <v>0</v>
      </c>
      <c r="J230" s="185"/>
      <c r="K230" s="52">
        <f t="shared" si="15"/>
        <v>0</v>
      </c>
      <c r="L230" s="169">
        <f t="shared" si="20"/>
        <v>0</v>
      </c>
      <c r="M230" s="169">
        <f t="shared" si="17"/>
        <v>0</v>
      </c>
      <c r="N230" s="104"/>
      <c r="O230" s="182">
        <v>0</v>
      </c>
      <c r="P230" s="56">
        <v>0</v>
      </c>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56"/>
      <c r="AP230" s="56"/>
      <c r="AQ230" s="56"/>
      <c r="AR230" s="56"/>
      <c r="AS230" s="56"/>
      <c r="AT230" s="56"/>
      <c r="AU230" s="56"/>
      <c r="AV230" s="56"/>
      <c r="AW230" s="56"/>
      <c r="AX230" s="56"/>
      <c r="AY230" s="56"/>
      <c r="AZ230" s="56"/>
      <c r="BA230" s="56"/>
      <c r="BB230" s="56"/>
      <c r="BC230" s="56"/>
      <c r="BD230" s="56"/>
      <c r="BE230" s="56"/>
      <c r="BF230" s="56"/>
      <c r="BH230" s="81">
        <f t="shared" si="21"/>
        <v>0</v>
      </c>
      <c r="BI230" s="179">
        <f t="shared" si="19"/>
        <v>0</v>
      </c>
    </row>
    <row r="231" spans="1:61" ht="39.950000000000003" hidden="1" customHeight="1" x14ac:dyDescent="0.3">
      <c r="A231" s="54">
        <v>223</v>
      </c>
      <c r="B231" s="55" t="s">
        <v>661</v>
      </c>
      <c r="C231" s="55" t="s">
        <v>660</v>
      </c>
      <c r="D231" s="89" t="s">
        <v>324</v>
      </c>
      <c r="E231" s="54">
        <v>0</v>
      </c>
      <c r="F231" s="169" t="s">
        <v>170</v>
      </c>
      <c r="G231" s="169" t="s">
        <v>170</v>
      </c>
      <c r="H231" s="105">
        <v>0</v>
      </c>
      <c r="I231" s="94">
        <v>0</v>
      </c>
      <c r="J231" s="185"/>
      <c r="K231" s="52">
        <f t="shared" si="15"/>
        <v>0</v>
      </c>
      <c r="L231" s="169">
        <f t="shared" si="20"/>
        <v>0</v>
      </c>
      <c r="M231" s="169">
        <f t="shared" si="17"/>
        <v>0</v>
      </c>
      <c r="N231" s="104"/>
      <c r="O231" s="182">
        <v>0</v>
      </c>
      <c r="P231" s="56">
        <v>0</v>
      </c>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56"/>
      <c r="AP231" s="56"/>
      <c r="AQ231" s="56"/>
      <c r="AR231" s="56"/>
      <c r="AS231" s="56"/>
      <c r="AT231" s="56"/>
      <c r="AU231" s="56"/>
      <c r="AV231" s="56"/>
      <c r="AW231" s="56"/>
      <c r="AX231" s="56"/>
      <c r="AY231" s="56"/>
      <c r="AZ231" s="56"/>
      <c r="BA231" s="56"/>
      <c r="BB231" s="56"/>
      <c r="BC231" s="56"/>
      <c r="BD231" s="56"/>
      <c r="BE231" s="56"/>
      <c r="BF231" s="56"/>
      <c r="BH231" s="81">
        <f t="shared" si="21"/>
        <v>0</v>
      </c>
      <c r="BI231" s="179">
        <f t="shared" si="19"/>
        <v>0</v>
      </c>
    </row>
    <row r="232" spans="1:61" ht="39.950000000000003" hidden="1" customHeight="1" x14ac:dyDescent="0.3">
      <c r="A232" s="54">
        <v>224</v>
      </c>
      <c r="B232" s="55" t="s">
        <v>662</v>
      </c>
      <c r="C232" s="55" t="s">
        <v>663</v>
      </c>
      <c r="D232" s="89" t="s">
        <v>324</v>
      </c>
      <c r="E232" s="54">
        <v>0</v>
      </c>
      <c r="F232" s="169" t="s">
        <v>170</v>
      </c>
      <c r="G232" s="169" t="s">
        <v>170</v>
      </c>
      <c r="H232" s="105">
        <v>0</v>
      </c>
      <c r="I232" s="94">
        <v>0</v>
      </c>
      <c r="J232" s="185"/>
      <c r="K232" s="52">
        <f t="shared" si="15"/>
        <v>0</v>
      </c>
      <c r="L232" s="169">
        <f t="shared" si="20"/>
        <v>0</v>
      </c>
      <c r="M232" s="169">
        <f t="shared" si="17"/>
        <v>0</v>
      </c>
      <c r="N232" s="104"/>
      <c r="O232" s="182">
        <v>0</v>
      </c>
      <c r="P232" s="56">
        <v>0</v>
      </c>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56"/>
      <c r="AP232" s="56"/>
      <c r="AQ232" s="56"/>
      <c r="AR232" s="56"/>
      <c r="AS232" s="56"/>
      <c r="AT232" s="56"/>
      <c r="AU232" s="56"/>
      <c r="AV232" s="56"/>
      <c r="AW232" s="56"/>
      <c r="AX232" s="56"/>
      <c r="AY232" s="56"/>
      <c r="AZ232" s="56"/>
      <c r="BA232" s="56"/>
      <c r="BB232" s="56"/>
      <c r="BC232" s="56"/>
      <c r="BD232" s="56"/>
      <c r="BE232" s="56"/>
      <c r="BF232" s="56"/>
      <c r="BH232" s="81">
        <f t="shared" si="21"/>
        <v>0</v>
      </c>
      <c r="BI232" s="179">
        <f t="shared" si="19"/>
        <v>0</v>
      </c>
    </row>
    <row r="233" spans="1:61" ht="39.950000000000003" hidden="1" customHeight="1" x14ac:dyDescent="0.3">
      <c r="A233" s="54">
        <v>225</v>
      </c>
      <c r="B233" s="55" t="s">
        <v>664</v>
      </c>
      <c r="C233" s="55" t="s">
        <v>663</v>
      </c>
      <c r="D233" s="89" t="s">
        <v>324</v>
      </c>
      <c r="E233" s="54">
        <v>0</v>
      </c>
      <c r="F233" s="169" t="s">
        <v>170</v>
      </c>
      <c r="G233" s="169" t="s">
        <v>170</v>
      </c>
      <c r="H233" s="105">
        <v>0</v>
      </c>
      <c r="I233" s="94">
        <v>0</v>
      </c>
      <c r="J233" s="185"/>
      <c r="K233" s="52">
        <f t="shared" si="15"/>
        <v>0</v>
      </c>
      <c r="L233" s="169">
        <f t="shared" si="20"/>
        <v>0</v>
      </c>
      <c r="M233" s="169">
        <f t="shared" si="17"/>
        <v>0</v>
      </c>
      <c r="N233" s="104"/>
      <c r="O233" s="182">
        <v>0</v>
      </c>
      <c r="P233" s="56">
        <v>0</v>
      </c>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56"/>
      <c r="AP233" s="56"/>
      <c r="AQ233" s="56"/>
      <c r="AR233" s="56"/>
      <c r="AS233" s="56"/>
      <c r="AT233" s="56"/>
      <c r="AU233" s="56"/>
      <c r="AV233" s="56"/>
      <c r="AW233" s="56"/>
      <c r="AX233" s="56"/>
      <c r="AY233" s="56"/>
      <c r="AZ233" s="56"/>
      <c r="BA233" s="56"/>
      <c r="BB233" s="56"/>
      <c r="BC233" s="56"/>
      <c r="BD233" s="56"/>
      <c r="BE233" s="56"/>
      <c r="BF233" s="56"/>
      <c r="BH233" s="81">
        <f t="shared" si="21"/>
        <v>0</v>
      </c>
      <c r="BI233" s="179">
        <f t="shared" si="19"/>
        <v>0</v>
      </c>
    </row>
    <row r="234" spans="1:61" ht="39.950000000000003" hidden="1" customHeight="1" x14ac:dyDescent="0.3">
      <c r="A234" s="54">
        <v>226</v>
      </c>
      <c r="B234" s="55" t="s">
        <v>665</v>
      </c>
      <c r="C234" s="55" t="s">
        <v>666</v>
      </c>
      <c r="D234" s="89" t="s">
        <v>324</v>
      </c>
      <c r="E234" s="54">
        <v>0</v>
      </c>
      <c r="F234" s="169" t="s">
        <v>170</v>
      </c>
      <c r="G234" s="169" t="s">
        <v>170</v>
      </c>
      <c r="H234" s="105">
        <v>0</v>
      </c>
      <c r="I234" s="94">
        <v>0</v>
      </c>
      <c r="J234" s="185"/>
      <c r="K234" s="52">
        <f t="shared" si="15"/>
        <v>0</v>
      </c>
      <c r="L234" s="169">
        <f t="shared" si="20"/>
        <v>0</v>
      </c>
      <c r="M234" s="169">
        <f t="shared" si="17"/>
        <v>0</v>
      </c>
      <c r="N234" s="104"/>
      <c r="O234" s="182">
        <v>0</v>
      </c>
      <c r="P234" s="56">
        <v>0</v>
      </c>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c r="AP234" s="56"/>
      <c r="AQ234" s="56"/>
      <c r="AR234" s="56"/>
      <c r="AS234" s="56"/>
      <c r="AT234" s="56"/>
      <c r="AU234" s="56"/>
      <c r="AV234" s="56"/>
      <c r="AW234" s="56"/>
      <c r="AX234" s="56"/>
      <c r="AY234" s="56"/>
      <c r="AZ234" s="56"/>
      <c r="BA234" s="56"/>
      <c r="BB234" s="56"/>
      <c r="BC234" s="56"/>
      <c r="BD234" s="56"/>
      <c r="BE234" s="56"/>
      <c r="BF234" s="56"/>
      <c r="BH234" s="81">
        <f t="shared" si="21"/>
        <v>0</v>
      </c>
      <c r="BI234" s="179">
        <f t="shared" si="19"/>
        <v>0</v>
      </c>
    </row>
    <row r="235" spans="1:61" ht="39.950000000000003" hidden="1" customHeight="1" x14ac:dyDescent="0.3">
      <c r="A235" s="54">
        <v>227</v>
      </c>
      <c r="B235" s="55" t="s">
        <v>667</v>
      </c>
      <c r="C235" s="55" t="s">
        <v>666</v>
      </c>
      <c r="D235" s="89" t="s">
        <v>324</v>
      </c>
      <c r="E235" s="54">
        <v>0</v>
      </c>
      <c r="F235" s="169" t="s">
        <v>170</v>
      </c>
      <c r="G235" s="169" t="s">
        <v>170</v>
      </c>
      <c r="H235" s="105">
        <v>0</v>
      </c>
      <c r="I235" s="94">
        <v>0</v>
      </c>
      <c r="J235" s="185"/>
      <c r="K235" s="52">
        <f t="shared" si="15"/>
        <v>0</v>
      </c>
      <c r="L235" s="169">
        <f t="shared" si="20"/>
        <v>0</v>
      </c>
      <c r="M235" s="169">
        <f t="shared" si="17"/>
        <v>0</v>
      </c>
      <c r="N235" s="104"/>
      <c r="O235" s="182">
        <v>0</v>
      </c>
      <c r="P235" s="56">
        <v>0</v>
      </c>
      <c r="Q235" s="56"/>
      <c r="R235" s="56"/>
      <c r="S235" s="56"/>
      <c r="T235" s="56"/>
      <c r="U235" s="56"/>
      <c r="V235" s="56"/>
      <c r="W235" s="56"/>
      <c r="X235" s="56"/>
      <c r="Y235" s="56"/>
      <c r="Z235" s="56"/>
      <c r="AA235" s="56"/>
      <c r="AB235" s="56"/>
      <c r="AC235" s="56"/>
      <c r="AD235" s="56"/>
      <c r="AE235" s="56"/>
      <c r="AF235" s="56"/>
      <c r="AG235" s="56"/>
      <c r="AH235" s="56"/>
      <c r="AI235" s="56"/>
      <c r="AJ235" s="56"/>
      <c r="AK235" s="56"/>
      <c r="AL235" s="56"/>
      <c r="AM235" s="56"/>
      <c r="AN235" s="56"/>
      <c r="AO235" s="56"/>
      <c r="AP235" s="56"/>
      <c r="AQ235" s="56"/>
      <c r="AR235" s="56"/>
      <c r="AS235" s="56"/>
      <c r="AT235" s="56"/>
      <c r="AU235" s="56"/>
      <c r="AV235" s="56"/>
      <c r="AW235" s="56"/>
      <c r="AX235" s="56"/>
      <c r="AY235" s="56"/>
      <c r="AZ235" s="56"/>
      <c r="BA235" s="56"/>
      <c r="BB235" s="56"/>
      <c r="BC235" s="56"/>
      <c r="BD235" s="56"/>
      <c r="BE235" s="56"/>
      <c r="BF235" s="56"/>
      <c r="BH235" s="81">
        <f t="shared" si="21"/>
        <v>0</v>
      </c>
      <c r="BI235" s="179">
        <f t="shared" si="19"/>
        <v>0</v>
      </c>
    </row>
    <row r="236" spans="1:61" ht="39.950000000000003" hidden="1" customHeight="1" x14ac:dyDescent="0.3">
      <c r="A236" s="54">
        <v>228</v>
      </c>
      <c r="B236" s="55" t="s">
        <v>668</v>
      </c>
      <c r="C236" s="55" t="s">
        <v>669</v>
      </c>
      <c r="D236" s="89" t="s">
        <v>324</v>
      </c>
      <c r="E236" s="54">
        <v>0</v>
      </c>
      <c r="F236" s="169" t="s">
        <v>170</v>
      </c>
      <c r="G236" s="169" t="s">
        <v>170</v>
      </c>
      <c r="H236" s="105">
        <v>0</v>
      </c>
      <c r="I236" s="94">
        <v>0</v>
      </c>
      <c r="J236" s="185"/>
      <c r="K236" s="52">
        <f t="shared" si="15"/>
        <v>0</v>
      </c>
      <c r="L236" s="169">
        <f t="shared" si="20"/>
        <v>0</v>
      </c>
      <c r="M236" s="169">
        <f t="shared" si="17"/>
        <v>0</v>
      </c>
      <c r="N236" s="104"/>
      <c r="O236" s="182">
        <v>0</v>
      </c>
      <c r="P236" s="56">
        <v>0</v>
      </c>
      <c r="Q236" s="56"/>
      <c r="R236" s="56"/>
      <c r="S236" s="56"/>
      <c r="T236" s="56"/>
      <c r="U236" s="56"/>
      <c r="V236" s="56"/>
      <c r="W236" s="56"/>
      <c r="X236" s="56"/>
      <c r="Y236" s="56"/>
      <c r="Z236" s="56"/>
      <c r="AA236" s="56"/>
      <c r="AB236" s="56"/>
      <c r="AC236" s="56"/>
      <c r="AD236" s="56"/>
      <c r="AE236" s="56"/>
      <c r="AF236" s="56"/>
      <c r="AG236" s="56"/>
      <c r="AH236" s="56"/>
      <c r="AI236" s="56"/>
      <c r="AJ236" s="56"/>
      <c r="AK236" s="56"/>
      <c r="AL236" s="56"/>
      <c r="AM236" s="56"/>
      <c r="AN236" s="56"/>
      <c r="AO236" s="56"/>
      <c r="AP236" s="56"/>
      <c r="AQ236" s="56"/>
      <c r="AR236" s="56"/>
      <c r="AS236" s="56"/>
      <c r="AT236" s="56"/>
      <c r="AU236" s="56"/>
      <c r="AV236" s="56"/>
      <c r="AW236" s="56"/>
      <c r="AX236" s="56"/>
      <c r="AY236" s="56"/>
      <c r="AZ236" s="56"/>
      <c r="BA236" s="56"/>
      <c r="BB236" s="56"/>
      <c r="BC236" s="56"/>
      <c r="BD236" s="56"/>
      <c r="BE236" s="56"/>
      <c r="BF236" s="56"/>
      <c r="BH236" s="81">
        <f t="shared" si="21"/>
        <v>0</v>
      </c>
      <c r="BI236" s="179">
        <f t="shared" si="19"/>
        <v>0</v>
      </c>
    </row>
    <row r="237" spans="1:61" ht="39.950000000000003" hidden="1" customHeight="1" x14ac:dyDescent="0.3">
      <c r="A237" s="54">
        <v>229</v>
      </c>
      <c r="B237" s="55" t="s">
        <v>670</v>
      </c>
      <c r="C237" s="55" t="s">
        <v>669</v>
      </c>
      <c r="D237" s="89" t="s">
        <v>324</v>
      </c>
      <c r="E237" s="54">
        <v>0</v>
      </c>
      <c r="F237" s="169" t="s">
        <v>170</v>
      </c>
      <c r="G237" s="169" t="s">
        <v>170</v>
      </c>
      <c r="H237" s="105">
        <v>0</v>
      </c>
      <c r="I237" s="94">
        <v>0</v>
      </c>
      <c r="J237" s="185"/>
      <c r="K237" s="52">
        <f t="shared" si="15"/>
        <v>0</v>
      </c>
      <c r="L237" s="169">
        <f t="shared" si="20"/>
        <v>0</v>
      </c>
      <c r="M237" s="169">
        <f t="shared" si="17"/>
        <v>0</v>
      </c>
      <c r="N237" s="104"/>
      <c r="O237" s="182">
        <v>0</v>
      </c>
      <c r="P237" s="56">
        <v>0</v>
      </c>
      <c r="Q237" s="56"/>
      <c r="R237" s="56"/>
      <c r="S237" s="56"/>
      <c r="T237" s="56"/>
      <c r="U237" s="56"/>
      <c r="V237" s="56"/>
      <c r="W237" s="56"/>
      <c r="X237" s="56"/>
      <c r="Y237" s="56"/>
      <c r="Z237" s="56"/>
      <c r="AA237" s="56"/>
      <c r="AB237" s="56"/>
      <c r="AC237" s="56"/>
      <c r="AD237" s="56"/>
      <c r="AE237" s="56"/>
      <c r="AF237" s="56"/>
      <c r="AG237" s="56"/>
      <c r="AH237" s="56"/>
      <c r="AI237" s="56"/>
      <c r="AJ237" s="56"/>
      <c r="AK237" s="56"/>
      <c r="AL237" s="56"/>
      <c r="AM237" s="56"/>
      <c r="AN237" s="56"/>
      <c r="AO237" s="56"/>
      <c r="AP237" s="56"/>
      <c r="AQ237" s="56"/>
      <c r="AR237" s="56"/>
      <c r="AS237" s="56"/>
      <c r="AT237" s="56"/>
      <c r="AU237" s="56"/>
      <c r="AV237" s="56"/>
      <c r="AW237" s="56"/>
      <c r="AX237" s="56"/>
      <c r="AY237" s="56"/>
      <c r="AZ237" s="56"/>
      <c r="BA237" s="56"/>
      <c r="BB237" s="56"/>
      <c r="BC237" s="56"/>
      <c r="BD237" s="56"/>
      <c r="BE237" s="56"/>
      <c r="BF237" s="56"/>
      <c r="BH237" s="81">
        <f t="shared" si="21"/>
        <v>0</v>
      </c>
      <c r="BI237" s="179">
        <f t="shared" si="19"/>
        <v>0</v>
      </c>
    </row>
    <row r="238" spans="1:61" ht="39.950000000000003" hidden="1" customHeight="1" x14ac:dyDescent="0.3">
      <c r="A238" s="54">
        <v>230</v>
      </c>
      <c r="B238" s="55" t="s">
        <v>671</v>
      </c>
      <c r="C238" s="55" t="s">
        <v>672</v>
      </c>
      <c r="D238" s="89" t="s">
        <v>673</v>
      </c>
      <c r="E238" s="54">
        <v>0</v>
      </c>
      <c r="F238" s="169" t="s">
        <v>170</v>
      </c>
      <c r="G238" s="169" t="s">
        <v>170</v>
      </c>
      <c r="H238" s="105">
        <v>0</v>
      </c>
      <c r="I238" s="94">
        <v>0</v>
      </c>
      <c r="J238" s="185"/>
      <c r="K238" s="52">
        <f t="shared" si="15"/>
        <v>0</v>
      </c>
      <c r="L238" s="169">
        <f t="shared" si="20"/>
        <v>0</v>
      </c>
      <c r="M238" s="169">
        <f t="shared" si="17"/>
        <v>0</v>
      </c>
      <c r="N238" s="104"/>
      <c r="O238" s="182">
        <v>0</v>
      </c>
      <c r="P238" s="56">
        <v>0</v>
      </c>
      <c r="Q238" s="56"/>
      <c r="R238" s="56"/>
      <c r="S238" s="56"/>
      <c r="T238" s="56"/>
      <c r="U238" s="56"/>
      <c r="V238" s="56"/>
      <c r="W238" s="56"/>
      <c r="X238" s="56"/>
      <c r="Y238" s="56"/>
      <c r="Z238" s="56"/>
      <c r="AA238" s="56"/>
      <c r="AB238" s="56"/>
      <c r="AC238" s="56"/>
      <c r="AD238" s="56"/>
      <c r="AE238" s="56"/>
      <c r="AF238" s="56"/>
      <c r="AG238" s="56"/>
      <c r="AH238" s="56"/>
      <c r="AI238" s="56"/>
      <c r="AJ238" s="56"/>
      <c r="AK238" s="56"/>
      <c r="AL238" s="56"/>
      <c r="AM238" s="56"/>
      <c r="AN238" s="56"/>
      <c r="AO238" s="56"/>
      <c r="AP238" s="56"/>
      <c r="AQ238" s="56"/>
      <c r="AR238" s="56"/>
      <c r="AS238" s="56"/>
      <c r="AT238" s="56"/>
      <c r="AU238" s="56"/>
      <c r="AV238" s="56"/>
      <c r="AW238" s="56"/>
      <c r="AX238" s="56"/>
      <c r="AY238" s="56"/>
      <c r="AZ238" s="56"/>
      <c r="BA238" s="56"/>
      <c r="BB238" s="56"/>
      <c r="BC238" s="56"/>
      <c r="BD238" s="56"/>
      <c r="BE238" s="56"/>
      <c r="BF238" s="56"/>
      <c r="BH238" s="81">
        <f t="shared" si="21"/>
        <v>0</v>
      </c>
      <c r="BI238" s="179">
        <f t="shared" si="19"/>
        <v>0</v>
      </c>
    </row>
    <row r="239" spans="1:61" ht="39.950000000000003" hidden="1" customHeight="1" x14ac:dyDescent="0.3">
      <c r="A239" s="54">
        <v>231</v>
      </c>
      <c r="B239" s="55" t="s">
        <v>674</v>
      </c>
      <c r="C239" s="55" t="s">
        <v>675</v>
      </c>
      <c r="D239" s="89" t="s">
        <v>676</v>
      </c>
      <c r="E239" s="54">
        <v>0</v>
      </c>
      <c r="F239" s="169" t="s">
        <v>170</v>
      </c>
      <c r="G239" s="169" t="s">
        <v>170</v>
      </c>
      <c r="H239" s="105">
        <v>0</v>
      </c>
      <c r="I239" s="94">
        <v>0</v>
      </c>
      <c r="J239" s="185"/>
      <c r="K239" s="52">
        <f t="shared" si="15"/>
        <v>0</v>
      </c>
      <c r="L239" s="169">
        <f t="shared" si="20"/>
        <v>0</v>
      </c>
      <c r="M239" s="169">
        <f t="shared" si="17"/>
        <v>0</v>
      </c>
      <c r="N239" s="104"/>
      <c r="O239" s="182">
        <v>0</v>
      </c>
      <c r="P239" s="56">
        <v>0</v>
      </c>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c r="AT239" s="56"/>
      <c r="AU239" s="56"/>
      <c r="AV239" s="56"/>
      <c r="AW239" s="56"/>
      <c r="AX239" s="56"/>
      <c r="AY239" s="56"/>
      <c r="AZ239" s="56"/>
      <c r="BA239" s="56"/>
      <c r="BB239" s="56"/>
      <c r="BC239" s="56"/>
      <c r="BD239" s="56"/>
      <c r="BE239" s="56"/>
      <c r="BF239" s="56"/>
      <c r="BH239" s="81">
        <f t="shared" si="21"/>
        <v>0</v>
      </c>
      <c r="BI239" s="179">
        <f t="shared" si="19"/>
        <v>0</v>
      </c>
    </row>
    <row r="240" spans="1:61" ht="39.950000000000003" customHeight="1" x14ac:dyDescent="0.3">
      <c r="A240" s="50">
        <v>232</v>
      </c>
      <c r="B240" s="51" t="s">
        <v>677</v>
      </c>
      <c r="C240" s="51" t="s">
        <v>675</v>
      </c>
      <c r="D240" s="88" t="s">
        <v>676</v>
      </c>
      <c r="E240" s="50">
        <v>60</v>
      </c>
      <c r="F240" s="169">
        <v>22398</v>
      </c>
      <c r="G240" s="169">
        <v>9932</v>
      </c>
      <c r="H240" s="105">
        <v>0.2</v>
      </c>
      <c r="I240" s="94">
        <v>0.64529999999999998</v>
      </c>
      <c r="J240" s="185">
        <v>7945.6</v>
      </c>
      <c r="K240" s="209">
        <f t="shared" si="15"/>
        <v>7948.78</v>
      </c>
      <c r="L240" s="169">
        <f t="shared" si="20"/>
        <v>476736</v>
      </c>
      <c r="M240" s="169">
        <f t="shared" si="17"/>
        <v>476926.8</v>
      </c>
      <c r="N240" s="104"/>
      <c r="O240" s="180">
        <v>0</v>
      </c>
      <c r="P240" s="53">
        <v>5</v>
      </c>
      <c r="Q240" s="56"/>
      <c r="R240" s="56"/>
      <c r="S240" s="56"/>
      <c r="T240" s="56"/>
      <c r="U240" s="56"/>
      <c r="V240" s="56"/>
      <c r="W240" s="56"/>
      <c r="X240" s="56"/>
      <c r="Y240" s="56"/>
      <c r="Z240" s="56"/>
      <c r="AA240" s="56"/>
      <c r="AB240" s="56"/>
      <c r="AC240" s="56"/>
      <c r="AD240" s="56"/>
      <c r="AE240" s="56"/>
      <c r="AF240" s="56"/>
      <c r="AG240" s="56"/>
      <c r="AH240" s="56"/>
      <c r="AI240" s="56"/>
      <c r="AJ240" s="56"/>
      <c r="AK240" s="56"/>
      <c r="AL240" s="56"/>
      <c r="AM240" s="56"/>
      <c r="AN240" s="56"/>
      <c r="AO240" s="56"/>
      <c r="AP240" s="56"/>
      <c r="AQ240" s="56"/>
      <c r="AR240" s="56"/>
      <c r="AS240" s="56"/>
      <c r="AT240" s="56"/>
      <c r="AU240" s="56"/>
      <c r="AV240" s="56"/>
      <c r="AW240" s="56"/>
      <c r="AX240" s="56"/>
      <c r="AY240" s="56"/>
      <c r="AZ240" s="56"/>
      <c r="BA240" s="56"/>
      <c r="BB240" s="56"/>
      <c r="BC240" s="56"/>
      <c r="BD240" s="56"/>
      <c r="BE240" s="56"/>
      <c r="BF240" s="56"/>
      <c r="BH240" s="46">
        <f t="shared" si="21"/>
        <v>5</v>
      </c>
      <c r="BI240" s="47">
        <f t="shared" si="19"/>
        <v>39728</v>
      </c>
    </row>
    <row r="241" spans="1:61" ht="39.950000000000003" hidden="1" customHeight="1" x14ac:dyDescent="0.3">
      <c r="A241" s="54">
        <v>233</v>
      </c>
      <c r="B241" s="55" t="s">
        <v>678</v>
      </c>
      <c r="C241" s="55" t="s">
        <v>679</v>
      </c>
      <c r="D241" s="89" t="s">
        <v>676</v>
      </c>
      <c r="E241" s="54">
        <v>0</v>
      </c>
      <c r="F241" s="169" t="s">
        <v>170</v>
      </c>
      <c r="G241" s="169" t="s">
        <v>170</v>
      </c>
      <c r="H241" s="105">
        <v>0</v>
      </c>
      <c r="I241" s="94">
        <v>0</v>
      </c>
      <c r="J241" s="185"/>
      <c r="K241" s="52">
        <f t="shared" si="15"/>
        <v>0</v>
      </c>
      <c r="L241" s="169">
        <f t="shared" si="20"/>
        <v>0</v>
      </c>
      <c r="M241" s="169">
        <f t="shared" si="17"/>
        <v>0</v>
      </c>
      <c r="N241" s="104"/>
      <c r="O241" s="182">
        <v>0</v>
      </c>
      <c r="P241" s="56">
        <v>0</v>
      </c>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56"/>
      <c r="AP241" s="56"/>
      <c r="AQ241" s="56"/>
      <c r="AR241" s="56"/>
      <c r="AS241" s="56"/>
      <c r="AT241" s="56"/>
      <c r="AU241" s="56"/>
      <c r="AV241" s="56"/>
      <c r="AW241" s="56"/>
      <c r="AX241" s="56"/>
      <c r="AY241" s="56"/>
      <c r="AZ241" s="56"/>
      <c r="BA241" s="56"/>
      <c r="BB241" s="56"/>
      <c r="BC241" s="56"/>
      <c r="BD241" s="56"/>
      <c r="BE241" s="56"/>
      <c r="BF241" s="56"/>
      <c r="BH241" s="81">
        <f t="shared" si="21"/>
        <v>0</v>
      </c>
      <c r="BI241" s="179">
        <f t="shared" si="19"/>
        <v>0</v>
      </c>
    </row>
    <row r="242" spans="1:61" ht="39.950000000000003" hidden="1" customHeight="1" x14ac:dyDescent="0.3">
      <c r="A242" s="54">
        <v>234</v>
      </c>
      <c r="B242" s="55" t="s">
        <v>680</v>
      </c>
      <c r="C242" s="55" t="s">
        <v>679</v>
      </c>
      <c r="D242" s="89" t="s">
        <v>676</v>
      </c>
      <c r="E242" s="54">
        <v>0</v>
      </c>
      <c r="F242" s="169" t="s">
        <v>170</v>
      </c>
      <c r="G242" s="169" t="s">
        <v>170</v>
      </c>
      <c r="H242" s="105">
        <v>0</v>
      </c>
      <c r="I242" s="94">
        <v>0</v>
      </c>
      <c r="J242" s="185"/>
      <c r="K242" s="52">
        <f t="shared" si="15"/>
        <v>0</v>
      </c>
      <c r="L242" s="169">
        <f t="shared" si="20"/>
        <v>0</v>
      </c>
      <c r="M242" s="169">
        <f t="shared" si="17"/>
        <v>0</v>
      </c>
      <c r="N242" s="104"/>
      <c r="O242" s="182">
        <v>0</v>
      </c>
      <c r="P242" s="56">
        <v>0</v>
      </c>
      <c r="Q242" s="56"/>
      <c r="R242" s="56"/>
      <c r="S242" s="56"/>
      <c r="T242" s="56"/>
      <c r="U242" s="56"/>
      <c r="V242" s="56"/>
      <c r="W242" s="56"/>
      <c r="X242" s="56"/>
      <c r="Y242" s="56"/>
      <c r="Z242" s="56"/>
      <c r="AA242" s="56"/>
      <c r="AB242" s="56"/>
      <c r="AC242" s="56"/>
      <c r="AD242" s="56"/>
      <c r="AE242" s="56"/>
      <c r="AF242" s="56"/>
      <c r="AG242" s="56"/>
      <c r="AH242" s="56"/>
      <c r="AI242" s="56"/>
      <c r="AJ242" s="56"/>
      <c r="AK242" s="56"/>
      <c r="AL242" s="56"/>
      <c r="AM242" s="56"/>
      <c r="AN242" s="56"/>
      <c r="AO242" s="56"/>
      <c r="AP242" s="56"/>
      <c r="AQ242" s="56"/>
      <c r="AR242" s="56"/>
      <c r="AS242" s="56"/>
      <c r="AT242" s="56"/>
      <c r="AU242" s="56"/>
      <c r="AV242" s="56"/>
      <c r="AW242" s="56"/>
      <c r="AX242" s="56"/>
      <c r="AY242" s="56"/>
      <c r="AZ242" s="56"/>
      <c r="BA242" s="56"/>
      <c r="BB242" s="56"/>
      <c r="BC242" s="56"/>
      <c r="BD242" s="56"/>
      <c r="BE242" s="56"/>
      <c r="BF242" s="56"/>
      <c r="BH242" s="81">
        <f t="shared" si="21"/>
        <v>0</v>
      </c>
      <c r="BI242" s="179">
        <f t="shared" si="19"/>
        <v>0</v>
      </c>
    </row>
    <row r="243" spans="1:61" ht="39.950000000000003" hidden="1" customHeight="1" x14ac:dyDescent="0.3">
      <c r="A243" s="54">
        <v>235</v>
      </c>
      <c r="B243" s="55" t="s">
        <v>681</v>
      </c>
      <c r="C243" s="55" t="s">
        <v>682</v>
      </c>
      <c r="D243" s="89" t="s">
        <v>676</v>
      </c>
      <c r="E243" s="54">
        <v>0</v>
      </c>
      <c r="F243" s="169" t="s">
        <v>170</v>
      </c>
      <c r="G243" s="169" t="s">
        <v>170</v>
      </c>
      <c r="H243" s="105">
        <v>0</v>
      </c>
      <c r="I243" s="94">
        <v>0</v>
      </c>
      <c r="J243" s="185"/>
      <c r="K243" s="52">
        <f t="shared" si="15"/>
        <v>0</v>
      </c>
      <c r="L243" s="169">
        <f t="shared" si="20"/>
        <v>0</v>
      </c>
      <c r="M243" s="169">
        <f t="shared" si="17"/>
        <v>0</v>
      </c>
      <c r="N243" s="104"/>
      <c r="O243" s="182">
        <v>0</v>
      </c>
      <c r="P243" s="56">
        <v>0</v>
      </c>
      <c r="Q243" s="56"/>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c r="AX243" s="56"/>
      <c r="AY243" s="56"/>
      <c r="AZ243" s="56"/>
      <c r="BA243" s="56"/>
      <c r="BB243" s="56"/>
      <c r="BC243" s="56"/>
      <c r="BD243" s="56"/>
      <c r="BE243" s="56"/>
      <c r="BF243" s="56"/>
      <c r="BH243" s="81">
        <f t="shared" si="21"/>
        <v>0</v>
      </c>
      <c r="BI243" s="179">
        <f t="shared" si="19"/>
        <v>0</v>
      </c>
    </row>
    <row r="244" spans="1:61" ht="39.950000000000003" hidden="1" customHeight="1" x14ac:dyDescent="0.3">
      <c r="A244" s="54">
        <v>236</v>
      </c>
      <c r="B244" s="55" t="s">
        <v>683</v>
      </c>
      <c r="C244" s="55" t="s">
        <v>682</v>
      </c>
      <c r="D244" s="89" t="s">
        <v>676</v>
      </c>
      <c r="E244" s="54">
        <v>0</v>
      </c>
      <c r="F244" s="169" t="s">
        <v>170</v>
      </c>
      <c r="G244" s="169" t="s">
        <v>170</v>
      </c>
      <c r="H244" s="105">
        <v>0</v>
      </c>
      <c r="I244" s="94">
        <v>0</v>
      </c>
      <c r="J244" s="185"/>
      <c r="K244" s="52">
        <f t="shared" si="15"/>
        <v>0</v>
      </c>
      <c r="L244" s="169">
        <f t="shared" si="20"/>
        <v>0</v>
      </c>
      <c r="M244" s="169">
        <f t="shared" si="17"/>
        <v>0</v>
      </c>
      <c r="N244" s="104"/>
      <c r="O244" s="182">
        <v>0</v>
      </c>
      <c r="P244" s="56">
        <v>0</v>
      </c>
      <c r="Q244" s="56"/>
      <c r="R244" s="56"/>
      <c r="S244" s="56"/>
      <c r="T244" s="56"/>
      <c r="U244" s="56"/>
      <c r="V244" s="56"/>
      <c r="W244" s="56"/>
      <c r="X244" s="56"/>
      <c r="Y244" s="56"/>
      <c r="Z244" s="56"/>
      <c r="AA244" s="56"/>
      <c r="AB244" s="56"/>
      <c r="AC244" s="56"/>
      <c r="AD244" s="56"/>
      <c r="AE244" s="56"/>
      <c r="AF244" s="56"/>
      <c r="AG244" s="56"/>
      <c r="AH244" s="56"/>
      <c r="AI244" s="56"/>
      <c r="AJ244" s="56"/>
      <c r="AK244" s="56"/>
      <c r="AL244" s="56"/>
      <c r="AM244" s="56"/>
      <c r="AN244" s="56"/>
      <c r="AO244" s="56"/>
      <c r="AP244" s="56"/>
      <c r="AQ244" s="56"/>
      <c r="AR244" s="56"/>
      <c r="AS244" s="56"/>
      <c r="AT244" s="56"/>
      <c r="AU244" s="56"/>
      <c r="AV244" s="56"/>
      <c r="AW244" s="56"/>
      <c r="AX244" s="56"/>
      <c r="AY244" s="56"/>
      <c r="AZ244" s="56"/>
      <c r="BA244" s="56"/>
      <c r="BB244" s="56"/>
      <c r="BC244" s="56"/>
      <c r="BD244" s="56"/>
      <c r="BE244" s="56"/>
      <c r="BF244" s="56"/>
      <c r="BH244" s="81">
        <f t="shared" si="21"/>
        <v>0</v>
      </c>
      <c r="BI244" s="179">
        <f t="shared" si="19"/>
        <v>0</v>
      </c>
    </row>
    <row r="245" spans="1:61" ht="39.950000000000003" hidden="1" customHeight="1" x14ac:dyDescent="0.3">
      <c r="A245" s="54">
        <v>237</v>
      </c>
      <c r="B245" s="55" t="s">
        <v>684</v>
      </c>
      <c r="C245" s="55" t="s">
        <v>685</v>
      </c>
      <c r="D245" s="89" t="s">
        <v>324</v>
      </c>
      <c r="E245" s="54">
        <v>0</v>
      </c>
      <c r="F245" s="169" t="s">
        <v>170</v>
      </c>
      <c r="G245" s="169" t="s">
        <v>170</v>
      </c>
      <c r="H245" s="105">
        <v>0</v>
      </c>
      <c r="I245" s="94">
        <v>0</v>
      </c>
      <c r="J245" s="185"/>
      <c r="K245" s="52">
        <f t="shared" si="15"/>
        <v>0</v>
      </c>
      <c r="L245" s="169">
        <f t="shared" si="20"/>
        <v>0</v>
      </c>
      <c r="M245" s="169">
        <f t="shared" si="17"/>
        <v>0</v>
      </c>
      <c r="N245" s="104"/>
      <c r="O245" s="182">
        <v>0</v>
      </c>
      <c r="P245" s="56">
        <v>0</v>
      </c>
      <c r="Q245" s="56"/>
      <c r="R245" s="56"/>
      <c r="S245" s="56"/>
      <c r="T245" s="56"/>
      <c r="U245" s="56"/>
      <c r="V245" s="56"/>
      <c r="W245" s="56"/>
      <c r="X245" s="56"/>
      <c r="Y245" s="56"/>
      <c r="Z245" s="56"/>
      <c r="AA245" s="56"/>
      <c r="AB245" s="56"/>
      <c r="AC245" s="56"/>
      <c r="AD245" s="56"/>
      <c r="AE245" s="56"/>
      <c r="AF245" s="56"/>
      <c r="AG245" s="56"/>
      <c r="AH245" s="56"/>
      <c r="AI245" s="56"/>
      <c r="AJ245" s="56"/>
      <c r="AK245" s="56"/>
      <c r="AL245" s="56"/>
      <c r="AM245" s="56"/>
      <c r="AN245" s="56"/>
      <c r="AO245" s="56"/>
      <c r="AP245" s="56"/>
      <c r="AQ245" s="56"/>
      <c r="AR245" s="56"/>
      <c r="AS245" s="56"/>
      <c r="AT245" s="56"/>
      <c r="AU245" s="56"/>
      <c r="AV245" s="56"/>
      <c r="AW245" s="56"/>
      <c r="AX245" s="56"/>
      <c r="AY245" s="56"/>
      <c r="AZ245" s="56"/>
      <c r="BA245" s="56"/>
      <c r="BB245" s="56"/>
      <c r="BC245" s="56"/>
      <c r="BD245" s="56"/>
      <c r="BE245" s="56"/>
      <c r="BF245" s="56"/>
      <c r="BH245" s="81">
        <f t="shared" si="21"/>
        <v>0</v>
      </c>
      <c r="BI245" s="179">
        <f t="shared" si="19"/>
        <v>0</v>
      </c>
    </row>
    <row r="246" spans="1:61" ht="39.950000000000003" hidden="1" customHeight="1" x14ac:dyDescent="0.3">
      <c r="A246" s="54">
        <v>238</v>
      </c>
      <c r="B246" s="55" t="s">
        <v>686</v>
      </c>
      <c r="C246" s="55" t="s">
        <v>687</v>
      </c>
      <c r="D246" s="89" t="s">
        <v>324</v>
      </c>
      <c r="E246" s="54">
        <v>0</v>
      </c>
      <c r="F246" s="169" t="s">
        <v>170</v>
      </c>
      <c r="G246" s="169" t="s">
        <v>170</v>
      </c>
      <c r="H246" s="105">
        <v>0</v>
      </c>
      <c r="I246" s="94">
        <v>0</v>
      </c>
      <c r="J246" s="185"/>
      <c r="K246" s="52">
        <f t="shared" si="15"/>
        <v>0</v>
      </c>
      <c r="L246" s="169">
        <f t="shared" si="20"/>
        <v>0</v>
      </c>
      <c r="M246" s="169">
        <f t="shared" si="17"/>
        <v>0</v>
      </c>
      <c r="N246" s="104"/>
      <c r="O246" s="182">
        <v>0</v>
      </c>
      <c r="P246" s="56">
        <v>0</v>
      </c>
      <c r="Q246" s="56"/>
      <c r="R246" s="56"/>
      <c r="S246" s="56"/>
      <c r="T246" s="56"/>
      <c r="U246" s="56"/>
      <c r="V246" s="56"/>
      <c r="W246" s="56"/>
      <c r="X246" s="56"/>
      <c r="Y246" s="56"/>
      <c r="Z246" s="56"/>
      <c r="AA246" s="56"/>
      <c r="AB246" s="56"/>
      <c r="AC246" s="56"/>
      <c r="AD246" s="56"/>
      <c r="AE246" s="56"/>
      <c r="AF246" s="56"/>
      <c r="AG246" s="56"/>
      <c r="AH246" s="56"/>
      <c r="AI246" s="56"/>
      <c r="AJ246" s="56"/>
      <c r="AK246" s="56"/>
      <c r="AL246" s="56"/>
      <c r="AM246" s="56"/>
      <c r="AN246" s="56"/>
      <c r="AO246" s="56"/>
      <c r="AP246" s="56"/>
      <c r="AQ246" s="56"/>
      <c r="AR246" s="56"/>
      <c r="AS246" s="56"/>
      <c r="AT246" s="56"/>
      <c r="AU246" s="56"/>
      <c r="AV246" s="56"/>
      <c r="AW246" s="56"/>
      <c r="AX246" s="56"/>
      <c r="AY246" s="56"/>
      <c r="AZ246" s="56"/>
      <c r="BA246" s="56"/>
      <c r="BB246" s="56"/>
      <c r="BC246" s="56"/>
      <c r="BD246" s="56"/>
      <c r="BE246" s="56"/>
      <c r="BF246" s="56"/>
      <c r="BH246" s="81">
        <f t="shared" si="21"/>
        <v>0</v>
      </c>
      <c r="BI246" s="179">
        <f t="shared" si="19"/>
        <v>0</v>
      </c>
    </row>
    <row r="247" spans="1:61" ht="39.950000000000003" hidden="1" customHeight="1" x14ac:dyDescent="0.3">
      <c r="A247" s="54">
        <v>239</v>
      </c>
      <c r="B247" s="55" t="s">
        <v>688</v>
      </c>
      <c r="C247" s="55" t="s">
        <v>689</v>
      </c>
      <c r="D247" s="89" t="s">
        <v>324</v>
      </c>
      <c r="E247" s="54">
        <v>0</v>
      </c>
      <c r="F247" s="169" t="s">
        <v>170</v>
      </c>
      <c r="G247" s="169" t="s">
        <v>170</v>
      </c>
      <c r="H247" s="105">
        <v>0</v>
      </c>
      <c r="I247" s="94">
        <v>0</v>
      </c>
      <c r="J247" s="185"/>
      <c r="K247" s="52">
        <f t="shared" si="15"/>
        <v>0</v>
      </c>
      <c r="L247" s="169">
        <f t="shared" si="20"/>
        <v>0</v>
      </c>
      <c r="M247" s="169">
        <f t="shared" si="17"/>
        <v>0</v>
      </c>
      <c r="N247" s="104"/>
      <c r="O247" s="182">
        <v>0</v>
      </c>
      <c r="P247" s="56">
        <v>0</v>
      </c>
      <c r="Q247" s="56"/>
      <c r="R247" s="56"/>
      <c r="S247" s="56"/>
      <c r="T247" s="56"/>
      <c r="U247" s="56"/>
      <c r="V247" s="56"/>
      <c r="W247" s="56"/>
      <c r="X247" s="56"/>
      <c r="Y247" s="56"/>
      <c r="Z247" s="56"/>
      <c r="AA247" s="56"/>
      <c r="AB247" s="56"/>
      <c r="AC247" s="56"/>
      <c r="AD247" s="56"/>
      <c r="AE247" s="56"/>
      <c r="AF247" s="56"/>
      <c r="AG247" s="56"/>
      <c r="AH247" s="56"/>
      <c r="AI247" s="56"/>
      <c r="AJ247" s="56"/>
      <c r="AK247" s="56"/>
      <c r="AL247" s="56"/>
      <c r="AM247" s="56"/>
      <c r="AN247" s="56"/>
      <c r="AO247" s="56"/>
      <c r="AP247" s="56"/>
      <c r="AQ247" s="56"/>
      <c r="AR247" s="56"/>
      <c r="AS247" s="56"/>
      <c r="AT247" s="56"/>
      <c r="AU247" s="56"/>
      <c r="AV247" s="56"/>
      <c r="AW247" s="56"/>
      <c r="AX247" s="56"/>
      <c r="AY247" s="56"/>
      <c r="AZ247" s="56"/>
      <c r="BA247" s="56"/>
      <c r="BB247" s="56"/>
      <c r="BC247" s="56"/>
      <c r="BD247" s="56"/>
      <c r="BE247" s="56"/>
      <c r="BF247" s="56"/>
      <c r="BH247" s="81">
        <f t="shared" si="21"/>
        <v>0</v>
      </c>
      <c r="BI247" s="179">
        <f t="shared" si="19"/>
        <v>0</v>
      </c>
    </row>
    <row r="248" spans="1:61" ht="39.950000000000003" customHeight="1" x14ac:dyDescent="0.3">
      <c r="A248" s="50">
        <v>240</v>
      </c>
      <c r="B248" s="51" t="s">
        <v>690</v>
      </c>
      <c r="C248" s="51" t="s">
        <v>689</v>
      </c>
      <c r="D248" s="88" t="s">
        <v>324</v>
      </c>
      <c r="E248" s="50">
        <v>60</v>
      </c>
      <c r="F248" s="169">
        <v>23416</v>
      </c>
      <c r="G248" s="169">
        <v>755</v>
      </c>
      <c r="H248" s="105">
        <v>0.2</v>
      </c>
      <c r="I248" s="94">
        <v>0.97419999999999995</v>
      </c>
      <c r="J248" s="185">
        <v>604</v>
      </c>
      <c r="K248" s="209">
        <f t="shared" si="15"/>
        <v>604.24</v>
      </c>
      <c r="L248" s="169">
        <f t="shared" si="20"/>
        <v>36240</v>
      </c>
      <c r="M248" s="169">
        <f t="shared" si="17"/>
        <v>36254.400000000001</v>
      </c>
      <c r="N248" s="104"/>
      <c r="O248" s="180">
        <v>0</v>
      </c>
      <c r="P248" s="53">
        <v>5</v>
      </c>
      <c r="Q248" s="56"/>
      <c r="R248" s="56"/>
      <c r="S248" s="56"/>
      <c r="T248" s="56"/>
      <c r="U248" s="56"/>
      <c r="V248" s="56"/>
      <c r="W248" s="56"/>
      <c r="X248" s="56"/>
      <c r="Y248" s="56"/>
      <c r="Z248" s="56"/>
      <c r="AA248" s="56"/>
      <c r="AB248" s="56"/>
      <c r="AC248" s="56"/>
      <c r="AD248" s="56"/>
      <c r="AE248" s="56"/>
      <c r="AF248" s="56"/>
      <c r="AG248" s="56"/>
      <c r="AH248" s="56"/>
      <c r="AI248" s="56"/>
      <c r="AJ248" s="56"/>
      <c r="AK248" s="56"/>
      <c r="AL248" s="56"/>
      <c r="AM248" s="56"/>
      <c r="AN248" s="56"/>
      <c r="AO248" s="56"/>
      <c r="AP248" s="56"/>
      <c r="AQ248" s="56"/>
      <c r="AR248" s="56"/>
      <c r="AS248" s="56"/>
      <c r="AT248" s="56"/>
      <c r="AU248" s="56"/>
      <c r="AV248" s="56"/>
      <c r="AW248" s="56"/>
      <c r="AX248" s="56"/>
      <c r="AY248" s="56"/>
      <c r="AZ248" s="56"/>
      <c r="BA248" s="56"/>
      <c r="BB248" s="56"/>
      <c r="BC248" s="56"/>
      <c r="BD248" s="56"/>
      <c r="BE248" s="56"/>
      <c r="BF248" s="56"/>
      <c r="BH248" s="46">
        <f t="shared" si="21"/>
        <v>5</v>
      </c>
      <c r="BI248" s="47">
        <f t="shared" si="19"/>
        <v>3020</v>
      </c>
    </row>
    <row r="249" spans="1:61" ht="39.950000000000003" hidden="1" customHeight="1" x14ac:dyDescent="0.3">
      <c r="A249" s="54">
        <v>241</v>
      </c>
      <c r="B249" s="55" t="s">
        <v>691</v>
      </c>
      <c r="C249" s="55" t="s">
        <v>692</v>
      </c>
      <c r="D249" s="89" t="s">
        <v>693</v>
      </c>
      <c r="E249" s="54">
        <v>0</v>
      </c>
      <c r="F249" s="169" t="s">
        <v>170</v>
      </c>
      <c r="G249" s="169" t="s">
        <v>170</v>
      </c>
      <c r="H249" s="105">
        <v>0</v>
      </c>
      <c r="I249" s="94">
        <v>0</v>
      </c>
      <c r="J249" s="185"/>
      <c r="K249" s="52">
        <f t="shared" si="15"/>
        <v>0</v>
      </c>
      <c r="L249" s="169">
        <f t="shared" si="20"/>
        <v>0</v>
      </c>
      <c r="M249" s="169">
        <f t="shared" si="17"/>
        <v>0</v>
      </c>
      <c r="N249" s="104"/>
      <c r="O249" s="182">
        <v>0</v>
      </c>
      <c r="P249" s="56">
        <v>0</v>
      </c>
      <c r="Q249" s="56"/>
      <c r="R249" s="56"/>
      <c r="S249" s="56"/>
      <c r="T249" s="56"/>
      <c r="U249" s="56"/>
      <c r="V249" s="56"/>
      <c r="W249" s="56"/>
      <c r="X249" s="56"/>
      <c r="Y249" s="56"/>
      <c r="Z249" s="56"/>
      <c r="AA249" s="56"/>
      <c r="AB249" s="56"/>
      <c r="AC249" s="56"/>
      <c r="AD249" s="56"/>
      <c r="AE249" s="56"/>
      <c r="AF249" s="56"/>
      <c r="AG249" s="56"/>
      <c r="AH249" s="56"/>
      <c r="AI249" s="56"/>
      <c r="AJ249" s="56"/>
      <c r="AK249" s="56"/>
      <c r="AL249" s="56"/>
      <c r="AM249" s="56"/>
      <c r="AN249" s="56"/>
      <c r="AO249" s="56"/>
      <c r="AP249" s="56"/>
      <c r="AQ249" s="56"/>
      <c r="AR249" s="56"/>
      <c r="AS249" s="56"/>
      <c r="AT249" s="56"/>
      <c r="AU249" s="56"/>
      <c r="AV249" s="56"/>
      <c r="AW249" s="56"/>
      <c r="AX249" s="56"/>
      <c r="AY249" s="56"/>
      <c r="AZ249" s="56"/>
      <c r="BA249" s="56"/>
      <c r="BB249" s="56"/>
      <c r="BC249" s="56"/>
      <c r="BD249" s="56"/>
      <c r="BE249" s="56"/>
      <c r="BF249" s="56"/>
      <c r="BH249" s="81">
        <f t="shared" si="21"/>
        <v>0</v>
      </c>
      <c r="BI249" s="179">
        <f t="shared" si="19"/>
        <v>0</v>
      </c>
    </row>
    <row r="250" spans="1:61" ht="39.950000000000003" hidden="1" customHeight="1" x14ac:dyDescent="0.3">
      <c r="A250" s="54">
        <v>242</v>
      </c>
      <c r="B250" s="55" t="s">
        <v>694</v>
      </c>
      <c r="C250" s="55" t="s">
        <v>695</v>
      </c>
      <c r="D250" s="89" t="s">
        <v>324</v>
      </c>
      <c r="E250" s="54">
        <v>0</v>
      </c>
      <c r="F250" s="169" t="s">
        <v>170</v>
      </c>
      <c r="G250" s="169" t="s">
        <v>170</v>
      </c>
      <c r="H250" s="105">
        <v>0</v>
      </c>
      <c r="I250" s="94">
        <v>0</v>
      </c>
      <c r="J250" s="185"/>
      <c r="K250" s="52">
        <f t="shared" si="15"/>
        <v>0</v>
      </c>
      <c r="L250" s="169">
        <f t="shared" si="20"/>
        <v>0</v>
      </c>
      <c r="M250" s="169">
        <f t="shared" si="17"/>
        <v>0</v>
      </c>
      <c r="N250" s="104"/>
      <c r="O250" s="182">
        <v>0</v>
      </c>
      <c r="P250" s="56">
        <v>0</v>
      </c>
      <c r="Q250" s="56"/>
      <c r="R250" s="56"/>
      <c r="S250" s="56"/>
      <c r="T250" s="56"/>
      <c r="U250" s="56"/>
      <c r="V250" s="56"/>
      <c r="W250" s="56"/>
      <c r="X250" s="56"/>
      <c r="Y250" s="56"/>
      <c r="Z250" s="56"/>
      <c r="AA250" s="56"/>
      <c r="AB250" s="56"/>
      <c r="AC250" s="56"/>
      <c r="AD250" s="56"/>
      <c r="AE250" s="56"/>
      <c r="AF250" s="56"/>
      <c r="AG250" s="56"/>
      <c r="AH250" s="56"/>
      <c r="AI250" s="56"/>
      <c r="AJ250" s="56"/>
      <c r="AK250" s="56"/>
      <c r="AL250" s="56"/>
      <c r="AM250" s="56"/>
      <c r="AN250" s="56"/>
      <c r="AO250" s="56"/>
      <c r="AP250" s="56"/>
      <c r="AQ250" s="56"/>
      <c r="AR250" s="56"/>
      <c r="AS250" s="56"/>
      <c r="AT250" s="56"/>
      <c r="AU250" s="56"/>
      <c r="AV250" s="56"/>
      <c r="AW250" s="56"/>
      <c r="AX250" s="56"/>
      <c r="AY250" s="56"/>
      <c r="AZ250" s="56"/>
      <c r="BA250" s="56"/>
      <c r="BB250" s="56"/>
      <c r="BC250" s="56"/>
      <c r="BD250" s="56"/>
      <c r="BE250" s="56"/>
      <c r="BF250" s="56"/>
      <c r="BH250" s="81">
        <f t="shared" si="21"/>
        <v>0</v>
      </c>
      <c r="BI250" s="179">
        <f t="shared" si="19"/>
        <v>0</v>
      </c>
    </row>
    <row r="251" spans="1:61" ht="39.950000000000003" customHeight="1" x14ac:dyDescent="0.3">
      <c r="A251" s="50">
        <v>243</v>
      </c>
      <c r="B251" s="51" t="s">
        <v>696</v>
      </c>
      <c r="C251" s="51" t="s">
        <v>697</v>
      </c>
      <c r="D251" s="88" t="s">
        <v>324</v>
      </c>
      <c r="E251" s="50">
        <v>25</v>
      </c>
      <c r="F251" s="169">
        <v>3870</v>
      </c>
      <c r="G251" s="169">
        <v>100</v>
      </c>
      <c r="H251" s="105">
        <v>0.2</v>
      </c>
      <c r="I251" s="94">
        <v>0.97929999999999995</v>
      </c>
      <c r="J251" s="185">
        <v>80</v>
      </c>
      <c r="K251" s="209">
        <f t="shared" si="15"/>
        <v>80.03</v>
      </c>
      <c r="L251" s="169">
        <f t="shared" si="20"/>
        <v>2000</v>
      </c>
      <c r="M251" s="169">
        <f t="shared" si="17"/>
        <v>2000.75</v>
      </c>
      <c r="N251" s="104"/>
      <c r="O251" s="180">
        <v>25</v>
      </c>
      <c r="P251" s="53">
        <v>0</v>
      </c>
      <c r="Q251" s="56"/>
      <c r="R251" s="56"/>
      <c r="S251" s="56"/>
      <c r="T251" s="56"/>
      <c r="U251" s="56"/>
      <c r="V251" s="56"/>
      <c r="W251" s="56"/>
      <c r="X251" s="56"/>
      <c r="Y251" s="56"/>
      <c r="Z251" s="56"/>
      <c r="AA251" s="56"/>
      <c r="AB251" s="56"/>
      <c r="AC251" s="56"/>
      <c r="AD251" s="56"/>
      <c r="AE251" s="56"/>
      <c r="AF251" s="56"/>
      <c r="AG251" s="56"/>
      <c r="AH251" s="56"/>
      <c r="AI251" s="56"/>
      <c r="AJ251" s="56"/>
      <c r="AK251" s="56"/>
      <c r="AL251" s="56"/>
      <c r="AM251" s="56"/>
      <c r="AN251" s="56"/>
      <c r="AO251" s="56"/>
      <c r="AP251" s="56"/>
      <c r="AQ251" s="56"/>
      <c r="AR251" s="56"/>
      <c r="AS251" s="56"/>
      <c r="AT251" s="56"/>
      <c r="AU251" s="56"/>
      <c r="AV251" s="56"/>
      <c r="AW251" s="56"/>
      <c r="AX251" s="56"/>
      <c r="AY251" s="56"/>
      <c r="AZ251" s="56"/>
      <c r="BA251" s="56"/>
      <c r="BB251" s="56"/>
      <c r="BC251" s="56"/>
      <c r="BD251" s="56"/>
      <c r="BE251" s="56"/>
      <c r="BF251" s="56"/>
      <c r="BH251" s="46">
        <f t="shared" si="21"/>
        <v>25</v>
      </c>
      <c r="BI251" s="47">
        <f t="shared" si="19"/>
        <v>2000</v>
      </c>
    </row>
    <row r="252" spans="1:61" ht="39.950000000000003" hidden="1" customHeight="1" x14ac:dyDescent="0.3">
      <c r="A252" s="54">
        <v>244</v>
      </c>
      <c r="B252" s="55" t="s">
        <v>698</v>
      </c>
      <c r="C252" s="55" t="s">
        <v>699</v>
      </c>
      <c r="D252" s="89" t="s">
        <v>324</v>
      </c>
      <c r="E252" s="54">
        <v>10</v>
      </c>
      <c r="F252" s="169">
        <v>22601</v>
      </c>
      <c r="G252" s="169">
        <v>5882</v>
      </c>
      <c r="H252" s="105">
        <v>0.2</v>
      </c>
      <c r="I252" s="94">
        <v>0.79179999999999995</v>
      </c>
      <c r="J252" s="185">
        <v>4705.6000000000004</v>
      </c>
      <c r="K252" s="52">
        <f t="shared" si="15"/>
        <v>4707.4799999999996</v>
      </c>
      <c r="L252" s="169">
        <f t="shared" si="20"/>
        <v>47056</v>
      </c>
      <c r="M252" s="169">
        <f t="shared" si="17"/>
        <v>47074.799999999996</v>
      </c>
      <c r="N252" s="104"/>
      <c r="O252" s="182">
        <v>0</v>
      </c>
      <c r="P252" s="56">
        <v>0</v>
      </c>
      <c r="Q252" s="56"/>
      <c r="R252" s="56"/>
      <c r="S252" s="56"/>
      <c r="T252" s="56"/>
      <c r="U252" s="56"/>
      <c r="V252" s="56"/>
      <c r="W252" s="56"/>
      <c r="X252" s="56"/>
      <c r="Y252" s="56"/>
      <c r="Z252" s="56"/>
      <c r="AA252" s="56"/>
      <c r="AB252" s="56"/>
      <c r="AC252" s="56"/>
      <c r="AD252" s="56"/>
      <c r="AE252" s="56"/>
      <c r="AF252" s="56"/>
      <c r="AG252" s="56"/>
      <c r="AH252" s="56"/>
      <c r="AI252" s="56"/>
      <c r="AJ252" s="56"/>
      <c r="AK252" s="56"/>
      <c r="AL252" s="56"/>
      <c r="AM252" s="56"/>
      <c r="AN252" s="56"/>
      <c r="AO252" s="56"/>
      <c r="AP252" s="56"/>
      <c r="AQ252" s="56"/>
      <c r="AR252" s="56"/>
      <c r="AS252" s="56"/>
      <c r="AT252" s="56"/>
      <c r="AU252" s="56"/>
      <c r="AV252" s="56"/>
      <c r="AW252" s="56"/>
      <c r="AX252" s="56"/>
      <c r="AY252" s="56"/>
      <c r="AZ252" s="56"/>
      <c r="BA252" s="56"/>
      <c r="BB252" s="56"/>
      <c r="BC252" s="56"/>
      <c r="BD252" s="56"/>
      <c r="BE252" s="56"/>
      <c r="BF252" s="56"/>
      <c r="BH252" s="81">
        <f t="shared" si="21"/>
        <v>0</v>
      </c>
      <c r="BI252" s="179">
        <f t="shared" si="19"/>
        <v>0</v>
      </c>
    </row>
    <row r="253" spans="1:61" ht="39.950000000000003" hidden="1" customHeight="1" x14ac:dyDescent="0.3">
      <c r="A253" s="54">
        <v>245</v>
      </c>
      <c r="B253" s="55" t="s">
        <v>700</v>
      </c>
      <c r="C253" s="55" t="s">
        <v>701</v>
      </c>
      <c r="D253" s="89" t="s">
        <v>324</v>
      </c>
      <c r="E253" s="54">
        <v>0</v>
      </c>
      <c r="F253" s="169" t="s">
        <v>170</v>
      </c>
      <c r="G253" s="169" t="s">
        <v>170</v>
      </c>
      <c r="H253" s="105">
        <v>0</v>
      </c>
      <c r="I253" s="94">
        <v>0</v>
      </c>
      <c r="J253" s="185"/>
      <c r="K253" s="52">
        <f t="shared" si="15"/>
        <v>0</v>
      </c>
      <c r="L253" s="169">
        <f t="shared" si="20"/>
        <v>0</v>
      </c>
      <c r="M253" s="169">
        <f t="shared" si="17"/>
        <v>0</v>
      </c>
      <c r="N253" s="104"/>
      <c r="O253" s="182">
        <v>0</v>
      </c>
      <c r="P253" s="56">
        <v>0</v>
      </c>
      <c r="Q253" s="56"/>
      <c r="R253" s="56"/>
      <c r="S253" s="56"/>
      <c r="T253" s="56"/>
      <c r="U253" s="56"/>
      <c r="V253" s="56"/>
      <c r="W253" s="56"/>
      <c r="X253" s="56"/>
      <c r="Y253" s="56"/>
      <c r="Z253" s="56"/>
      <c r="AA253" s="56"/>
      <c r="AB253" s="56"/>
      <c r="AC253" s="56"/>
      <c r="AD253" s="56"/>
      <c r="AE253" s="56"/>
      <c r="AF253" s="56"/>
      <c r="AG253" s="56"/>
      <c r="AH253" s="56"/>
      <c r="AI253" s="56"/>
      <c r="AJ253" s="56"/>
      <c r="AK253" s="56"/>
      <c r="AL253" s="56"/>
      <c r="AM253" s="56"/>
      <c r="AN253" s="56"/>
      <c r="AO253" s="56"/>
      <c r="AP253" s="56"/>
      <c r="AQ253" s="56"/>
      <c r="AR253" s="56"/>
      <c r="AS253" s="56"/>
      <c r="AT253" s="56"/>
      <c r="AU253" s="56"/>
      <c r="AV253" s="56"/>
      <c r="AW253" s="56"/>
      <c r="AX253" s="56"/>
      <c r="AY253" s="56"/>
      <c r="AZ253" s="56"/>
      <c r="BA253" s="56"/>
      <c r="BB253" s="56"/>
      <c r="BC253" s="56"/>
      <c r="BD253" s="56"/>
      <c r="BE253" s="56"/>
      <c r="BF253" s="56"/>
      <c r="BH253" s="81">
        <f t="shared" si="21"/>
        <v>0</v>
      </c>
      <c r="BI253" s="179">
        <f t="shared" si="19"/>
        <v>0</v>
      </c>
    </row>
    <row r="254" spans="1:61" ht="39.950000000000003" hidden="1" customHeight="1" x14ac:dyDescent="0.3">
      <c r="A254" s="54">
        <v>246</v>
      </c>
      <c r="B254" s="55" t="s">
        <v>702</v>
      </c>
      <c r="C254" s="55" t="s">
        <v>703</v>
      </c>
      <c r="D254" s="89" t="s">
        <v>324</v>
      </c>
      <c r="E254" s="54">
        <v>0</v>
      </c>
      <c r="F254" s="169" t="s">
        <v>170</v>
      </c>
      <c r="G254" s="169" t="s">
        <v>170</v>
      </c>
      <c r="H254" s="105">
        <v>0</v>
      </c>
      <c r="I254" s="94">
        <v>0</v>
      </c>
      <c r="J254" s="185"/>
      <c r="K254" s="52">
        <f t="shared" si="15"/>
        <v>0</v>
      </c>
      <c r="L254" s="169">
        <f t="shared" si="20"/>
        <v>0</v>
      </c>
      <c r="M254" s="169">
        <f t="shared" si="17"/>
        <v>0</v>
      </c>
      <c r="N254" s="104"/>
      <c r="O254" s="182">
        <v>0</v>
      </c>
      <c r="P254" s="56">
        <v>0</v>
      </c>
      <c r="Q254" s="56"/>
      <c r="R254" s="56"/>
      <c r="S254" s="56"/>
      <c r="T254" s="56"/>
      <c r="U254" s="56"/>
      <c r="V254" s="56"/>
      <c r="W254" s="56"/>
      <c r="X254" s="56"/>
      <c r="Y254" s="56"/>
      <c r="Z254" s="56"/>
      <c r="AA254" s="56"/>
      <c r="AB254" s="56"/>
      <c r="AC254" s="56"/>
      <c r="AD254" s="56"/>
      <c r="AE254" s="56"/>
      <c r="AF254" s="56"/>
      <c r="AG254" s="56"/>
      <c r="AH254" s="56"/>
      <c r="AI254" s="56"/>
      <c r="AJ254" s="56"/>
      <c r="AK254" s="56"/>
      <c r="AL254" s="56"/>
      <c r="AM254" s="56"/>
      <c r="AN254" s="56"/>
      <c r="AO254" s="56"/>
      <c r="AP254" s="56"/>
      <c r="AQ254" s="56"/>
      <c r="AR254" s="56"/>
      <c r="AS254" s="56"/>
      <c r="AT254" s="56"/>
      <c r="AU254" s="56"/>
      <c r="AV254" s="56"/>
      <c r="AW254" s="56"/>
      <c r="AX254" s="56"/>
      <c r="AY254" s="56"/>
      <c r="AZ254" s="56"/>
      <c r="BA254" s="56"/>
      <c r="BB254" s="56"/>
      <c r="BC254" s="56"/>
      <c r="BD254" s="56"/>
      <c r="BE254" s="56"/>
      <c r="BF254" s="56"/>
      <c r="BH254" s="81">
        <f t="shared" si="21"/>
        <v>0</v>
      </c>
      <c r="BI254" s="179">
        <f t="shared" si="19"/>
        <v>0</v>
      </c>
    </row>
    <row r="255" spans="1:61" ht="39.950000000000003" hidden="1" customHeight="1" x14ac:dyDescent="0.3">
      <c r="A255" s="54">
        <v>247</v>
      </c>
      <c r="B255" s="55" t="s">
        <v>704</v>
      </c>
      <c r="C255" s="55" t="s">
        <v>705</v>
      </c>
      <c r="D255" s="89" t="s">
        <v>324</v>
      </c>
      <c r="E255" s="54">
        <v>0</v>
      </c>
      <c r="F255" s="169" t="s">
        <v>170</v>
      </c>
      <c r="G255" s="169" t="s">
        <v>170</v>
      </c>
      <c r="H255" s="105">
        <v>0</v>
      </c>
      <c r="I255" s="94">
        <v>0</v>
      </c>
      <c r="J255" s="185"/>
      <c r="K255" s="52">
        <f t="shared" si="15"/>
        <v>0</v>
      </c>
      <c r="L255" s="169">
        <f t="shared" si="20"/>
        <v>0</v>
      </c>
      <c r="M255" s="169">
        <f t="shared" si="17"/>
        <v>0</v>
      </c>
      <c r="N255" s="104"/>
      <c r="O255" s="182">
        <v>0</v>
      </c>
      <c r="P255" s="56">
        <v>0</v>
      </c>
      <c r="Q255" s="56"/>
      <c r="R255" s="56"/>
      <c r="S255" s="56"/>
      <c r="T255" s="56"/>
      <c r="U255" s="56"/>
      <c r="V255" s="56"/>
      <c r="W255" s="56"/>
      <c r="X255" s="56"/>
      <c r="Y255" s="56"/>
      <c r="Z255" s="56"/>
      <c r="AA255" s="56"/>
      <c r="AB255" s="56"/>
      <c r="AC255" s="56"/>
      <c r="AD255" s="56"/>
      <c r="AE255" s="56"/>
      <c r="AF255" s="56"/>
      <c r="AG255" s="56"/>
      <c r="AH255" s="56"/>
      <c r="AI255" s="56"/>
      <c r="AJ255" s="56"/>
      <c r="AK255" s="56"/>
      <c r="AL255" s="56"/>
      <c r="AM255" s="56"/>
      <c r="AN255" s="56"/>
      <c r="AO255" s="56"/>
      <c r="AP255" s="56"/>
      <c r="AQ255" s="56"/>
      <c r="AR255" s="56"/>
      <c r="AS255" s="56"/>
      <c r="AT255" s="56"/>
      <c r="AU255" s="56"/>
      <c r="AV255" s="56"/>
      <c r="AW255" s="56"/>
      <c r="AX255" s="56"/>
      <c r="AY255" s="56"/>
      <c r="AZ255" s="56"/>
      <c r="BA255" s="56"/>
      <c r="BB255" s="56"/>
      <c r="BC255" s="56"/>
      <c r="BD255" s="56"/>
      <c r="BE255" s="56"/>
      <c r="BF255" s="56"/>
      <c r="BH255" s="81">
        <f t="shared" si="21"/>
        <v>0</v>
      </c>
      <c r="BI255" s="179">
        <f t="shared" si="19"/>
        <v>0</v>
      </c>
    </row>
    <row r="256" spans="1:61" ht="39.950000000000003" hidden="1" customHeight="1" x14ac:dyDescent="0.3">
      <c r="A256" s="54">
        <v>248</v>
      </c>
      <c r="B256" s="55" t="s">
        <v>706</v>
      </c>
      <c r="C256" s="55" t="s">
        <v>707</v>
      </c>
      <c r="D256" s="89" t="s">
        <v>324</v>
      </c>
      <c r="E256" s="54">
        <v>0</v>
      </c>
      <c r="F256" s="169" t="s">
        <v>170</v>
      </c>
      <c r="G256" s="169" t="s">
        <v>170</v>
      </c>
      <c r="H256" s="105">
        <v>0</v>
      </c>
      <c r="I256" s="94">
        <v>0</v>
      </c>
      <c r="J256" s="185"/>
      <c r="K256" s="52">
        <f t="shared" si="15"/>
        <v>0</v>
      </c>
      <c r="L256" s="169">
        <f t="shared" si="20"/>
        <v>0</v>
      </c>
      <c r="M256" s="169">
        <f t="shared" si="17"/>
        <v>0</v>
      </c>
      <c r="N256" s="104"/>
      <c r="O256" s="182">
        <v>0</v>
      </c>
      <c r="P256" s="56">
        <v>0</v>
      </c>
      <c r="Q256" s="56"/>
      <c r="R256" s="56"/>
      <c r="S256" s="56"/>
      <c r="T256" s="56"/>
      <c r="U256" s="56"/>
      <c r="V256" s="56"/>
      <c r="W256" s="56"/>
      <c r="X256" s="56"/>
      <c r="Y256" s="56"/>
      <c r="Z256" s="56"/>
      <c r="AA256" s="56"/>
      <c r="AB256" s="56"/>
      <c r="AC256" s="56"/>
      <c r="AD256" s="56"/>
      <c r="AE256" s="56"/>
      <c r="AF256" s="56"/>
      <c r="AG256" s="56"/>
      <c r="AH256" s="56"/>
      <c r="AI256" s="56"/>
      <c r="AJ256" s="56"/>
      <c r="AK256" s="56"/>
      <c r="AL256" s="56"/>
      <c r="AM256" s="56"/>
      <c r="AN256" s="56"/>
      <c r="AO256" s="56"/>
      <c r="AP256" s="56"/>
      <c r="AQ256" s="56"/>
      <c r="AR256" s="56"/>
      <c r="AS256" s="56"/>
      <c r="AT256" s="56"/>
      <c r="AU256" s="56"/>
      <c r="AV256" s="56"/>
      <c r="AW256" s="56"/>
      <c r="AX256" s="56"/>
      <c r="AY256" s="56"/>
      <c r="AZ256" s="56"/>
      <c r="BA256" s="56"/>
      <c r="BB256" s="56"/>
      <c r="BC256" s="56"/>
      <c r="BD256" s="56"/>
      <c r="BE256" s="56"/>
      <c r="BF256" s="56"/>
      <c r="BH256" s="81">
        <f t="shared" si="21"/>
        <v>0</v>
      </c>
      <c r="BI256" s="179">
        <f t="shared" si="19"/>
        <v>0</v>
      </c>
    </row>
    <row r="257" spans="1:61" ht="39.950000000000003" customHeight="1" x14ac:dyDescent="0.3">
      <c r="A257" s="50">
        <v>249</v>
      </c>
      <c r="B257" s="51" t="s">
        <v>708</v>
      </c>
      <c r="C257" s="51" t="s">
        <v>707</v>
      </c>
      <c r="D257" s="88" t="s">
        <v>324</v>
      </c>
      <c r="E257" s="50">
        <v>178</v>
      </c>
      <c r="F257" s="169">
        <v>6923</v>
      </c>
      <c r="G257" s="169">
        <v>3315</v>
      </c>
      <c r="H257" s="105">
        <v>0.2</v>
      </c>
      <c r="I257" s="94">
        <v>0.6169</v>
      </c>
      <c r="J257" s="185">
        <v>2652</v>
      </c>
      <c r="K257" s="209">
        <f t="shared" si="15"/>
        <v>2653.06</v>
      </c>
      <c r="L257" s="169">
        <f t="shared" si="20"/>
        <v>472056</v>
      </c>
      <c r="M257" s="169">
        <f t="shared" si="17"/>
        <v>472244.68</v>
      </c>
      <c r="N257" s="104"/>
      <c r="O257" s="180">
        <v>0</v>
      </c>
      <c r="P257" s="53">
        <v>10</v>
      </c>
      <c r="Q257" s="56"/>
      <c r="R257" s="56"/>
      <c r="S257" s="56"/>
      <c r="T257" s="56"/>
      <c r="U257" s="56"/>
      <c r="V257" s="56"/>
      <c r="W257" s="56"/>
      <c r="X257" s="56"/>
      <c r="Y257" s="56"/>
      <c r="Z257" s="56"/>
      <c r="AA257" s="56"/>
      <c r="AB257" s="56"/>
      <c r="AC257" s="56"/>
      <c r="AD257" s="56"/>
      <c r="AE257" s="56"/>
      <c r="AF257" s="56"/>
      <c r="AG257" s="56"/>
      <c r="AH257" s="56"/>
      <c r="AI257" s="56"/>
      <c r="AJ257" s="56"/>
      <c r="AK257" s="56"/>
      <c r="AL257" s="56"/>
      <c r="AM257" s="56"/>
      <c r="AN257" s="56"/>
      <c r="AO257" s="56"/>
      <c r="AP257" s="56"/>
      <c r="AQ257" s="56"/>
      <c r="AR257" s="56"/>
      <c r="AS257" s="56"/>
      <c r="AT257" s="56"/>
      <c r="AU257" s="56"/>
      <c r="AV257" s="56"/>
      <c r="AW257" s="56"/>
      <c r="AX257" s="56"/>
      <c r="AY257" s="56"/>
      <c r="AZ257" s="56"/>
      <c r="BA257" s="56"/>
      <c r="BB257" s="56"/>
      <c r="BC257" s="56"/>
      <c r="BD257" s="56"/>
      <c r="BE257" s="56"/>
      <c r="BF257" s="56"/>
      <c r="BH257" s="46">
        <f t="shared" si="21"/>
        <v>10</v>
      </c>
      <c r="BI257" s="47">
        <f t="shared" si="19"/>
        <v>26520</v>
      </c>
    </row>
    <row r="258" spans="1:61" ht="39.950000000000003" hidden="1" customHeight="1" x14ac:dyDescent="0.3">
      <c r="A258" s="54">
        <v>250</v>
      </c>
      <c r="B258" s="55" t="s">
        <v>709</v>
      </c>
      <c r="C258" s="55" t="s">
        <v>710</v>
      </c>
      <c r="D258" s="89" t="s">
        <v>324</v>
      </c>
      <c r="E258" s="54">
        <v>0</v>
      </c>
      <c r="F258" s="169" t="s">
        <v>170</v>
      </c>
      <c r="G258" s="169" t="s">
        <v>170</v>
      </c>
      <c r="H258" s="105">
        <v>0</v>
      </c>
      <c r="I258" s="94">
        <v>0</v>
      </c>
      <c r="J258" s="185"/>
      <c r="K258" s="52">
        <f t="shared" si="15"/>
        <v>0</v>
      </c>
      <c r="L258" s="169">
        <f t="shared" si="20"/>
        <v>0</v>
      </c>
      <c r="M258" s="169">
        <f t="shared" si="17"/>
        <v>0</v>
      </c>
      <c r="N258" s="104"/>
      <c r="O258" s="182">
        <v>0</v>
      </c>
      <c r="P258" s="56">
        <v>0</v>
      </c>
      <c r="Q258" s="56"/>
      <c r="R258" s="56"/>
      <c r="S258" s="56"/>
      <c r="T258" s="56"/>
      <c r="U258" s="56"/>
      <c r="V258" s="56"/>
      <c r="W258" s="56"/>
      <c r="X258" s="56"/>
      <c r="Y258" s="56"/>
      <c r="Z258" s="56"/>
      <c r="AA258" s="56"/>
      <c r="AB258" s="56"/>
      <c r="AC258" s="56"/>
      <c r="AD258" s="56"/>
      <c r="AE258" s="56"/>
      <c r="AF258" s="56"/>
      <c r="AG258" s="56"/>
      <c r="AH258" s="56"/>
      <c r="AI258" s="56"/>
      <c r="AJ258" s="56"/>
      <c r="AK258" s="56"/>
      <c r="AL258" s="56"/>
      <c r="AM258" s="56"/>
      <c r="AN258" s="56"/>
      <c r="AO258" s="56"/>
      <c r="AP258" s="56"/>
      <c r="AQ258" s="56"/>
      <c r="AR258" s="56"/>
      <c r="AS258" s="56"/>
      <c r="AT258" s="56"/>
      <c r="AU258" s="56"/>
      <c r="AV258" s="56"/>
      <c r="AW258" s="56"/>
      <c r="AX258" s="56"/>
      <c r="AY258" s="56"/>
      <c r="AZ258" s="56"/>
      <c r="BA258" s="56"/>
      <c r="BB258" s="56"/>
      <c r="BC258" s="56"/>
      <c r="BD258" s="56"/>
      <c r="BE258" s="56"/>
      <c r="BF258" s="56"/>
      <c r="BH258" s="81">
        <f t="shared" si="21"/>
        <v>0</v>
      </c>
      <c r="BI258" s="179">
        <f t="shared" si="19"/>
        <v>0</v>
      </c>
    </row>
    <row r="259" spans="1:61" ht="39.950000000000003" hidden="1" customHeight="1" x14ac:dyDescent="0.3">
      <c r="A259" s="54">
        <v>251</v>
      </c>
      <c r="B259" s="55" t="s">
        <v>711</v>
      </c>
      <c r="C259" s="55" t="s">
        <v>712</v>
      </c>
      <c r="D259" s="89" t="s">
        <v>324</v>
      </c>
      <c r="E259" s="54">
        <v>0</v>
      </c>
      <c r="F259" s="169" t="s">
        <v>170</v>
      </c>
      <c r="G259" s="169" t="s">
        <v>170</v>
      </c>
      <c r="H259" s="105">
        <v>0</v>
      </c>
      <c r="I259" s="94">
        <v>0</v>
      </c>
      <c r="J259" s="185"/>
      <c r="K259" s="52">
        <f t="shared" si="15"/>
        <v>0</v>
      </c>
      <c r="L259" s="169">
        <f t="shared" si="20"/>
        <v>0</v>
      </c>
      <c r="M259" s="169">
        <f t="shared" si="17"/>
        <v>0</v>
      </c>
      <c r="N259" s="104"/>
      <c r="O259" s="182">
        <v>0</v>
      </c>
      <c r="P259" s="56">
        <v>0</v>
      </c>
      <c r="Q259" s="56"/>
      <c r="R259" s="56"/>
      <c r="S259" s="56"/>
      <c r="T259" s="56"/>
      <c r="U259" s="56"/>
      <c r="V259" s="56"/>
      <c r="W259" s="56"/>
      <c r="X259" s="56"/>
      <c r="Y259" s="56"/>
      <c r="Z259" s="56"/>
      <c r="AA259" s="56"/>
      <c r="AB259" s="56"/>
      <c r="AC259" s="56"/>
      <c r="AD259" s="56"/>
      <c r="AE259" s="56"/>
      <c r="AF259" s="56"/>
      <c r="AG259" s="56"/>
      <c r="AH259" s="56"/>
      <c r="AI259" s="56"/>
      <c r="AJ259" s="56"/>
      <c r="AK259" s="56"/>
      <c r="AL259" s="56"/>
      <c r="AM259" s="56"/>
      <c r="AN259" s="56"/>
      <c r="AO259" s="56"/>
      <c r="AP259" s="56"/>
      <c r="AQ259" s="56"/>
      <c r="AR259" s="56"/>
      <c r="AS259" s="56"/>
      <c r="AT259" s="56"/>
      <c r="AU259" s="56"/>
      <c r="AV259" s="56"/>
      <c r="AW259" s="56"/>
      <c r="AX259" s="56"/>
      <c r="AY259" s="56"/>
      <c r="AZ259" s="56"/>
      <c r="BA259" s="56"/>
      <c r="BB259" s="56"/>
      <c r="BC259" s="56"/>
      <c r="BD259" s="56"/>
      <c r="BE259" s="56"/>
      <c r="BF259" s="56"/>
      <c r="BH259" s="81">
        <f t="shared" si="21"/>
        <v>0</v>
      </c>
      <c r="BI259" s="179">
        <f t="shared" si="19"/>
        <v>0</v>
      </c>
    </row>
    <row r="260" spans="1:61" ht="39.950000000000003" hidden="1" customHeight="1" x14ac:dyDescent="0.3">
      <c r="A260" s="54">
        <v>252</v>
      </c>
      <c r="B260" s="55" t="s">
        <v>713</v>
      </c>
      <c r="C260" s="55" t="s">
        <v>714</v>
      </c>
      <c r="D260" s="89" t="s">
        <v>324</v>
      </c>
      <c r="E260" s="54">
        <v>0</v>
      </c>
      <c r="F260" s="169" t="s">
        <v>170</v>
      </c>
      <c r="G260" s="169" t="s">
        <v>170</v>
      </c>
      <c r="H260" s="105">
        <v>0</v>
      </c>
      <c r="I260" s="94">
        <v>0</v>
      </c>
      <c r="J260" s="185"/>
      <c r="K260" s="52">
        <f t="shared" si="15"/>
        <v>0</v>
      </c>
      <c r="L260" s="169">
        <f t="shared" si="20"/>
        <v>0</v>
      </c>
      <c r="M260" s="169">
        <f t="shared" si="17"/>
        <v>0</v>
      </c>
      <c r="N260" s="104"/>
      <c r="O260" s="182">
        <v>0</v>
      </c>
      <c r="P260" s="56">
        <v>0</v>
      </c>
      <c r="Q260" s="56"/>
      <c r="R260" s="56"/>
      <c r="S260" s="56"/>
      <c r="T260" s="56"/>
      <c r="U260" s="56"/>
      <c r="V260" s="56"/>
      <c r="W260" s="56"/>
      <c r="X260" s="56"/>
      <c r="Y260" s="56"/>
      <c r="Z260" s="56"/>
      <c r="AA260" s="56"/>
      <c r="AB260" s="56"/>
      <c r="AC260" s="56"/>
      <c r="AD260" s="56"/>
      <c r="AE260" s="56"/>
      <c r="AF260" s="56"/>
      <c r="AG260" s="56"/>
      <c r="AH260" s="56"/>
      <c r="AI260" s="56"/>
      <c r="AJ260" s="56"/>
      <c r="AK260" s="56"/>
      <c r="AL260" s="56"/>
      <c r="AM260" s="56"/>
      <c r="AN260" s="56"/>
      <c r="AO260" s="56"/>
      <c r="AP260" s="56"/>
      <c r="AQ260" s="56"/>
      <c r="AR260" s="56"/>
      <c r="AS260" s="56"/>
      <c r="AT260" s="56"/>
      <c r="AU260" s="56"/>
      <c r="AV260" s="56"/>
      <c r="AW260" s="56"/>
      <c r="AX260" s="56"/>
      <c r="AY260" s="56"/>
      <c r="AZ260" s="56"/>
      <c r="BA260" s="56"/>
      <c r="BB260" s="56"/>
      <c r="BC260" s="56"/>
      <c r="BD260" s="56"/>
      <c r="BE260" s="56"/>
      <c r="BF260" s="56"/>
      <c r="BH260" s="81">
        <f t="shared" si="21"/>
        <v>0</v>
      </c>
      <c r="BI260" s="179">
        <f t="shared" si="19"/>
        <v>0</v>
      </c>
    </row>
    <row r="261" spans="1:61" ht="39.950000000000003" hidden="1" customHeight="1" x14ac:dyDescent="0.3">
      <c r="A261" s="54">
        <v>253</v>
      </c>
      <c r="B261" s="55" t="s">
        <v>715</v>
      </c>
      <c r="C261" s="55" t="s">
        <v>714</v>
      </c>
      <c r="D261" s="89" t="s">
        <v>324</v>
      </c>
      <c r="E261" s="54">
        <v>0</v>
      </c>
      <c r="F261" s="169" t="s">
        <v>170</v>
      </c>
      <c r="G261" s="169" t="s">
        <v>170</v>
      </c>
      <c r="H261" s="105">
        <v>0</v>
      </c>
      <c r="I261" s="94">
        <v>0</v>
      </c>
      <c r="J261" s="185"/>
      <c r="K261" s="52">
        <f t="shared" si="15"/>
        <v>0</v>
      </c>
      <c r="L261" s="169">
        <f t="shared" si="20"/>
        <v>0</v>
      </c>
      <c r="M261" s="169">
        <f t="shared" si="17"/>
        <v>0</v>
      </c>
      <c r="N261" s="104"/>
      <c r="O261" s="182">
        <v>0</v>
      </c>
      <c r="P261" s="56">
        <v>0</v>
      </c>
      <c r="Q261" s="56"/>
      <c r="R261" s="56"/>
      <c r="S261" s="56"/>
      <c r="T261" s="56"/>
      <c r="U261" s="56"/>
      <c r="V261" s="56"/>
      <c r="W261" s="56"/>
      <c r="X261" s="56"/>
      <c r="Y261" s="56"/>
      <c r="Z261" s="56"/>
      <c r="AA261" s="56"/>
      <c r="AB261" s="56"/>
      <c r="AC261" s="56"/>
      <c r="AD261" s="56"/>
      <c r="AE261" s="56"/>
      <c r="AF261" s="56"/>
      <c r="AG261" s="56"/>
      <c r="AH261" s="56"/>
      <c r="AI261" s="56"/>
      <c r="AJ261" s="56"/>
      <c r="AK261" s="56"/>
      <c r="AL261" s="56"/>
      <c r="AM261" s="56"/>
      <c r="AN261" s="56"/>
      <c r="AO261" s="56"/>
      <c r="AP261" s="56"/>
      <c r="AQ261" s="56"/>
      <c r="AR261" s="56"/>
      <c r="AS261" s="56"/>
      <c r="AT261" s="56"/>
      <c r="AU261" s="56"/>
      <c r="AV261" s="56"/>
      <c r="AW261" s="56"/>
      <c r="AX261" s="56"/>
      <c r="AY261" s="56"/>
      <c r="AZ261" s="56"/>
      <c r="BA261" s="56"/>
      <c r="BB261" s="56"/>
      <c r="BC261" s="56"/>
      <c r="BD261" s="56"/>
      <c r="BE261" s="56"/>
      <c r="BF261" s="56"/>
      <c r="BH261" s="81">
        <f t="shared" si="21"/>
        <v>0</v>
      </c>
      <c r="BI261" s="179">
        <f t="shared" si="19"/>
        <v>0</v>
      </c>
    </row>
    <row r="262" spans="1:61" ht="39.950000000000003" hidden="1" customHeight="1" x14ac:dyDescent="0.3">
      <c r="A262" s="54">
        <v>254</v>
      </c>
      <c r="B262" s="55" t="s">
        <v>674</v>
      </c>
      <c r="C262" s="55" t="s">
        <v>716</v>
      </c>
      <c r="D262" s="89" t="s">
        <v>676</v>
      </c>
      <c r="E262" s="54">
        <v>0</v>
      </c>
      <c r="F262" s="169" t="s">
        <v>170</v>
      </c>
      <c r="G262" s="169" t="s">
        <v>170</v>
      </c>
      <c r="H262" s="105">
        <v>0</v>
      </c>
      <c r="I262" s="94">
        <v>0</v>
      </c>
      <c r="J262" s="185"/>
      <c r="K262" s="52">
        <f t="shared" si="15"/>
        <v>0</v>
      </c>
      <c r="L262" s="169">
        <f t="shared" si="20"/>
        <v>0</v>
      </c>
      <c r="M262" s="169">
        <f t="shared" si="17"/>
        <v>0</v>
      </c>
      <c r="N262" s="104"/>
      <c r="O262" s="182">
        <v>0</v>
      </c>
      <c r="P262" s="56">
        <v>0</v>
      </c>
      <c r="Q262" s="56"/>
      <c r="R262" s="56"/>
      <c r="S262" s="56"/>
      <c r="T262" s="56"/>
      <c r="U262" s="56"/>
      <c r="V262" s="56"/>
      <c r="W262" s="56"/>
      <c r="X262" s="56"/>
      <c r="Y262" s="56"/>
      <c r="Z262" s="56"/>
      <c r="AA262" s="56"/>
      <c r="AB262" s="56"/>
      <c r="AC262" s="56"/>
      <c r="AD262" s="56"/>
      <c r="AE262" s="56"/>
      <c r="AF262" s="56"/>
      <c r="AG262" s="56"/>
      <c r="AH262" s="56"/>
      <c r="AI262" s="56"/>
      <c r="AJ262" s="56"/>
      <c r="AK262" s="56"/>
      <c r="AL262" s="56"/>
      <c r="AM262" s="56"/>
      <c r="AN262" s="56"/>
      <c r="AO262" s="56"/>
      <c r="AP262" s="56"/>
      <c r="AQ262" s="56"/>
      <c r="AR262" s="56"/>
      <c r="AS262" s="56"/>
      <c r="AT262" s="56"/>
      <c r="AU262" s="56"/>
      <c r="AV262" s="56"/>
      <c r="AW262" s="56"/>
      <c r="AX262" s="56"/>
      <c r="AY262" s="56"/>
      <c r="AZ262" s="56"/>
      <c r="BA262" s="56"/>
      <c r="BB262" s="56"/>
      <c r="BC262" s="56"/>
      <c r="BD262" s="56"/>
      <c r="BE262" s="56"/>
      <c r="BF262" s="56"/>
      <c r="BH262" s="81">
        <f t="shared" si="21"/>
        <v>0</v>
      </c>
      <c r="BI262" s="179">
        <f t="shared" si="19"/>
        <v>0</v>
      </c>
    </row>
    <row r="263" spans="1:61" ht="39.950000000000003" hidden="1" customHeight="1" x14ac:dyDescent="0.3">
      <c r="A263" s="54">
        <v>255</v>
      </c>
      <c r="B263" s="55" t="s">
        <v>677</v>
      </c>
      <c r="C263" s="55" t="s">
        <v>716</v>
      </c>
      <c r="D263" s="89" t="s">
        <v>676</v>
      </c>
      <c r="E263" s="54">
        <v>0</v>
      </c>
      <c r="F263" s="169" t="s">
        <v>170</v>
      </c>
      <c r="G263" s="169" t="s">
        <v>170</v>
      </c>
      <c r="H263" s="105">
        <v>0</v>
      </c>
      <c r="I263" s="94">
        <v>0</v>
      </c>
      <c r="J263" s="185"/>
      <c r="K263" s="52">
        <f t="shared" si="15"/>
        <v>0</v>
      </c>
      <c r="L263" s="169">
        <f t="shared" si="20"/>
        <v>0</v>
      </c>
      <c r="M263" s="169">
        <f t="shared" si="17"/>
        <v>0</v>
      </c>
      <c r="N263" s="104"/>
      <c r="O263" s="182">
        <v>0</v>
      </c>
      <c r="P263" s="56">
        <v>0</v>
      </c>
      <c r="Q263" s="56"/>
      <c r="R263" s="56"/>
      <c r="S263" s="56"/>
      <c r="T263" s="56"/>
      <c r="U263" s="56"/>
      <c r="V263" s="56"/>
      <c r="W263" s="56"/>
      <c r="X263" s="56"/>
      <c r="Y263" s="56"/>
      <c r="Z263" s="56"/>
      <c r="AA263" s="56"/>
      <c r="AB263" s="56"/>
      <c r="AC263" s="56"/>
      <c r="AD263" s="56"/>
      <c r="AE263" s="56"/>
      <c r="AF263" s="56"/>
      <c r="AG263" s="56"/>
      <c r="AH263" s="56"/>
      <c r="AI263" s="56"/>
      <c r="AJ263" s="56"/>
      <c r="AK263" s="56"/>
      <c r="AL263" s="56"/>
      <c r="AM263" s="56"/>
      <c r="AN263" s="56"/>
      <c r="AO263" s="56"/>
      <c r="AP263" s="56"/>
      <c r="AQ263" s="56"/>
      <c r="AR263" s="56"/>
      <c r="AS263" s="56"/>
      <c r="AT263" s="56"/>
      <c r="AU263" s="56"/>
      <c r="AV263" s="56"/>
      <c r="AW263" s="56"/>
      <c r="AX263" s="56"/>
      <c r="AY263" s="56"/>
      <c r="AZ263" s="56"/>
      <c r="BA263" s="56"/>
      <c r="BB263" s="56"/>
      <c r="BC263" s="56"/>
      <c r="BD263" s="56"/>
      <c r="BE263" s="56"/>
      <c r="BF263" s="56"/>
      <c r="BH263" s="81">
        <f t="shared" si="21"/>
        <v>0</v>
      </c>
      <c r="BI263" s="179">
        <f t="shared" si="19"/>
        <v>0</v>
      </c>
    </row>
    <row r="264" spans="1:61" ht="39.950000000000003" hidden="1" customHeight="1" x14ac:dyDescent="0.3">
      <c r="A264" s="54">
        <v>256</v>
      </c>
      <c r="B264" s="55" t="s">
        <v>717</v>
      </c>
      <c r="C264" s="55" t="s">
        <v>718</v>
      </c>
      <c r="D264" s="89" t="s">
        <v>324</v>
      </c>
      <c r="E264" s="54">
        <v>0</v>
      </c>
      <c r="F264" s="169" t="s">
        <v>170</v>
      </c>
      <c r="G264" s="169" t="s">
        <v>170</v>
      </c>
      <c r="H264" s="105">
        <v>0</v>
      </c>
      <c r="I264" s="94">
        <v>0</v>
      </c>
      <c r="J264" s="185"/>
      <c r="K264" s="52">
        <f t="shared" si="15"/>
        <v>0</v>
      </c>
      <c r="L264" s="169">
        <f t="shared" si="20"/>
        <v>0</v>
      </c>
      <c r="M264" s="169">
        <f t="shared" si="17"/>
        <v>0</v>
      </c>
      <c r="N264" s="104"/>
      <c r="O264" s="182">
        <v>0</v>
      </c>
      <c r="P264" s="56">
        <v>0</v>
      </c>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56"/>
      <c r="AT264" s="56"/>
      <c r="AU264" s="56"/>
      <c r="AV264" s="56"/>
      <c r="AW264" s="56"/>
      <c r="AX264" s="56"/>
      <c r="AY264" s="56"/>
      <c r="AZ264" s="56"/>
      <c r="BA264" s="56"/>
      <c r="BB264" s="56"/>
      <c r="BC264" s="56"/>
      <c r="BD264" s="56"/>
      <c r="BE264" s="56"/>
      <c r="BF264" s="56"/>
      <c r="BH264" s="81">
        <f t="shared" si="21"/>
        <v>0</v>
      </c>
      <c r="BI264" s="179">
        <f t="shared" si="19"/>
        <v>0</v>
      </c>
    </row>
    <row r="265" spans="1:61" ht="39.950000000000003" hidden="1" customHeight="1" x14ac:dyDescent="0.3">
      <c r="A265" s="54">
        <v>257</v>
      </c>
      <c r="B265" s="55" t="s">
        <v>719</v>
      </c>
      <c r="C265" s="55" t="s">
        <v>718</v>
      </c>
      <c r="D265" s="89" t="s">
        <v>324</v>
      </c>
      <c r="E265" s="54">
        <v>0</v>
      </c>
      <c r="F265" s="169" t="s">
        <v>170</v>
      </c>
      <c r="G265" s="169" t="s">
        <v>170</v>
      </c>
      <c r="H265" s="105">
        <v>0</v>
      </c>
      <c r="I265" s="94">
        <v>0</v>
      </c>
      <c r="J265" s="185"/>
      <c r="K265" s="52">
        <f t="shared" si="15"/>
        <v>0</v>
      </c>
      <c r="L265" s="169">
        <f t="shared" si="20"/>
        <v>0</v>
      </c>
      <c r="M265" s="169">
        <f t="shared" si="17"/>
        <v>0</v>
      </c>
      <c r="N265" s="104"/>
      <c r="O265" s="182">
        <v>0</v>
      </c>
      <c r="P265" s="56">
        <v>0</v>
      </c>
      <c r="Q265" s="56"/>
      <c r="R265" s="56"/>
      <c r="S265" s="56"/>
      <c r="T265" s="56"/>
      <c r="U265" s="56"/>
      <c r="V265" s="56"/>
      <c r="W265" s="56"/>
      <c r="X265" s="56"/>
      <c r="Y265" s="56"/>
      <c r="Z265" s="56"/>
      <c r="AA265" s="56"/>
      <c r="AB265" s="56"/>
      <c r="AC265" s="56"/>
      <c r="AD265" s="56"/>
      <c r="AE265" s="56"/>
      <c r="AF265" s="56"/>
      <c r="AG265" s="56"/>
      <c r="AH265" s="56"/>
      <c r="AI265" s="56"/>
      <c r="AJ265" s="56"/>
      <c r="AK265" s="56"/>
      <c r="AL265" s="56"/>
      <c r="AM265" s="56"/>
      <c r="AN265" s="56"/>
      <c r="AO265" s="56"/>
      <c r="AP265" s="56"/>
      <c r="AQ265" s="56"/>
      <c r="AR265" s="56"/>
      <c r="AS265" s="56"/>
      <c r="AT265" s="56"/>
      <c r="AU265" s="56"/>
      <c r="AV265" s="56"/>
      <c r="AW265" s="56"/>
      <c r="AX265" s="56"/>
      <c r="AY265" s="56"/>
      <c r="AZ265" s="56"/>
      <c r="BA265" s="56"/>
      <c r="BB265" s="56"/>
      <c r="BC265" s="56"/>
      <c r="BD265" s="56"/>
      <c r="BE265" s="56"/>
      <c r="BF265" s="56"/>
      <c r="BH265" s="81">
        <f t="shared" si="21"/>
        <v>0</v>
      </c>
      <c r="BI265" s="179">
        <f t="shared" si="19"/>
        <v>0</v>
      </c>
    </row>
    <row r="266" spans="1:61" ht="39.950000000000003" hidden="1" customHeight="1" x14ac:dyDescent="0.3">
      <c r="A266" s="54">
        <v>258</v>
      </c>
      <c r="B266" s="55" t="s">
        <v>720</v>
      </c>
      <c r="C266" s="55" t="s">
        <v>721</v>
      </c>
      <c r="D266" s="89" t="s">
        <v>676</v>
      </c>
      <c r="E266" s="54">
        <v>0</v>
      </c>
      <c r="F266" s="169" t="s">
        <v>170</v>
      </c>
      <c r="G266" s="169" t="s">
        <v>170</v>
      </c>
      <c r="H266" s="105">
        <v>0</v>
      </c>
      <c r="I266" s="94">
        <v>0</v>
      </c>
      <c r="J266" s="185"/>
      <c r="K266" s="52">
        <f t="shared" ref="K266:K329" si="22">ROUND(J266/(1-0.04%),2)</f>
        <v>0</v>
      </c>
      <c r="L266" s="169">
        <f t="shared" si="20"/>
        <v>0</v>
      </c>
      <c r="M266" s="169">
        <f t="shared" ref="M266:M329" si="23">K266*E266</f>
        <v>0</v>
      </c>
      <c r="N266" s="104"/>
      <c r="O266" s="182">
        <v>0</v>
      </c>
      <c r="P266" s="56">
        <v>0</v>
      </c>
      <c r="Q266" s="56"/>
      <c r="R266" s="56"/>
      <c r="S266" s="56"/>
      <c r="T266" s="56"/>
      <c r="U266" s="56"/>
      <c r="V266" s="56"/>
      <c r="W266" s="56"/>
      <c r="X266" s="56"/>
      <c r="Y266" s="56"/>
      <c r="Z266" s="56"/>
      <c r="AA266" s="56"/>
      <c r="AB266" s="56"/>
      <c r="AC266" s="56"/>
      <c r="AD266" s="56"/>
      <c r="AE266" s="56"/>
      <c r="AF266" s="56"/>
      <c r="AG266" s="56"/>
      <c r="AH266" s="56"/>
      <c r="AI266" s="56"/>
      <c r="AJ266" s="56"/>
      <c r="AK266" s="56"/>
      <c r="AL266" s="56"/>
      <c r="AM266" s="56"/>
      <c r="AN266" s="56"/>
      <c r="AO266" s="56"/>
      <c r="AP266" s="56"/>
      <c r="AQ266" s="56"/>
      <c r="AR266" s="56"/>
      <c r="AS266" s="56"/>
      <c r="AT266" s="56"/>
      <c r="AU266" s="56"/>
      <c r="AV266" s="56"/>
      <c r="AW266" s="56"/>
      <c r="AX266" s="56"/>
      <c r="AY266" s="56"/>
      <c r="AZ266" s="56"/>
      <c r="BA266" s="56"/>
      <c r="BB266" s="56"/>
      <c r="BC266" s="56"/>
      <c r="BD266" s="56"/>
      <c r="BE266" s="56"/>
      <c r="BF266" s="56"/>
      <c r="BH266" s="81">
        <f t="shared" si="21"/>
        <v>0</v>
      </c>
      <c r="BI266" s="179">
        <f t="shared" ref="BI266:BI329" si="24">BH266*J266</f>
        <v>0</v>
      </c>
    </row>
    <row r="267" spans="1:61" ht="39.950000000000003" hidden="1" customHeight="1" x14ac:dyDescent="0.3">
      <c r="A267" s="54">
        <v>259</v>
      </c>
      <c r="B267" s="55" t="s">
        <v>722</v>
      </c>
      <c r="C267" s="55" t="s">
        <v>721</v>
      </c>
      <c r="D267" s="89" t="s">
        <v>676</v>
      </c>
      <c r="E267" s="54">
        <v>0</v>
      </c>
      <c r="F267" s="169" t="s">
        <v>170</v>
      </c>
      <c r="G267" s="169" t="s">
        <v>170</v>
      </c>
      <c r="H267" s="105">
        <v>0</v>
      </c>
      <c r="I267" s="94">
        <v>0</v>
      </c>
      <c r="J267" s="185"/>
      <c r="K267" s="52">
        <f t="shared" si="22"/>
        <v>0</v>
      </c>
      <c r="L267" s="169">
        <f t="shared" si="20"/>
        <v>0</v>
      </c>
      <c r="M267" s="169">
        <f t="shared" si="23"/>
        <v>0</v>
      </c>
      <c r="N267" s="104"/>
      <c r="O267" s="182">
        <v>0</v>
      </c>
      <c r="P267" s="56">
        <v>0</v>
      </c>
      <c r="Q267" s="56"/>
      <c r="R267" s="56"/>
      <c r="S267" s="56"/>
      <c r="T267" s="56"/>
      <c r="U267" s="56"/>
      <c r="V267" s="56"/>
      <c r="W267" s="56"/>
      <c r="X267" s="56"/>
      <c r="Y267" s="56"/>
      <c r="Z267" s="56"/>
      <c r="AA267" s="56"/>
      <c r="AB267" s="56"/>
      <c r="AC267" s="56"/>
      <c r="AD267" s="56"/>
      <c r="AE267" s="56"/>
      <c r="AF267" s="56"/>
      <c r="AG267" s="56"/>
      <c r="AH267" s="56"/>
      <c r="AI267" s="56"/>
      <c r="AJ267" s="56"/>
      <c r="AK267" s="56"/>
      <c r="AL267" s="56"/>
      <c r="AM267" s="56"/>
      <c r="AN267" s="56"/>
      <c r="AO267" s="56"/>
      <c r="AP267" s="56"/>
      <c r="AQ267" s="56"/>
      <c r="AR267" s="56"/>
      <c r="AS267" s="56"/>
      <c r="AT267" s="56"/>
      <c r="AU267" s="56"/>
      <c r="AV267" s="56"/>
      <c r="AW267" s="56"/>
      <c r="AX267" s="56"/>
      <c r="AY267" s="56"/>
      <c r="AZ267" s="56"/>
      <c r="BA267" s="56"/>
      <c r="BB267" s="56"/>
      <c r="BC267" s="56"/>
      <c r="BD267" s="56"/>
      <c r="BE267" s="56"/>
      <c r="BF267" s="56"/>
      <c r="BH267" s="81">
        <f t="shared" si="21"/>
        <v>0</v>
      </c>
      <c r="BI267" s="179">
        <f t="shared" si="24"/>
        <v>0</v>
      </c>
    </row>
    <row r="268" spans="1:61" ht="39.950000000000003" hidden="1" customHeight="1" x14ac:dyDescent="0.3">
      <c r="A268" s="54">
        <v>260</v>
      </c>
      <c r="B268" s="55" t="s">
        <v>723</v>
      </c>
      <c r="C268" s="55" t="s">
        <v>724</v>
      </c>
      <c r="D268" s="89" t="s">
        <v>676</v>
      </c>
      <c r="E268" s="54">
        <v>0</v>
      </c>
      <c r="F268" s="169" t="s">
        <v>170</v>
      </c>
      <c r="G268" s="169" t="s">
        <v>170</v>
      </c>
      <c r="H268" s="105">
        <v>0</v>
      </c>
      <c r="I268" s="94">
        <v>0</v>
      </c>
      <c r="J268" s="185"/>
      <c r="K268" s="52">
        <f t="shared" si="22"/>
        <v>0</v>
      </c>
      <c r="L268" s="169">
        <f t="shared" si="20"/>
        <v>0</v>
      </c>
      <c r="M268" s="169">
        <f t="shared" si="23"/>
        <v>0</v>
      </c>
      <c r="N268" s="104"/>
      <c r="O268" s="182">
        <v>0</v>
      </c>
      <c r="P268" s="56">
        <v>0</v>
      </c>
      <c r="Q268" s="56"/>
      <c r="R268" s="56"/>
      <c r="S268" s="56"/>
      <c r="T268" s="56"/>
      <c r="U268" s="56"/>
      <c r="V268" s="56"/>
      <c r="W268" s="56"/>
      <c r="X268" s="56"/>
      <c r="Y268" s="56"/>
      <c r="Z268" s="56"/>
      <c r="AA268" s="56"/>
      <c r="AB268" s="56"/>
      <c r="AC268" s="56"/>
      <c r="AD268" s="56"/>
      <c r="AE268" s="56"/>
      <c r="AF268" s="56"/>
      <c r="AG268" s="56"/>
      <c r="AH268" s="56"/>
      <c r="AI268" s="56"/>
      <c r="AJ268" s="56"/>
      <c r="AK268" s="56"/>
      <c r="AL268" s="56"/>
      <c r="AM268" s="56"/>
      <c r="AN268" s="56"/>
      <c r="AO268" s="56"/>
      <c r="AP268" s="56"/>
      <c r="AQ268" s="56"/>
      <c r="AR268" s="56"/>
      <c r="AS268" s="56"/>
      <c r="AT268" s="56"/>
      <c r="AU268" s="56"/>
      <c r="AV268" s="56"/>
      <c r="AW268" s="56"/>
      <c r="AX268" s="56"/>
      <c r="AY268" s="56"/>
      <c r="AZ268" s="56"/>
      <c r="BA268" s="56"/>
      <c r="BB268" s="56"/>
      <c r="BC268" s="56"/>
      <c r="BD268" s="56"/>
      <c r="BE268" s="56"/>
      <c r="BF268" s="56"/>
      <c r="BH268" s="81">
        <f t="shared" si="21"/>
        <v>0</v>
      </c>
      <c r="BI268" s="179">
        <f t="shared" si="24"/>
        <v>0</v>
      </c>
    </row>
    <row r="269" spans="1:61" ht="39.950000000000003" hidden="1" customHeight="1" x14ac:dyDescent="0.3">
      <c r="A269" s="54">
        <v>261</v>
      </c>
      <c r="B269" s="55" t="s">
        <v>725</v>
      </c>
      <c r="C269" s="55" t="s">
        <v>724</v>
      </c>
      <c r="D269" s="89" t="s">
        <v>676</v>
      </c>
      <c r="E269" s="54">
        <v>0</v>
      </c>
      <c r="F269" s="169" t="s">
        <v>170</v>
      </c>
      <c r="G269" s="169" t="s">
        <v>170</v>
      </c>
      <c r="H269" s="105">
        <v>0</v>
      </c>
      <c r="I269" s="94">
        <v>0</v>
      </c>
      <c r="J269" s="185"/>
      <c r="K269" s="52">
        <f t="shared" si="22"/>
        <v>0</v>
      </c>
      <c r="L269" s="169">
        <f t="shared" si="20"/>
        <v>0</v>
      </c>
      <c r="M269" s="169">
        <f t="shared" si="23"/>
        <v>0</v>
      </c>
      <c r="N269" s="104"/>
      <c r="O269" s="182">
        <v>0</v>
      </c>
      <c r="P269" s="56">
        <v>0</v>
      </c>
      <c r="Q269" s="56"/>
      <c r="R269" s="56"/>
      <c r="S269" s="56"/>
      <c r="T269" s="56"/>
      <c r="U269" s="56"/>
      <c r="V269" s="56"/>
      <c r="W269" s="56"/>
      <c r="X269" s="56"/>
      <c r="Y269" s="56"/>
      <c r="Z269" s="56"/>
      <c r="AA269" s="56"/>
      <c r="AB269" s="56"/>
      <c r="AC269" s="56"/>
      <c r="AD269" s="56"/>
      <c r="AE269" s="56"/>
      <c r="AF269" s="56"/>
      <c r="AG269" s="56"/>
      <c r="AH269" s="56"/>
      <c r="AI269" s="56"/>
      <c r="AJ269" s="56"/>
      <c r="AK269" s="56"/>
      <c r="AL269" s="56"/>
      <c r="AM269" s="56"/>
      <c r="AN269" s="56"/>
      <c r="AO269" s="56"/>
      <c r="AP269" s="56"/>
      <c r="AQ269" s="56"/>
      <c r="AR269" s="56"/>
      <c r="AS269" s="56"/>
      <c r="AT269" s="56"/>
      <c r="AU269" s="56"/>
      <c r="AV269" s="56"/>
      <c r="AW269" s="56"/>
      <c r="AX269" s="56"/>
      <c r="AY269" s="56"/>
      <c r="AZ269" s="56"/>
      <c r="BA269" s="56"/>
      <c r="BB269" s="56"/>
      <c r="BC269" s="56"/>
      <c r="BD269" s="56"/>
      <c r="BE269" s="56"/>
      <c r="BF269" s="56"/>
      <c r="BH269" s="81">
        <f t="shared" si="21"/>
        <v>0</v>
      </c>
      <c r="BI269" s="179">
        <f t="shared" si="24"/>
        <v>0</v>
      </c>
    </row>
    <row r="270" spans="1:61" ht="39.950000000000003" hidden="1" customHeight="1" x14ac:dyDescent="0.3">
      <c r="A270" s="54">
        <v>262</v>
      </c>
      <c r="B270" s="55" t="s">
        <v>726</v>
      </c>
      <c r="C270" s="55" t="s">
        <v>727</v>
      </c>
      <c r="D270" s="89" t="s">
        <v>324</v>
      </c>
      <c r="E270" s="54">
        <v>0</v>
      </c>
      <c r="F270" s="169" t="s">
        <v>170</v>
      </c>
      <c r="G270" s="169" t="s">
        <v>170</v>
      </c>
      <c r="H270" s="105">
        <v>0</v>
      </c>
      <c r="I270" s="94">
        <v>0</v>
      </c>
      <c r="J270" s="185"/>
      <c r="K270" s="52">
        <f t="shared" si="22"/>
        <v>0</v>
      </c>
      <c r="L270" s="169">
        <f t="shared" si="20"/>
        <v>0</v>
      </c>
      <c r="M270" s="169">
        <f t="shared" si="23"/>
        <v>0</v>
      </c>
      <c r="N270" s="104"/>
      <c r="O270" s="182">
        <v>0</v>
      </c>
      <c r="P270" s="56">
        <v>0</v>
      </c>
      <c r="Q270" s="56"/>
      <c r="R270" s="56"/>
      <c r="S270" s="56"/>
      <c r="T270" s="56"/>
      <c r="U270" s="56"/>
      <c r="V270" s="56"/>
      <c r="W270" s="56"/>
      <c r="X270" s="56"/>
      <c r="Y270" s="56"/>
      <c r="Z270" s="56"/>
      <c r="AA270" s="56"/>
      <c r="AB270" s="56"/>
      <c r="AC270" s="56"/>
      <c r="AD270" s="56"/>
      <c r="AE270" s="56"/>
      <c r="AF270" s="56"/>
      <c r="AG270" s="56"/>
      <c r="AH270" s="56"/>
      <c r="AI270" s="56"/>
      <c r="AJ270" s="56"/>
      <c r="AK270" s="56"/>
      <c r="AL270" s="56"/>
      <c r="AM270" s="56"/>
      <c r="AN270" s="56"/>
      <c r="AO270" s="56"/>
      <c r="AP270" s="56"/>
      <c r="AQ270" s="56"/>
      <c r="AR270" s="56"/>
      <c r="AS270" s="56"/>
      <c r="AT270" s="56"/>
      <c r="AU270" s="56"/>
      <c r="AV270" s="56"/>
      <c r="AW270" s="56"/>
      <c r="AX270" s="56"/>
      <c r="AY270" s="56"/>
      <c r="AZ270" s="56"/>
      <c r="BA270" s="56"/>
      <c r="BB270" s="56"/>
      <c r="BC270" s="56"/>
      <c r="BD270" s="56"/>
      <c r="BE270" s="56"/>
      <c r="BF270" s="56"/>
      <c r="BH270" s="81">
        <f t="shared" si="21"/>
        <v>0</v>
      </c>
      <c r="BI270" s="179">
        <f t="shared" si="24"/>
        <v>0</v>
      </c>
    </row>
    <row r="271" spans="1:61" ht="39.950000000000003" hidden="1" customHeight="1" x14ac:dyDescent="0.3">
      <c r="A271" s="54">
        <v>263</v>
      </c>
      <c r="B271" s="55" t="s">
        <v>728</v>
      </c>
      <c r="C271" s="55" t="s">
        <v>727</v>
      </c>
      <c r="D271" s="89" t="s">
        <v>324</v>
      </c>
      <c r="E271" s="54">
        <v>0</v>
      </c>
      <c r="F271" s="169" t="s">
        <v>170</v>
      </c>
      <c r="G271" s="169" t="s">
        <v>170</v>
      </c>
      <c r="H271" s="105">
        <v>0</v>
      </c>
      <c r="I271" s="94">
        <v>0</v>
      </c>
      <c r="J271" s="185"/>
      <c r="K271" s="52">
        <f t="shared" si="22"/>
        <v>0</v>
      </c>
      <c r="L271" s="169">
        <f t="shared" si="20"/>
        <v>0</v>
      </c>
      <c r="M271" s="169">
        <f t="shared" si="23"/>
        <v>0</v>
      </c>
      <c r="N271" s="104"/>
      <c r="O271" s="182">
        <v>0</v>
      </c>
      <c r="P271" s="56">
        <v>0</v>
      </c>
      <c r="Q271" s="56"/>
      <c r="R271" s="56"/>
      <c r="S271" s="56"/>
      <c r="T271" s="56"/>
      <c r="U271" s="56"/>
      <c r="V271" s="56"/>
      <c r="W271" s="56"/>
      <c r="X271" s="56"/>
      <c r="Y271" s="56"/>
      <c r="Z271" s="56"/>
      <c r="AA271" s="56"/>
      <c r="AB271" s="56"/>
      <c r="AC271" s="56"/>
      <c r="AD271" s="56"/>
      <c r="AE271" s="56"/>
      <c r="AF271" s="56"/>
      <c r="AG271" s="56"/>
      <c r="AH271" s="56"/>
      <c r="AI271" s="56"/>
      <c r="AJ271" s="56"/>
      <c r="AK271" s="56"/>
      <c r="AL271" s="56"/>
      <c r="AM271" s="56"/>
      <c r="AN271" s="56"/>
      <c r="AO271" s="56"/>
      <c r="AP271" s="56"/>
      <c r="AQ271" s="56"/>
      <c r="AR271" s="56"/>
      <c r="AS271" s="56"/>
      <c r="AT271" s="56"/>
      <c r="AU271" s="56"/>
      <c r="AV271" s="56"/>
      <c r="AW271" s="56"/>
      <c r="AX271" s="56"/>
      <c r="AY271" s="56"/>
      <c r="AZ271" s="56"/>
      <c r="BA271" s="56"/>
      <c r="BB271" s="56"/>
      <c r="BC271" s="56"/>
      <c r="BD271" s="56"/>
      <c r="BE271" s="56"/>
      <c r="BF271" s="56"/>
      <c r="BH271" s="81">
        <f t="shared" si="21"/>
        <v>0</v>
      </c>
      <c r="BI271" s="179">
        <f t="shared" si="24"/>
        <v>0</v>
      </c>
    </row>
    <row r="272" spans="1:61" ht="39.950000000000003" hidden="1" customHeight="1" x14ac:dyDescent="0.3">
      <c r="A272" s="54">
        <v>264</v>
      </c>
      <c r="B272" s="55" t="s">
        <v>729</v>
      </c>
      <c r="C272" s="55" t="s">
        <v>730</v>
      </c>
      <c r="D272" s="89" t="s">
        <v>324</v>
      </c>
      <c r="E272" s="54">
        <v>0</v>
      </c>
      <c r="F272" s="169" t="s">
        <v>170</v>
      </c>
      <c r="G272" s="169" t="s">
        <v>170</v>
      </c>
      <c r="H272" s="105">
        <v>0</v>
      </c>
      <c r="I272" s="94">
        <v>0</v>
      </c>
      <c r="J272" s="185"/>
      <c r="K272" s="52">
        <f t="shared" si="22"/>
        <v>0</v>
      </c>
      <c r="L272" s="169">
        <f t="shared" si="20"/>
        <v>0</v>
      </c>
      <c r="M272" s="169">
        <f t="shared" si="23"/>
        <v>0</v>
      </c>
      <c r="N272" s="104"/>
      <c r="O272" s="182">
        <v>0</v>
      </c>
      <c r="P272" s="56">
        <v>0</v>
      </c>
      <c r="Q272" s="56"/>
      <c r="R272" s="56"/>
      <c r="S272" s="56"/>
      <c r="T272" s="56"/>
      <c r="U272" s="56"/>
      <c r="V272" s="56"/>
      <c r="W272" s="56"/>
      <c r="X272" s="56"/>
      <c r="Y272" s="56"/>
      <c r="Z272" s="56"/>
      <c r="AA272" s="56"/>
      <c r="AB272" s="56"/>
      <c r="AC272" s="56"/>
      <c r="AD272" s="56"/>
      <c r="AE272" s="56"/>
      <c r="AF272" s="56"/>
      <c r="AG272" s="56"/>
      <c r="AH272" s="56"/>
      <c r="AI272" s="56"/>
      <c r="AJ272" s="56"/>
      <c r="AK272" s="56"/>
      <c r="AL272" s="56"/>
      <c r="AM272" s="56"/>
      <c r="AN272" s="56"/>
      <c r="AO272" s="56"/>
      <c r="AP272" s="56"/>
      <c r="AQ272" s="56"/>
      <c r="AR272" s="56"/>
      <c r="AS272" s="56"/>
      <c r="AT272" s="56"/>
      <c r="AU272" s="56"/>
      <c r="AV272" s="56"/>
      <c r="AW272" s="56"/>
      <c r="AX272" s="56"/>
      <c r="AY272" s="56"/>
      <c r="AZ272" s="56"/>
      <c r="BA272" s="56"/>
      <c r="BB272" s="56"/>
      <c r="BC272" s="56"/>
      <c r="BD272" s="56"/>
      <c r="BE272" s="56"/>
      <c r="BF272" s="56"/>
      <c r="BH272" s="81">
        <f t="shared" si="21"/>
        <v>0</v>
      </c>
      <c r="BI272" s="179">
        <f t="shared" si="24"/>
        <v>0</v>
      </c>
    </row>
    <row r="273" spans="1:61" ht="39.950000000000003" hidden="1" customHeight="1" x14ac:dyDescent="0.3">
      <c r="A273" s="54">
        <v>265</v>
      </c>
      <c r="B273" s="55" t="s">
        <v>731</v>
      </c>
      <c r="C273" s="55" t="s">
        <v>730</v>
      </c>
      <c r="D273" s="89" t="s">
        <v>324</v>
      </c>
      <c r="E273" s="54">
        <v>0</v>
      </c>
      <c r="F273" s="169" t="s">
        <v>170</v>
      </c>
      <c r="G273" s="169" t="s">
        <v>170</v>
      </c>
      <c r="H273" s="105">
        <v>0</v>
      </c>
      <c r="I273" s="94">
        <v>0</v>
      </c>
      <c r="J273" s="185"/>
      <c r="K273" s="52">
        <f t="shared" si="22"/>
        <v>0</v>
      </c>
      <c r="L273" s="169">
        <f t="shared" si="20"/>
        <v>0</v>
      </c>
      <c r="M273" s="169">
        <f t="shared" si="23"/>
        <v>0</v>
      </c>
      <c r="N273" s="104"/>
      <c r="O273" s="182">
        <v>0</v>
      </c>
      <c r="P273" s="56">
        <v>0</v>
      </c>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s="56"/>
      <c r="AS273" s="56"/>
      <c r="AT273" s="56"/>
      <c r="AU273" s="56"/>
      <c r="AV273" s="56"/>
      <c r="AW273" s="56"/>
      <c r="AX273" s="56"/>
      <c r="AY273" s="56"/>
      <c r="AZ273" s="56"/>
      <c r="BA273" s="56"/>
      <c r="BB273" s="56"/>
      <c r="BC273" s="56"/>
      <c r="BD273" s="56"/>
      <c r="BE273" s="56"/>
      <c r="BF273" s="56"/>
      <c r="BH273" s="81">
        <f t="shared" si="21"/>
        <v>0</v>
      </c>
      <c r="BI273" s="179">
        <f t="shared" si="24"/>
        <v>0</v>
      </c>
    </row>
    <row r="274" spans="1:61" ht="39.950000000000003" hidden="1" customHeight="1" x14ac:dyDescent="0.3">
      <c r="A274" s="54">
        <v>266</v>
      </c>
      <c r="B274" s="55" t="s">
        <v>732</v>
      </c>
      <c r="C274" s="55" t="s">
        <v>733</v>
      </c>
      <c r="D274" s="89" t="s">
        <v>324</v>
      </c>
      <c r="E274" s="54">
        <v>0</v>
      </c>
      <c r="F274" s="169" t="s">
        <v>170</v>
      </c>
      <c r="G274" s="169" t="s">
        <v>170</v>
      </c>
      <c r="H274" s="105">
        <v>0</v>
      </c>
      <c r="I274" s="94">
        <v>0</v>
      </c>
      <c r="J274" s="185"/>
      <c r="K274" s="52">
        <f t="shared" si="22"/>
        <v>0</v>
      </c>
      <c r="L274" s="169">
        <f t="shared" si="20"/>
        <v>0</v>
      </c>
      <c r="M274" s="169">
        <f t="shared" si="23"/>
        <v>0</v>
      </c>
      <c r="N274" s="104"/>
      <c r="O274" s="182">
        <v>0</v>
      </c>
      <c r="P274" s="56">
        <v>0</v>
      </c>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56"/>
      <c r="AX274" s="56"/>
      <c r="AY274" s="56"/>
      <c r="AZ274" s="56"/>
      <c r="BA274" s="56"/>
      <c r="BB274" s="56"/>
      <c r="BC274" s="56"/>
      <c r="BD274" s="56"/>
      <c r="BE274" s="56"/>
      <c r="BF274" s="56"/>
      <c r="BH274" s="81">
        <f t="shared" si="21"/>
        <v>0</v>
      </c>
      <c r="BI274" s="179">
        <f t="shared" si="24"/>
        <v>0</v>
      </c>
    </row>
    <row r="275" spans="1:61" ht="39.950000000000003" hidden="1" customHeight="1" x14ac:dyDescent="0.3">
      <c r="A275" s="54">
        <v>267</v>
      </c>
      <c r="B275" s="55" t="s">
        <v>734</v>
      </c>
      <c r="C275" s="55" t="s">
        <v>733</v>
      </c>
      <c r="D275" s="89" t="s">
        <v>324</v>
      </c>
      <c r="E275" s="54">
        <v>0</v>
      </c>
      <c r="F275" s="169" t="s">
        <v>170</v>
      </c>
      <c r="G275" s="169" t="s">
        <v>170</v>
      </c>
      <c r="H275" s="105">
        <v>0</v>
      </c>
      <c r="I275" s="94">
        <v>0</v>
      </c>
      <c r="J275" s="185"/>
      <c r="K275" s="52">
        <f t="shared" si="22"/>
        <v>0</v>
      </c>
      <c r="L275" s="169">
        <f t="shared" si="20"/>
        <v>0</v>
      </c>
      <c r="M275" s="169">
        <f t="shared" si="23"/>
        <v>0</v>
      </c>
      <c r="N275" s="104"/>
      <c r="O275" s="182">
        <v>0</v>
      </c>
      <c r="P275" s="56">
        <v>0</v>
      </c>
      <c r="Q275" s="56"/>
      <c r="R275" s="56"/>
      <c r="S275" s="56"/>
      <c r="T275" s="56"/>
      <c r="U275" s="56"/>
      <c r="V275" s="56"/>
      <c r="W275" s="56"/>
      <c r="X275" s="56"/>
      <c r="Y275" s="56"/>
      <c r="Z275" s="56"/>
      <c r="AA275" s="56"/>
      <c r="AB275" s="56"/>
      <c r="AC275" s="56"/>
      <c r="AD275" s="56"/>
      <c r="AE275" s="56"/>
      <c r="AF275" s="56"/>
      <c r="AG275" s="56"/>
      <c r="AH275" s="56"/>
      <c r="AI275" s="56"/>
      <c r="AJ275" s="56"/>
      <c r="AK275" s="56"/>
      <c r="AL275" s="56"/>
      <c r="AM275" s="56"/>
      <c r="AN275" s="56"/>
      <c r="AO275" s="56"/>
      <c r="AP275" s="56"/>
      <c r="AQ275" s="56"/>
      <c r="AR275" s="56"/>
      <c r="AS275" s="56"/>
      <c r="AT275" s="56"/>
      <c r="AU275" s="56"/>
      <c r="AV275" s="56"/>
      <c r="AW275" s="56"/>
      <c r="AX275" s="56"/>
      <c r="AY275" s="56"/>
      <c r="AZ275" s="56"/>
      <c r="BA275" s="56"/>
      <c r="BB275" s="56"/>
      <c r="BC275" s="56"/>
      <c r="BD275" s="56"/>
      <c r="BE275" s="56"/>
      <c r="BF275" s="56"/>
      <c r="BH275" s="81">
        <f t="shared" si="21"/>
        <v>0</v>
      </c>
      <c r="BI275" s="179">
        <f t="shared" si="24"/>
        <v>0</v>
      </c>
    </row>
    <row r="276" spans="1:61" ht="39.950000000000003" hidden="1" customHeight="1" x14ac:dyDescent="0.3">
      <c r="A276" s="54">
        <v>268</v>
      </c>
      <c r="B276" s="55" t="s">
        <v>735</v>
      </c>
      <c r="C276" s="55" t="s">
        <v>736</v>
      </c>
      <c r="D276" s="89" t="s">
        <v>324</v>
      </c>
      <c r="E276" s="54">
        <v>0</v>
      </c>
      <c r="F276" s="169" t="s">
        <v>170</v>
      </c>
      <c r="G276" s="169" t="s">
        <v>170</v>
      </c>
      <c r="H276" s="105">
        <v>0</v>
      </c>
      <c r="I276" s="94">
        <v>0</v>
      </c>
      <c r="J276" s="185"/>
      <c r="K276" s="52">
        <f t="shared" si="22"/>
        <v>0</v>
      </c>
      <c r="L276" s="169">
        <f t="shared" si="20"/>
        <v>0</v>
      </c>
      <c r="M276" s="169">
        <f t="shared" si="23"/>
        <v>0</v>
      </c>
      <c r="N276" s="104"/>
      <c r="O276" s="182">
        <v>0</v>
      </c>
      <c r="P276" s="56">
        <v>0</v>
      </c>
      <c r="Q276" s="56"/>
      <c r="R276" s="56"/>
      <c r="S276" s="56"/>
      <c r="T276" s="56"/>
      <c r="U276" s="56"/>
      <c r="V276" s="56"/>
      <c r="W276" s="56"/>
      <c r="X276" s="56"/>
      <c r="Y276" s="56"/>
      <c r="Z276" s="56"/>
      <c r="AA276" s="56"/>
      <c r="AB276" s="56"/>
      <c r="AC276" s="56"/>
      <c r="AD276" s="56"/>
      <c r="AE276" s="56"/>
      <c r="AF276" s="56"/>
      <c r="AG276" s="56"/>
      <c r="AH276" s="56"/>
      <c r="AI276" s="56"/>
      <c r="AJ276" s="56"/>
      <c r="AK276" s="56"/>
      <c r="AL276" s="56"/>
      <c r="AM276" s="56"/>
      <c r="AN276" s="56"/>
      <c r="AO276" s="56"/>
      <c r="AP276" s="56"/>
      <c r="AQ276" s="56"/>
      <c r="AR276" s="56"/>
      <c r="AS276" s="56"/>
      <c r="AT276" s="56"/>
      <c r="AU276" s="56"/>
      <c r="AV276" s="56"/>
      <c r="AW276" s="56"/>
      <c r="AX276" s="56"/>
      <c r="AY276" s="56"/>
      <c r="AZ276" s="56"/>
      <c r="BA276" s="56"/>
      <c r="BB276" s="56"/>
      <c r="BC276" s="56"/>
      <c r="BD276" s="56"/>
      <c r="BE276" s="56"/>
      <c r="BF276" s="56"/>
      <c r="BH276" s="81">
        <f t="shared" si="21"/>
        <v>0</v>
      </c>
      <c r="BI276" s="179">
        <f t="shared" si="24"/>
        <v>0</v>
      </c>
    </row>
    <row r="277" spans="1:61" ht="39.950000000000003" hidden="1" customHeight="1" x14ac:dyDescent="0.3">
      <c r="A277" s="54">
        <v>269</v>
      </c>
      <c r="B277" s="55" t="s">
        <v>737</v>
      </c>
      <c r="C277" s="55" t="s">
        <v>736</v>
      </c>
      <c r="D277" s="89" t="s">
        <v>324</v>
      </c>
      <c r="E277" s="54">
        <v>0</v>
      </c>
      <c r="F277" s="169" t="s">
        <v>170</v>
      </c>
      <c r="G277" s="169" t="s">
        <v>170</v>
      </c>
      <c r="H277" s="105">
        <v>0</v>
      </c>
      <c r="I277" s="94">
        <v>0</v>
      </c>
      <c r="J277" s="185"/>
      <c r="K277" s="52">
        <f t="shared" si="22"/>
        <v>0</v>
      </c>
      <c r="L277" s="169">
        <f t="shared" si="20"/>
        <v>0</v>
      </c>
      <c r="M277" s="169">
        <f t="shared" si="23"/>
        <v>0</v>
      </c>
      <c r="N277" s="104"/>
      <c r="O277" s="182">
        <v>0</v>
      </c>
      <c r="P277" s="56">
        <v>0</v>
      </c>
      <c r="Q277" s="56"/>
      <c r="R277" s="56"/>
      <c r="S277" s="56"/>
      <c r="T277" s="56"/>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s="56"/>
      <c r="AS277" s="56"/>
      <c r="AT277" s="56"/>
      <c r="AU277" s="56"/>
      <c r="AV277" s="56"/>
      <c r="AW277" s="56"/>
      <c r="AX277" s="56"/>
      <c r="AY277" s="56"/>
      <c r="AZ277" s="56"/>
      <c r="BA277" s="56"/>
      <c r="BB277" s="56"/>
      <c r="BC277" s="56"/>
      <c r="BD277" s="56"/>
      <c r="BE277" s="56"/>
      <c r="BF277" s="56"/>
      <c r="BH277" s="81">
        <f t="shared" si="21"/>
        <v>0</v>
      </c>
      <c r="BI277" s="179">
        <f t="shared" si="24"/>
        <v>0</v>
      </c>
    </row>
    <row r="278" spans="1:61" ht="39.950000000000003" hidden="1" customHeight="1" x14ac:dyDescent="0.3">
      <c r="A278" s="54">
        <v>270</v>
      </c>
      <c r="B278" s="55" t="s">
        <v>738</v>
      </c>
      <c r="C278" s="55" t="s">
        <v>739</v>
      </c>
      <c r="D278" s="89" t="s">
        <v>324</v>
      </c>
      <c r="E278" s="54">
        <v>0</v>
      </c>
      <c r="F278" s="169" t="s">
        <v>170</v>
      </c>
      <c r="G278" s="169" t="s">
        <v>170</v>
      </c>
      <c r="H278" s="105">
        <v>0</v>
      </c>
      <c r="I278" s="94">
        <v>0</v>
      </c>
      <c r="J278" s="185"/>
      <c r="K278" s="52">
        <f t="shared" si="22"/>
        <v>0</v>
      </c>
      <c r="L278" s="169">
        <f t="shared" si="20"/>
        <v>0</v>
      </c>
      <c r="M278" s="169">
        <f t="shared" si="23"/>
        <v>0</v>
      </c>
      <c r="N278" s="104"/>
      <c r="O278" s="182">
        <v>0</v>
      </c>
      <c r="P278" s="56">
        <v>0</v>
      </c>
      <c r="Q278" s="56"/>
      <c r="R278" s="56"/>
      <c r="S278" s="56"/>
      <c r="T278" s="56"/>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56"/>
      <c r="AR278" s="56"/>
      <c r="AS278" s="56"/>
      <c r="AT278" s="56"/>
      <c r="AU278" s="56"/>
      <c r="AV278" s="56"/>
      <c r="AW278" s="56"/>
      <c r="AX278" s="56"/>
      <c r="AY278" s="56"/>
      <c r="AZ278" s="56"/>
      <c r="BA278" s="56"/>
      <c r="BB278" s="56"/>
      <c r="BC278" s="56"/>
      <c r="BD278" s="56"/>
      <c r="BE278" s="56"/>
      <c r="BF278" s="56"/>
      <c r="BH278" s="81">
        <f t="shared" si="21"/>
        <v>0</v>
      </c>
      <c r="BI278" s="179">
        <f t="shared" si="24"/>
        <v>0</v>
      </c>
    </row>
    <row r="279" spans="1:61" ht="39.950000000000003" hidden="1" customHeight="1" x14ac:dyDescent="0.3">
      <c r="A279" s="54">
        <v>271</v>
      </c>
      <c r="B279" s="55" t="s">
        <v>740</v>
      </c>
      <c r="C279" s="55" t="s">
        <v>739</v>
      </c>
      <c r="D279" s="89" t="s">
        <v>324</v>
      </c>
      <c r="E279" s="54">
        <v>0</v>
      </c>
      <c r="F279" s="169" t="s">
        <v>170</v>
      </c>
      <c r="G279" s="169" t="s">
        <v>170</v>
      </c>
      <c r="H279" s="105">
        <v>0</v>
      </c>
      <c r="I279" s="94">
        <v>0</v>
      </c>
      <c r="J279" s="185"/>
      <c r="K279" s="52">
        <f t="shared" si="22"/>
        <v>0</v>
      </c>
      <c r="L279" s="169">
        <f t="shared" si="20"/>
        <v>0</v>
      </c>
      <c r="M279" s="169">
        <f t="shared" si="23"/>
        <v>0</v>
      </c>
      <c r="N279" s="104"/>
      <c r="O279" s="182">
        <v>0</v>
      </c>
      <c r="P279" s="56">
        <v>0</v>
      </c>
      <c r="Q279" s="56"/>
      <c r="R279" s="56"/>
      <c r="S279" s="56"/>
      <c r="T279" s="56"/>
      <c r="U279" s="56"/>
      <c r="V279" s="56"/>
      <c r="W279" s="56"/>
      <c r="X279" s="56"/>
      <c r="Y279" s="56"/>
      <c r="Z279" s="56"/>
      <c r="AA279" s="56"/>
      <c r="AB279" s="56"/>
      <c r="AC279" s="56"/>
      <c r="AD279" s="56"/>
      <c r="AE279" s="56"/>
      <c r="AF279" s="56"/>
      <c r="AG279" s="56"/>
      <c r="AH279" s="56"/>
      <c r="AI279" s="56"/>
      <c r="AJ279" s="56"/>
      <c r="AK279" s="56"/>
      <c r="AL279" s="56"/>
      <c r="AM279" s="56"/>
      <c r="AN279" s="56"/>
      <c r="AO279" s="56"/>
      <c r="AP279" s="56"/>
      <c r="AQ279" s="56"/>
      <c r="AR279" s="56"/>
      <c r="AS279" s="56"/>
      <c r="AT279" s="56"/>
      <c r="AU279" s="56"/>
      <c r="AV279" s="56"/>
      <c r="AW279" s="56"/>
      <c r="AX279" s="56"/>
      <c r="AY279" s="56"/>
      <c r="AZ279" s="56"/>
      <c r="BA279" s="56"/>
      <c r="BB279" s="56"/>
      <c r="BC279" s="56"/>
      <c r="BD279" s="56"/>
      <c r="BE279" s="56"/>
      <c r="BF279" s="56"/>
      <c r="BH279" s="81">
        <f t="shared" si="21"/>
        <v>0</v>
      </c>
      <c r="BI279" s="179">
        <f t="shared" si="24"/>
        <v>0</v>
      </c>
    </row>
    <row r="280" spans="1:61" ht="39.950000000000003" hidden="1" customHeight="1" x14ac:dyDescent="0.3">
      <c r="A280" s="54">
        <v>272</v>
      </c>
      <c r="B280" s="55" t="s">
        <v>741</v>
      </c>
      <c r="C280" s="55" t="s">
        <v>742</v>
      </c>
      <c r="D280" s="89" t="s">
        <v>324</v>
      </c>
      <c r="E280" s="54">
        <v>0</v>
      </c>
      <c r="F280" s="169" t="s">
        <v>170</v>
      </c>
      <c r="G280" s="169" t="s">
        <v>170</v>
      </c>
      <c r="H280" s="105">
        <v>0</v>
      </c>
      <c r="I280" s="94">
        <v>0</v>
      </c>
      <c r="J280" s="185"/>
      <c r="K280" s="52">
        <f t="shared" si="22"/>
        <v>0</v>
      </c>
      <c r="L280" s="169">
        <f t="shared" si="20"/>
        <v>0</v>
      </c>
      <c r="M280" s="169">
        <f t="shared" si="23"/>
        <v>0</v>
      </c>
      <c r="N280" s="104"/>
      <c r="O280" s="182">
        <v>0</v>
      </c>
      <c r="P280" s="56">
        <v>0</v>
      </c>
      <c r="Q280" s="56"/>
      <c r="R280" s="56"/>
      <c r="S280" s="56"/>
      <c r="T280" s="56"/>
      <c r="U280" s="56"/>
      <c r="V280" s="56"/>
      <c r="W280" s="56"/>
      <c r="X280" s="56"/>
      <c r="Y280" s="56"/>
      <c r="Z280" s="56"/>
      <c r="AA280" s="56"/>
      <c r="AB280" s="56"/>
      <c r="AC280" s="56"/>
      <c r="AD280" s="56"/>
      <c r="AE280" s="56"/>
      <c r="AF280" s="56"/>
      <c r="AG280" s="56"/>
      <c r="AH280" s="56"/>
      <c r="AI280" s="56"/>
      <c r="AJ280" s="56"/>
      <c r="AK280" s="56"/>
      <c r="AL280" s="56"/>
      <c r="AM280" s="56"/>
      <c r="AN280" s="56"/>
      <c r="AO280" s="56"/>
      <c r="AP280" s="56"/>
      <c r="AQ280" s="56"/>
      <c r="AR280" s="56"/>
      <c r="AS280" s="56"/>
      <c r="AT280" s="56"/>
      <c r="AU280" s="56"/>
      <c r="AV280" s="56"/>
      <c r="AW280" s="56"/>
      <c r="AX280" s="56"/>
      <c r="AY280" s="56"/>
      <c r="AZ280" s="56"/>
      <c r="BA280" s="56"/>
      <c r="BB280" s="56"/>
      <c r="BC280" s="56"/>
      <c r="BD280" s="56"/>
      <c r="BE280" s="56"/>
      <c r="BF280" s="56"/>
      <c r="BH280" s="81">
        <f t="shared" si="21"/>
        <v>0</v>
      </c>
      <c r="BI280" s="179">
        <f t="shared" si="24"/>
        <v>0</v>
      </c>
    </row>
    <row r="281" spans="1:61" ht="39.950000000000003" hidden="1" customHeight="1" x14ac:dyDescent="0.3">
      <c r="A281" s="54">
        <v>273</v>
      </c>
      <c r="B281" s="55" t="s">
        <v>743</v>
      </c>
      <c r="C281" s="55" t="s">
        <v>742</v>
      </c>
      <c r="D281" s="89" t="s">
        <v>324</v>
      </c>
      <c r="E281" s="54">
        <v>0</v>
      </c>
      <c r="F281" s="169" t="s">
        <v>170</v>
      </c>
      <c r="G281" s="169" t="s">
        <v>170</v>
      </c>
      <c r="H281" s="105">
        <v>0</v>
      </c>
      <c r="I281" s="94">
        <v>0</v>
      </c>
      <c r="J281" s="185"/>
      <c r="K281" s="52">
        <f t="shared" si="22"/>
        <v>0</v>
      </c>
      <c r="L281" s="169">
        <f t="shared" ref="L281:L343" si="25">J281*E281</f>
        <v>0</v>
      </c>
      <c r="M281" s="169">
        <f t="shared" si="23"/>
        <v>0</v>
      </c>
      <c r="N281" s="104"/>
      <c r="O281" s="182">
        <v>0</v>
      </c>
      <c r="P281" s="56">
        <v>0</v>
      </c>
      <c r="Q281" s="56"/>
      <c r="R281" s="56"/>
      <c r="S281" s="56"/>
      <c r="T281" s="56"/>
      <c r="U281" s="56"/>
      <c r="V281" s="56"/>
      <c r="W281" s="56"/>
      <c r="X281" s="56"/>
      <c r="Y281" s="56"/>
      <c r="Z281" s="56"/>
      <c r="AA281" s="56"/>
      <c r="AB281" s="56"/>
      <c r="AC281" s="56"/>
      <c r="AD281" s="56"/>
      <c r="AE281" s="56"/>
      <c r="AF281" s="56"/>
      <c r="AG281" s="56"/>
      <c r="AH281" s="56"/>
      <c r="AI281" s="56"/>
      <c r="AJ281" s="56"/>
      <c r="AK281" s="56"/>
      <c r="AL281" s="56"/>
      <c r="AM281" s="56"/>
      <c r="AN281" s="56"/>
      <c r="AO281" s="56"/>
      <c r="AP281" s="56"/>
      <c r="AQ281" s="56"/>
      <c r="AR281" s="56"/>
      <c r="AS281" s="56"/>
      <c r="AT281" s="56"/>
      <c r="AU281" s="56"/>
      <c r="AV281" s="56"/>
      <c r="AW281" s="56"/>
      <c r="AX281" s="56"/>
      <c r="AY281" s="56"/>
      <c r="AZ281" s="56"/>
      <c r="BA281" s="56"/>
      <c r="BB281" s="56"/>
      <c r="BC281" s="56"/>
      <c r="BD281" s="56"/>
      <c r="BE281" s="56"/>
      <c r="BF281" s="56"/>
      <c r="BH281" s="81">
        <f t="shared" ref="BH281:BH344" si="26">SUM(O281:BF281)</f>
        <v>0</v>
      </c>
      <c r="BI281" s="179">
        <f t="shared" si="24"/>
        <v>0</v>
      </c>
    </row>
    <row r="282" spans="1:61" ht="39.950000000000003" hidden="1" customHeight="1" x14ac:dyDescent="0.3">
      <c r="A282" s="54">
        <v>274</v>
      </c>
      <c r="B282" s="55" t="s">
        <v>744</v>
      </c>
      <c r="C282" s="55" t="s">
        <v>745</v>
      </c>
      <c r="D282" s="89" t="s">
        <v>324</v>
      </c>
      <c r="E282" s="54">
        <v>0</v>
      </c>
      <c r="F282" s="169" t="s">
        <v>170</v>
      </c>
      <c r="G282" s="169" t="s">
        <v>170</v>
      </c>
      <c r="H282" s="105">
        <v>0</v>
      </c>
      <c r="I282" s="94">
        <v>0</v>
      </c>
      <c r="J282" s="185"/>
      <c r="K282" s="52">
        <f t="shared" si="22"/>
        <v>0</v>
      </c>
      <c r="L282" s="169">
        <f t="shared" si="25"/>
        <v>0</v>
      </c>
      <c r="M282" s="169">
        <f t="shared" si="23"/>
        <v>0</v>
      </c>
      <c r="N282" s="104"/>
      <c r="O282" s="182">
        <v>0</v>
      </c>
      <c r="P282" s="56">
        <v>0</v>
      </c>
      <c r="Q282" s="56"/>
      <c r="R282" s="56"/>
      <c r="S282" s="56"/>
      <c r="T282" s="56"/>
      <c r="U282" s="56"/>
      <c r="V282" s="56"/>
      <c r="W282" s="56"/>
      <c r="X282" s="56"/>
      <c r="Y282" s="56"/>
      <c r="Z282" s="56"/>
      <c r="AA282" s="56"/>
      <c r="AB282" s="56"/>
      <c r="AC282" s="56"/>
      <c r="AD282" s="56"/>
      <c r="AE282" s="56"/>
      <c r="AF282" s="56"/>
      <c r="AG282" s="56"/>
      <c r="AH282" s="56"/>
      <c r="AI282" s="56"/>
      <c r="AJ282" s="56"/>
      <c r="AK282" s="56"/>
      <c r="AL282" s="56"/>
      <c r="AM282" s="56"/>
      <c r="AN282" s="56"/>
      <c r="AO282" s="56"/>
      <c r="AP282" s="56"/>
      <c r="AQ282" s="56"/>
      <c r="AR282" s="56"/>
      <c r="AS282" s="56"/>
      <c r="AT282" s="56"/>
      <c r="AU282" s="56"/>
      <c r="AV282" s="56"/>
      <c r="AW282" s="56"/>
      <c r="AX282" s="56"/>
      <c r="AY282" s="56"/>
      <c r="AZ282" s="56"/>
      <c r="BA282" s="56"/>
      <c r="BB282" s="56"/>
      <c r="BC282" s="56"/>
      <c r="BD282" s="56"/>
      <c r="BE282" s="56"/>
      <c r="BF282" s="56"/>
      <c r="BH282" s="81">
        <f t="shared" si="26"/>
        <v>0</v>
      </c>
      <c r="BI282" s="179">
        <f t="shared" si="24"/>
        <v>0</v>
      </c>
    </row>
    <row r="283" spans="1:61" ht="39.950000000000003" hidden="1" customHeight="1" x14ac:dyDescent="0.3">
      <c r="A283" s="54">
        <v>275</v>
      </c>
      <c r="B283" s="55" t="s">
        <v>746</v>
      </c>
      <c r="C283" s="55" t="s">
        <v>745</v>
      </c>
      <c r="D283" s="89" t="s">
        <v>324</v>
      </c>
      <c r="E283" s="54">
        <v>0</v>
      </c>
      <c r="F283" s="169" t="s">
        <v>170</v>
      </c>
      <c r="G283" s="169" t="s">
        <v>170</v>
      </c>
      <c r="H283" s="105">
        <v>0</v>
      </c>
      <c r="I283" s="94">
        <v>0</v>
      </c>
      <c r="J283" s="185"/>
      <c r="K283" s="52">
        <f t="shared" si="22"/>
        <v>0</v>
      </c>
      <c r="L283" s="169">
        <f t="shared" si="25"/>
        <v>0</v>
      </c>
      <c r="M283" s="169">
        <f t="shared" si="23"/>
        <v>0</v>
      </c>
      <c r="N283" s="104"/>
      <c r="O283" s="182">
        <v>0</v>
      </c>
      <c r="P283" s="56">
        <v>0</v>
      </c>
      <c r="Q283" s="56"/>
      <c r="R283" s="56"/>
      <c r="S283" s="56"/>
      <c r="T283" s="56"/>
      <c r="U283" s="56"/>
      <c r="V283" s="56"/>
      <c r="W283" s="56"/>
      <c r="X283" s="56"/>
      <c r="Y283" s="56"/>
      <c r="Z283" s="56"/>
      <c r="AA283" s="56"/>
      <c r="AB283" s="56"/>
      <c r="AC283" s="56"/>
      <c r="AD283" s="56"/>
      <c r="AE283" s="56"/>
      <c r="AF283" s="56"/>
      <c r="AG283" s="56"/>
      <c r="AH283" s="56"/>
      <c r="AI283" s="56"/>
      <c r="AJ283" s="56"/>
      <c r="AK283" s="56"/>
      <c r="AL283" s="56"/>
      <c r="AM283" s="56"/>
      <c r="AN283" s="56"/>
      <c r="AO283" s="56"/>
      <c r="AP283" s="56"/>
      <c r="AQ283" s="56"/>
      <c r="AR283" s="56"/>
      <c r="AS283" s="56"/>
      <c r="AT283" s="56"/>
      <c r="AU283" s="56"/>
      <c r="AV283" s="56"/>
      <c r="AW283" s="56"/>
      <c r="AX283" s="56"/>
      <c r="AY283" s="56"/>
      <c r="AZ283" s="56"/>
      <c r="BA283" s="56"/>
      <c r="BB283" s="56"/>
      <c r="BC283" s="56"/>
      <c r="BD283" s="56"/>
      <c r="BE283" s="56"/>
      <c r="BF283" s="56"/>
      <c r="BH283" s="81">
        <f t="shared" si="26"/>
        <v>0</v>
      </c>
      <c r="BI283" s="179">
        <f t="shared" si="24"/>
        <v>0</v>
      </c>
    </row>
    <row r="284" spans="1:61" ht="39.950000000000003" hidden="1" customHeight="1" x14ac:dyDescent="0.3">
      <c r="A284" s="54">
        <v>276</v>
      </c>
      <c r="B284" s="55" t="s">
        <v>747</v>
      </c>
      <c r="C284" s="55" t="s">
        <v>748</v>
      </c>
      <c r="D284" s="89" t="s">
        <v>324</v>
      </c>
      <c r="E284" s="54">
        <v>0</v>
      </c>
      <c r="F284" s="169" t="s">
        <v>170</v>
      </c>
      <c r="G284" s="169" t="s">
        <v>170</v>
      </c>
      <c r="H284" s="105">
        <v>0</v>
      </c>
      <c r="I284" s="94">
        <v>0</v>
      </c>
      <c r="J284" s="185"/>
      <c r="K284" s="52">
        <f t="shared" si="22"/>
        <v>0</v>
      </c>
      <c r="L284" s="169">
        <f t="shared" si="25"/>
        <v>0</v>
      </c>
      <c r="M284" s="169">
        <f t="shared" si="23"/>
        <v>0</v>
      </c>
      <c r="N284" s="104"/>
      <c r="O284" s="182">
        <v>0</v>
      </c>
      <c r="P284" s="56">
        <v>0</v>
      </c>
      <c r="Q284" s="56"/>
      <c r="R284" s="56"/>
      <c r="S284" s="56"/>
      <c r="T284" s="56"/>
      <c r="U284" s="56"/>
      <c r="V284" s="56"/>
      <c r="W284" s="56"/>
      <c r="X284" s="56"/>
      <c r="Y284" s="56"/>
      <c r="Z284" s="56"/>
      <c r="AA284" s="56"/>
      <c r="AB284" s="56"/>
      <c r="AC284" s="56"/>
      <c r="AD284" s="56"/>
      <c r="AE284" s="56"/>
      <c r="AF284" s="56"/>
      <c r="AG284" s="56"/>
      <c r="AH284" s="56"/>
      <c r="AI284" s="56"/>
      <c r="AJ284" s="56"/>
      <c r="AK284" s="56"/>
      <c r="AL284" s="56"/>
      <c r="AM284" s="56"/>
      <c r="AN284" s="56"/>
      <c r="AO284" s="56"/>
      <c r="AP284" s="56"/>
      <c r="AQ284" s="56"/>
      <c r="AR284" s="56"/>
      <c r="AS284" s="56"/>
      <c r="AT284" s="56"/>
      <c r="AU284" s="56"/>
      <c r="AV284" s="56"/>
      <c r="AW284" s="56"/>
      <c r="AX284" s="56"/>
      <c r="AY284" s="56"/>
      <c r="AZ284" s="56"/>
      <c r="BA284" s="56"/>
      <c r="BB284" s="56"/>
      <c r="BC284" s="56"/>
      <c r="BD284" s="56"/>
      <c r="BE284" s="56"/>
      <c r="BF284" s="56"/>
      <c r="BH284" s="81">
        <f t="shared" si="26"/>
        <v>0</v>
      </c>
      <c r="BI284" s="179">
        <f t="shared" si="24"/>
        <v>0</v>
      </c>
    </row>
    <row r="285" spans="1:61" ht="39.950000000000003" hidden="1" customHeight="1" x14ac:dyDescent="0.3">
      <c r="A285" s="54">
        <v>277</v>
      </c>
      <c r="B285" s="55" t="s">
        <v>749</v>
      </c>
      <c r="C285" s="55" t="s">
        <v>748</v>
      </c>
      <c r="D285" s="89" t="s">
        <v>324</v>
      </c>
      <c r="E285" s="54">
        <v>0</v>
      </c>
      <c r="F285" s="169" t="s">
        <v>170</v>
      </c>
      <c r="G285" s="169" t="s">
        <v>170</v>
      </c>
      <c r="H285" s="105">
        <v>0</v>
      </c>
      <c r="I285" s="94">
        <v>0</v>
      </c>
      <c r="J285" s="185"/>
      <c r="K285" s="52">
        <f t="shared" si="22"/>
        <v>0</v>
      </c>
      <c r="L285" s="169">
        <f t="shared" si="25"/>
        <v>0</v>
      </c>
      <c r="M285" s="169">
        <f t="shared" si="23"/>
        <v>0</v>
      </c>
      <c r="N285" s="104"/>
      <c r="O285" s="182">
        <v>0</v>
      </c>
      <c r="P285" s="56">
        <v>0</v>
      </c>
      <c r="Q285" s="56"/>
      <c r="R285" s="56"/>
      <c r="S285" s="56"/>
      <c r="T285" s="56"/>
      <c r="U285" s="56"/>
      <c r="V285" s="56"/>
      <c r="W285" s="56"/>
      <c r="X285" s="56"/>
      <c r="Y285" s="56"/>
      <c r="Z285" s="56"/>
      <c r="AA285" s="56"/>
      <c r="AB285" s="56"/>
      <c r="AC285" s="56"/>
      <c r="AD285" s="56"/>
      <c r="AE285" s="56"/>
      <c r="AF285" s="56"/>
      <c r="AG285" s="56"/>
      <c r="AH285" s="56"/>
      <c r="AI285" s="56"/>
      <c r="AJ285" s="56"/>
      <c r="AK285" s="56"/>
      <c r="AL285" s="56"/>
      <c r="AM285" s="56"/>
      <c r="AN285" s="56"/>
      <c r="AO285" s="56"/>
      <c r="AP285" s="56"/>
      <c r="AQ285" s="56"/>
      <c r="AR285" s="56"/>
      <c r="AS285" s="56"/>
      <c r="AT285" s="56"/>
      <c r="AU285" s="56"/>
      <c r="AV285" s="56"/>
      <c r="AW285" s="56"/>
      <c r="AX285" s="56"/>
      <c r="AY285" s="56"/>
      <c r="AZ285" s="56"/>
      <c r="BA285" s="56"/>
      <c r="BB285" s="56"/>
      <c r="BC285" s="56"/>
      <c r="BD285" s="56"/>
      <c r="BE285" s="56"/>
      <c r="BF285" s="56"/>
      <c r="BH285" s="81">
        <f t="shared" si="26"/>
        <v>0</v>
      </c>
      <c r="BI285" s="179">
        <f t="shared" si="24"/>
        <v>0</v>
      </c>
    </row>
    <row r="286" spans="1:61" ht="39.950000000000003" hidden="1" customHeight="1" x14ac:dyDescent="0.3">
      <c r="A286" s="54">
        <v>278</v>
      </c>
      <c r="B286" s="55" t="s">
        <v>750</v>
      </c>
      <c r="C286" s="55" t="s">
        <v>751</v>
      </c>
      <c r="D286" s="89" t="s">
        <v>324</v>
      </c>
      <c r="E286" s="54">
        <v>0</v>
      </c>
      <c r="F286" s="169" t="s">
        <v>170</v>
      </c>
      <c r="G286" s="169" t="s">
        <v>170</v>
      </c>
      <c r="H286" s="105">
        <v>0</v>
      </c>
      <c r="I286" s="94">
        <v>0</v>
      </c>
      <c r="J286" s="185"/>
      <c r="K286" s="52">
        <f t="shared" si="22"/>
        <v>0</v>
      </c>
      <c r="L286" s="169">
        <f t="shared" si="25"/>
        <v>0</v>
      </c>
      <c r="M286" s="169">
        <f t="shared" si="23"/>
        <v>0</v>
      </c>
      <c r="N286" s="104"/>
      <c r="O286" s="182">
        <v>0</v>
      </c>
      <c r="P286" s="56">
        <v>0</v>
      </c>
      <c r="Q286" s="56"/>
      <c r="R286" s="56"/>
      <c r="S286" s="56"/>
      <c r="T286" s="56"/>
      <c r="U286" s="56"/>
      <c r="V286" s="56"/>
      <c r="W286" s="56"/>
      <c r="X286" s="56"/>
      <c r="Y286" s="56"/>
      <c r="Z286" s="56"/>
      <c r="AA286" s="56"/>
      <c r="AB286" s="56"/>
      <c r="AC286" s="56"/>
      <c r="AD286" s="56"/>
      <c r="AE286" s="56"/>
      <c r="AF286" s="56"/>
      <c r="AG286" s="56"/>
      <c r="AH286" s="56"/>
      <c r="AI286" s="56"/>
      <c r="AJ286" s="56"/>
      <c r="AK286" s="56"/>
      <c r="AL286" s="56"/>
      <c r="AM286" s="56"/>
      <c r="AN286" s="56"/>
      <c r="AO286" s="56"/>
      <c r="AP286" s="56"/>
      <c r="AQ286" s="56"/>
      <c r="AR286" s="56"/>
      <c r="AS286" s="56"/>
      <c r="AT286" s="56"/>
      <c r="AU286" s="56"/>
      <c r="AV286" s="56"/>
      <c r="AW286" s="56"/>
      <c r="AX286" s="56"/>
      <c r="AY286" s="56"/>
      <c r="AZ286" s="56"/>
      <c r="BA286" s="56"/>
      <c r="BB286" s="56"/>
      <c r="BC286" s="56"/>
      <c r="BD286" s="56"/>
      <c r="BE286" s="56"/>
      <c r="BF286" s="56"/>
      <c r="BH286" s="81">
        <f t="shared" si="26"/>
        <v>0</v>
      </c>
      <c r="BI286" s="179">
        <f t="shared" si="24"/>
        <v>0</v>
      </c>
    </row>
    <row r="287" spans="1:61" ht="39.950000000000003" hidden="1" customHeight="1" x14ac:dyDescent="0.3">
      <c r="A287" s="54">
        <v>279</v>
      </c>
      <c r="B287" s="55" t="s">
        <v>752</v>
      </c>
      <c r="C287" s="55" t="s">
        <v>751</v>
      </c>
      <c r="D287" s="89" t="s">
        <v>324</v>
      </c>
      <c r="E287" s="54">
        <v>0</v>
      </c>
      <c r="F287" s="169" t="s">
        <v>170</v>
      </c>
      <c r="G287" s="169" t="s">
        <v>170</v>
      </c>
      <c r="H287" s="105">
        <v>0</v>
      </c>
      <c r="I287" s="94">
        <v>0</v>
      </c>
      <c r="J287" s="185"/>
      <c r="K287" s="52">
        <f t="shared" si="22"/>
        <v>0</v>
      </c>
      <c r="L287" s="169">
        <f t="shared" si="25"/>
        <v>0</v>
      </c>
      <c r="M287" s="169">
        <f t="shared" si="23"/>
        <v>0</v>
      </c>
      <c r="N287" s="104"/>
      <c r="O287" s="182">
        <v>0</v>
      </c>
      <c r="P287" s="56">
        <v>0</v>
      </c>
      <c r="Q287" s="56"/>
      <c r="R287" s="56"/>
      <c r="S287" s="56"/>
      <c r="T287" s="56"/>
      <c r="U287" s="56"/>
      <c r="V287" s="56"/>
      <c r="W287" s="56"/>
      <c r="X287" s="56"/>
      <c r="Y287" s="56"/>
      <c r="Z287" s="56"/>
      <c r="AA287" s="56"/>
      <c r="AB287" s="56"/>
      <c r="AC287" s="56"/>
      <c r="AD287" s="56"/>
      <c r="AE287" s="56"/>
      <c r="AF287" s="56"/>
      <c r="AG287" s="56"/>
      <c r="AH287" s="56"/>
      <c r="AI287" s="56"/>
      <c r="AJ287" s="56"/>
      <c r="AK287" s="56"/>
      <c r="AL287" s="56"/>
      <c r="AM287" s="56"/>
      <c r="AN287" s="56"/>
      <c r="AO287" s="56"/>
      <c r="AP287" s="56"/>
      <c r="AQ287" s="56"/>
      <c r="AR287" s="56"/>
      <c r="AS287" s="56"/>
      <c r="AT287" s="56"/>
      <c r="AU287" s="56"/>
      <c r="AV287" s="56"/>
      <c r="AW287" s="56"/>
      <c r="AX287" s="56"/>
      <c r="AY287" s="56"/>
      <c r="AZ287" s="56"/>
      <c r="BA287" s="56"/>
      <c r="BB287" s="56"/>
      <c r="BC287" s="56"/>
      <c r="BD287" s="56"/>
      <c r="BE287" s="56"/>
      <c r="BF287" s="56"/>
      <c r="BH287" s="81">
        <f t="shared" si="26"/>
        <v>0</v>
      </c>
      <c r="BI287" s="179">
        <f t="shared" si="24"/>
        <v>0</v>
      </c>
    </row>
    <row r="288" spans="1:61" ht="39.950000000000003" hidden="1" customHeight="1" x14ac:dyDescent="0.3">
      <c r="A288" s="54">
        <v>280</v>
      </c>
      <c r="B288" s="55" t="s">
        <v>753</v>
      </c>
      <c r="C288" s="55" t="s">
        <v>754</v>
      </c>
      <c r="D288" s="89" t="s">
        <v>324</v>
      </c>
      <c r="E288" s="54">
        <v>0</v>
      </c>
      <c r="F288" s="169" t="s">
        <v>170</v>
      </c>
      <c r="G288" s="169" t="s">
        <v>170</v>
      </c>
      <c r="H288" s="105">
        <v>0</v>
      </c>
      <c r="I288" s="94">
        <v>0</v>
      </c>
      <c r="J288" s="185"/>
      <c r="K288" s="52">
        <f t="shared" si="22"/>
        <v>0</v>
      </c>
      <c r="L288" s="169">
        <f t="shared" si="25"/>
        <v>0</v>
      </c>
      <c r="M288" s="169">
        <f t="shared" si="23"/>
        <v>0</v>
      </c>
      <c r="N288" s="104"/>
      <c r="O288" s="182">
        <v>0</v>
      </c>
      <c r="P288" s="56">
        <v>0</v>
      </c>
      <c r="Q288" s="56"/>
      <c r="R288" s="56"/>
      <c r="S288" s="56"/>
      <c r="T288" s="56"/>
      <c r="U288" s="56"/>
      <c r="V288" s="56"/>
      <c r="W288" s="56"/>
      <c r="X288" s="56"/>
      <c r="Y288" s="56"/>
      <c r="Z288" s="56"/>
      <c r="AA288" s="56"/>
      <c r="AB288" s="56"/>
      <c r="AC288" s="56"/>
      <c r="AD288" s="56"/>
      <c r="AE288" s="56"/>
      <c r="AF288" s="56"/>
      <c r="AG288" s="56"/>
      <c r="AH288" s="56"/>
      <c r="AI288" s="56"/>
      <c r="AJ288" s="56"/>
      <c r="AK288" s="56"/>
      <c r="AL288" s="56"/>
      <c r="AM288" s="56"/>
      <c r="AN288" s="56"/>
      <c r="AO288" s="56"/>
      <c r="AP288" s="56"/>
      <c r="AQ288" s="56"/>
      <c r="AR288" s="56"/>
      <c r="AS288" s="56"/>
      <c r="AT288" s="56"/>
      <c r="AU288" s="56"/>
      <c r="AV288" s="56"/>
      <c r="AW288" s="56"/>
      <c r="AX288" s="56"/>
      <c r="AY288" s="56"/>
      <c r="AZ288" s="56"/>
      <c r="BA288" s="56"/>
      <c r="BB288" s="56"/>
      <c r="BC288" s="56"/>
      <c r="BD288" s="56"/>
      <c r="BE288" s="56"/>
      <c r="BF288" s="56"/>
      <c r="BH288" s="81">
        <f t="shared" si="26"/>
        <v>0</v>
      </c>
      <c r="BI288" s="179">
        <f t="shared" si="24"/>
        <v>0</v>
      </c>
    </row>
    <row r="289" spans="1:61" ht="39.950000000000003" hidden="1" customHeight="1" x14ac:dyDescent="0.3">
      <c r="A289" s="54">
        <v>281</v>
      </c>
      <c r="B289" s="55" t="s">
        <v>755</v>
      </c>
      <c r="C289" s="55" t="s">
        <v>756</v>
      </c>
      <c r="D289" s="89" t="s">
        <v>324</v>
      </c>
      <c r="E289" s="54">
        <v>0</v>
      </c>
      <c r="F289" s="169" t="s">
        <v>170</v>
      </c>
      <c r="G289" s="169" t="s">
        <v>170</v>
      </c>
      <c r="H289" s="105">
        <v>0</v>
      </c>
      <c r="I289" s="94">
        <v>0</v>
      </c>
      <c r="J289" s="185"/>
      <c r="K289" s="52">
        <f t="shared" si="22"/>
        <v>0</v>
      </c>
      <c r="L289" s="169">
        <f t="shared" si="25"/>
        <v>0</v>
      </c>
      <c r="M289" s="169">
        <f t="shared" si="23"/>
        <v>0</v>
      </c>
      <c r="N289" s="104"/>
      <c r="O289" s="182">
        <v>0</v>
      </c>
      <c r="P289" s="56">
        <v>0</v>
      </c>
      <c r="Q289" s="56"/>
      <c r="R289" s="56"/>
      <c r="S289" s="56"/>
      <c r="T289" s="56"/>
      <c r="U289" s="56"/>
      <c r="V289" s="56"/>
      <c r="W289" s="56"/>
      <c r="X289" s="56"/>
      <c r="Y289" s="56"/>
      <c r="Z289" s="56"/>
      <c r="AA289" s="56"/>
      <c r="AB289" s="56"/>
      <c r="AC289" s="56"/>
      <c r="AD289" s="56"/>
      <c r="AE289" s="56"/>
      <c r="AF289" s="56"/>
      <c r="AG289" s="56"/>
      <c r="AH289" s="56"/>
      <c r="AI289" s="56"/>
      <c r="AJ289" s="56"/>
      <c r="AK289" s="56"/>
      <c r="AL289" s="56"/>
      <c r="AM289" s="56"/>
      <c r="AN289" s="56"/>
      <c r="AO289" s="56"/>
      <c r="AP289" s="56"/>
      <c r="AQ289" s="56"/>
      <c r="AR289" s="56"/>
      <c r="AS289" s="56"/>
      <c r="AT289" s="56"/>
      <c r="AU289" s="56"/>
      <c r="AV289" s="56"/>
      <c r="AW289" s="56"/>
      <c r="AX289" s="56"/>
      <c r="AY289" s="56"/>
      <c r="AZ289" s="56"/>
      <c r="BA289" s="56"/>
      <c r="BB289" s="56"/>
      <c r="BC289" s="56"/>
      <c r="BD289" s="56"/>
      <c r="BE289" s="56"/>
      <c r="BF289" s="56"/>
      <c r="BH289" s="81">
        <f t="shared" si="26"/>
        <v>0</v>
      </c>
      <c r="BI289" s="179">
        <f t="shared" si="24"/>
        <v>0</v>
      </c>
    </row>
    <row r="290" spans="1:61" ht="39.950000000000003" hidden="1" customHeight="1" x14ac:dyDescent="0.3">
      <c r="A290" s="54">
        <v>282</v>
      </c>
      <c r="B290" s="55" t="s">
        <v>757</v>
      </c>
      <c r="C290" s="55" t="s">
        <v>756</v>
      </c>
      <c r="D290" s="89" t="s">
        <v>324</v>
      </c>
      <c r="E290" s="54">
        <v>0</v>
      </c>
      <c r="F290" s="169" t="s">
        <v>170</v>
      </c>
      <c r="G290" s="169" t="s">
        <v>170</v>
      </c>
      <c r="H290" s="105">
        <v>0</v>
      </c>
      <c r="I290" s="94">
        <v>0</v>
      </c>
      <c r="J290" s="185"/>
      <c r="K290" s="52">
        <f t="shared" si="22"/>
        <v>0</v>
      </c>
      <c r="L290" s="169">
        <f t="shared" si="25"/>
        <v>0</v>
      </c>
      <c r="M290" s="169">
        <f t="shared" si="23"/>
        <v>0</v>
      </c>
      <c r="N290" s="104"/>
      <c r="O290" s="182">
        <v>0</v>
      </c>
      <c r="P290" s="56">
        <v>0</v>
      </c>
      <c r="Q290" s="56"/>
      <c r="R290" s="56"/>
      <c r="S290" s="56"/>
      <c r="T290" s="56"/>
      <c r="U290" s="56"/>
      <c r="V290" s="56"/>
      <c r="W290" s="56"/>
      <c r="X290" s="56"/>
      <c r="Y290" s="56"/>
      <c r="Z290" s="56"/>
      <c r="AA290" s="56"/>
      <c r="AB290" s="56"/>
      <c r="AC290" s="56"/>
      <c r="AD290" s="56"/>
      <c r="AE290" s="56"/>
      <c r="AF290" s="56"/>
      <c r="AG290" s="56"/>
      <c r="AH290" s="56"/>
      <c r="AI290" s="56"/>
      <c r="AJ290" s="56"/>
      <c r="AK290" s="56"/>
      <c r="AL290" s="56"/>
      <c r="AM290" s="56"/>
      <c r="AN290" s="56"/>
      <c r="AO290" s="56"/>
      <c r="AP290" s="56"/>
      <c r="AQ290" s="56"/>
      <c r="AR290" s="56"/>
      <c r="AS290" s="56"/>
      <c r="AT290" s="56"/>
      <c r="AU290" s="56"/>
      <c r="AV290" s="56"/>
      <c r="AW290" s="56"/>
      <c r="AX290" s="56"/>
      <c r="AY290" s="56"/>
      <c r="AZ290" s="56"/>
      <c r="BA290" s="56"/>
      <c r="BB290" s="56"/>
      <c r="BC290" s="56"/>
      <c r="BD290" s="56"/>
      <c r="BE290" s="56"/>
      <c r="BF290" s="56"/>
      <c r="BH290" s="81">
        <f t="shared" si="26"/>
        <v>0</v>
      </c>
      <c r="BI290" s="179">
        <f t="shared" si="24"/>
        <v>0</v>
      </c>
    </row>
    <row r="291" spans="1:61" ht="39.950000000000003" hidden="1" customHeight="1" x14ac:dyDescent="0.3">
      <c r="A291" s="54">
        <v>283</v>
      </c>
      <c r="B291" s="55" t="s">
        <v>758</v>
      </c>
      <c r="C291" s="55" t="s">
        <v>759</v>
      </c>
      <c r="D291" s="89" t="s">
        <v>324</v>
      </c>
      <c r="E291" s="54">
        <v>0</v>
      </c>
      <c r="F291" s="169" t="s">
        <v>170</v>
      </c>
      <c r="G291" s="169" t="s">
        <v>170</v>
      </c>
      <c r="H291" s="105">
        <v>0</v>
      </c>
      <c r="I291" s="94">
        <v>0</v>
      </c>
      <c r="J291" s="185"/>
      <c r="K291" s="52">
        <f t="shared" si="22"/>
        <v>0</v>
      </c>
      <c r="L291" s="169">
        <f t="shared" si="25"/>
        <v>0</v>
      </c>
      <c r="M291" s="169">
        <f t="shared" si="23"/>
        <v>0</v>
      </c>
      <c r="N291" s="104"/>
      <c r="O291" s="182">
        <v>0</v>
      </c>
      <c r="P291" s="56">
        <v>0</v>
      </c>
      <c r="Q291" s="56"/>
      <c r="R291" s="56"/>
      <c r="S291" s="56"/>
      <c r="T291" s="56"/>
      <c r="U291" s="56"/>
      <c r="V291" s="56"/>
      <c r="W291" s="56"/>
      <c r="X291" s="56"/>
      <c r="Y291" s="56"/>
      <c r="Z291" s="56"/>
      <c r="AA291" s="56"/>
      <c r="AB291" s="56"/>
      <c r="AC291" s="56"/>
      <c r="AD291" s="56"/>
      <c r="AE291" s="56"/>
      <c r="AF291" s="56"/>
      <c r="AG291" s="56"/>
      <c r="AH291" s="56"/>
      <c r="AI291" s="56"/>
      <c r="AJ291" s="56"/>
      <c r="AK291" s="56"/>
      <c r="AL291" s="56"/>
      <c r="AM291" s="56"/>
      <c r="AN291" s="56"/>
      <c r="AO291" s="56"/>
      <c r="AP291" s="56"/>
      <c r="AQ291" s="56"/>
      <c r="AR291" s="56"/>
      <c r="AS291" s="56"/>
      <c r="AT291" s="56"/>
      <c r="AU291" s="56"/>
      <c r="AV291" s="56"/>
      <c r="AW291" s="56"/>
      <c r="AX291" s="56"/>
      <c r="AY291" s="56"/>
      <c r="AZ291" s="56"/>
      <c r="BA291" s="56"/>
      <c r="BB291" s="56"/>
      <c r="BC291" s="56"/>
      <c r="BD291" s="56"/>
      <c r="BE291" s="56"/>
      <c r="BF291" s="56"/>
      <c r="BH291" s="81">
        <f t="shared" si="26"/>
        <v>0</v>
      </c>
      <c r="BI291" s="179">
        <f t="shared" si="24"/>
        <v>0</v>
      </c>
    </row>
    <row r="292" spans="1:61" ht="39.950000000000003" hidden="1" customHeight="1" x14ac:dyDescent="0.3">
      <c r="A292" s="54">
        <v>284</v>
      </c>
      <c r="B292" s="55" t="s">
        <v>760</v>
      </c>
      <c r="C292" s="55" t="s">
        <v>759</v>
      </c>
      <c r="D292" s="89" t="s">
        <v>324</v>
      </c>
      <c r="E292" s="54">
        <v>0</v>
      </c>
      <c r="F292" s="169" t="s">
        <v>170</v>
      </c>
      <c r="G292" s="169" t="s">
        <v>170</v>
      </c>
      <c r="H292" s="105">
        <v>0</v>
      </c>
      <c r="I292" s="94">
        <v>0</v>
      </c>
      <c r="J292" s="185"/>
      <c r="K292" s="52">
        <f t="shared" si="22"/>
        <v>0</v>
      </c>
      <c r="L292" s="169">
        <f t="shared" si="25"/>
        <v>0</v>
      </c>
      <c r="M292" s="169">
        <f t="shared" si="23"/>
        <v>0</v>
      </c>
      <c r="N292" s="104"/>
      <c r="O292" s="182">
        <v>0</v>
      </c>
      <c r="P292" s="56">
        <v>0</v>
      </c>
      <c r="Q292" s="56"/>
      <c r="R292" s="56"/>
      <c r="S292" s="56"/>
      <c r="T292" s="56"/>
      <c r="U292" s="56"/>
      <c r="V292" s="56"/>
      <c r="W292" s="56"/>
      <c r="X292" s="56"/>
      <c r="Y292" s="56"/>
      <c r="Z292" s="56"/>
      <c r="AA292" s="56"/>
      <c r="AB292" s="56"/>
      <c r="AC292" s="56"/>
      <c r="AD292" s="56"/>
      <c r="AE292" s="56"/>
      <c r="AF292" s="56"/>
      <c r="AG292" s="56"/>
      <c r="AH292" s="56"/>
      <c r="AI292" s="56"/>
      <c r="AJ292" s="56"/>
      <c r="AK292" s="56"/>
      <c r="AL292" s="56"/>
      <c r="AM292" s="56"/>
      <c r="AN292" s="56"/>
      <c r="AO292" s="56"/>
      <c r="AP292" s="56"/>
      <c r="AQ292" s="56"/>
      <c r="AR292" s="56"/>
      <c r="AS292" s="56"/>
      <c r="AT292" s="56"/>
      <c r="AU292" s="56"/>
      <c r="AV292" s="56"/>
      <c r="AW292" s="56"/>
      <c r="AX292" s="56"/>
      <c r="AY292" s="56"/>
      <c r="AZ292" s="56"/>
      <c r="BA292" s="56"/>
      <c r="BB292" s="56"/>
      <c r="BC292" s="56"/>
      <c r="BD292" s="56"/>
      <c r="BE292" s="56"/>
      <c r="BF292" s="56"/>
      <c r="BH292" s="81">
        <f t="shared" si="26"/>
        <v>0</v>
      </c>
      <c r="BI292" s="179">
        <f t="shared" si="24"/>
        <v>0</v>
      </c>
    </row>
    <row r="293" spans="1:61" ht="39.950000000000003" hidden="1" customHeight="1" x14ac:dyDescent="0.3">
      <c r="A293" s="54">
        <v>285</v>
      </c>
      <c r="B293" s="55" t="s">
        <v>761</v>
      </c>
      <c r="C293" s="55" t="s">
        <v>762</v>
      </c>
      <c r="D293" s="89" t="s">
        <v>324</v>
      </c>
      <c r="E293" s="54">
        <v>0</v>
      </c>
      <c r="F293" s="169" t="s">
        <v>170</v>
      </c>
      <c r="G293" s="169" t="s">
        <v>170</v>
      </c>
      <c r="H293" s="105">
        <v>0</v>
      </c>
      <c r="I293" s="94">
        <v>0</v>
      </c>
      <c r="J293" s="185"/>
      <c r="K293" s="52">
        <f t="shared" si="22"/>
        <v>0</v>
      </c>
      <c r="L293" s="169">
        <f t="shared" si="25"/>
        <v>0</v>
      </c>
      <c r="M293" s="169">
        <f t="shared" si="23"/>
        <v>0</v>
      </c>
      <c r="N293" s="104"/>
      <c r="O293" s="182">
        <v>0</v>
      </c>
      <c r="P293" s="56">
        <v>0</v>
      </c>
      <c r="Q293" s="56"/>
      <c r="R293" s="56"/>
      <c r="S293" s="56"/>
      <c r="T293" s="56"/>
      <c r="U293" s="56"/>
      <c r="V293" s="56"/>
      <c r="W293" s="56"/>
      <c r="X293" s="56"/>
      <c r="Y293" s="56"/>
      <c r="Z293" s="56"/>
      <c r="AA293" s="56"/>
      <c r="AB293" s="56"/>
      <c r="AC293" s="56"/>
      <c r="AD293" s="56"/>
      <c r="AE293" s="56"/>
      <c r="AF293" s="56"/>
      <c r="AG293" s="56"/>
      <c r="AH293" s="56"/>
      <c r="AI293" s="56"/>
      <c r="AJ293" s="56"/>
      <c r="AK293" s="56"/>
      <c r="AL293" s="56"/>
      <c r="AM293" s="56"/>
      <c r="AN293" s="56"/>
      <c r="AO293" s="56"/>
      <c r="AP293" s="56"/>
      <c r="AQ293" s="56"/>
      <c r="AR293" s="56"/>
      <c r="AS293" s="56"/>
      <c r="AT293" s="56"/>
      <c r="AU293" s="56"/>
      <c r="AV293" s="56"/>
      <c r="AW293" s="56"/>
      <c r="AX293" s="56"/>
      <c r="AY293" s="56"/>
      <c r="AZ293" s="56"/>
      <c r="BA293" s="56"/>
      <c r="BB293" s="56"/>
      <c r="BC293" s="56"/>
      <c r="BD293" s="56"/>
      <c r="BE293" s="56"/>
      <c r="BF293" s="56"/>
      <c r="BH293" s="81">
        <f t="shared" si="26"/>
        <v>0</v>
      </c>
      <c r="BI293" s="179">
        <f t="shared" si="24"/>
        <v>0</v>
      </c>
    </row>
    <row r="294" spans="1:61" ht="39.950000000000003" hidden="1" customHeight="1" x14ac:dyDescent="0.3">
      <c r="A294" s="54">
        <v>286</v>
      </c>
      <c r="B294" s="55" t="s">
        <v>763</v>
      </c>
      <c r="C294" s="55" t="s">
        <v>762</v>
      </c>
      <c r="D294" s="89" t="s">
        <v>324</v>
      </c>
      <c r="E294" s="54">
        <v>0</v>
      </c>
      <c r="F294" s="169" t="s">
        <v>170</v>
      </c>
      <c r="G294" s="169" t="s">
        <v>170</v>
      </c>
      <c r="H294" s="105">
        <v>0</v>
      </c>
      <c r="I294" s="94">
        <v>0</v>
      </c>
      <c r="J294" s="185"/>
      <c r="K294" s="52">
        <f t="shared" si="22"/>
        <v>0</v>
      </c>
      <c r="L294" s="169">
        <f t="shared" si="25"/>
        <v>0</v>
      </c>
      <c r="M294" s="169">
        <f t="shared" si="23"/>
        <v>0</v>
      </c>
      <c r="N294" s="104"/>
      <c r="O294" s="182">
        <v>0</v>
      </c>
      <c r="P294" s="56">
        <v>0</v>
      </c>
      <c r="Q294" s="56"/>
      <c r="R294" s="56"/>
      <c r="S294" s="56"/>
      <c r="T294" s="56"/>
      <c r="U294" s="56"/>
      <c r="V294" s="56"/>
      <c r="W294" s="56"/>
      <c r="X294" s="56"/>
      <c r="Y294" s="56"/>
      <c r="Z294" s="56"/>
      <c r="AA294" s="56"/>
      <c r="AB294" s="56"/>
      <c r="AC294" s="56"/>
      <c r="AD294" s="56"/>
      <c r="AE294" s="56"/>
      <c r="AF294" s="56"/>
      <c r="AG294" s="56"/>
      <c r="AH294" s="56"/>
      <c r="AI294" s="56"/>
      <c r="AJ294" s="56"/>
      <c r="AK294" s="56"/>
      <c r="AL294" s="56"/>
      <c r="AM294" s="56"/>
      <c r="AN294" s="56"/>
      <c r="AO294" s="56"/>
      <c r="AP294" s="56"/>
      <c r="AQ294" s="56"/>
      <c r="AR294" s="56"/>
      <c r="AS294" s="56"/>
      <c r="AT294" s="56"/>
      <c r="AU294" s="56"/>
      <c r="AV294" s="56"/>
      <c r="AW294" s="56"/>
      <c r="AX294" s="56"/>
      <c r="AY294" s="56"/>
      <c r="AZ294" s="56"/>
      <c r="BA294" s="56"/>
      <c r="BB294" s="56"/>
      <c r="BC294" s="56"/>
      <c r="BD294" s="56"/>
      <c r="BE294" s="56"/>
      <c r="BF294" s="56"/>
      <c r="BH294" s="81">
        <f t="shared" si="26"/>
        <v>0</v>
      </c>
      <c r="BI294" s="179">
        <f t="shared" si="24"/>
        <v>0</v>
      </c>
    </row>
    <row r="295" spans="1:61" ht="39.950000000000003" hidden="1" customHeight="1" x14ac:dyDescent="0.3">
      <c r="A295" s="54">
        <v>287</v>
      </c>
      <c r="B295" s="55" t="s">
        <v>764</v>
      </c>
      <c r="C295" s="55" t="s">
        <v>765</v>
      </c>
      <c r="D295" s="89" t="s">
        <v>324</v>
      </c>
      <c r="E295" s="54">
        <v>0</v>
      </c>
      <c r="F295" s="169" t="s">
        <v>170</v>
      </c>
      <c r="G295" s="169" t="s">
        <v>170</v>
      </c>
      <c r="H295" s="105">
        <v>0</v>
      </c>
      <c r="I295" s="94">
        <v>0</v>
      </c>
      <c r="J295" s="185"/>
      <c r="K295" s="52">
        <f t="shared" si="22"/>
        <v>0</v>
      </c>
      <c r="L295" s="169">
        <f t="shared" si="25"/>
        <v>0</v>
      </c>
      <c r="M295" s="169">
        <f t="shared" si="23"/>
        <v>0</v>
      </c>
      <c r="N295" s="104"/>
      <c r="O295" s="182">
        <v>0</v>
      </c>
      <c r="P295" s="56">
        <v>0</v>
      </c>
      <c r="Q295" s="56"/>
      <c r="R295" s="56"/>
      <c r="S295" s="56"/>
      <c r="T295" s="56"/>
      <c r="U295" s="56"/>
      <c r="V295" s="56"/>
      <c r="W295" s="56"/>
      <c r="X295" s="56"/>
      <c r="Y295" s="56"/>
      <c r="Z295" s="56"/>
      <c r="AA295" s="56"/>
      <c r="AB295" s="56"/>
      <c r="AC295" s="56"/>
      <c r="AD295" s="56"/>
      <c r="AE295" s="56"/>
      <c r="AF295" s="56"/>
      <c r="AG295" s="56"/>
      <c r="AH295" s="56"/>
      <c r="AI295" s="56"/>
      <c r="AJ295" s="56"/>
      <c r="AK295" s="56"/>
      <c r="AL295" s="56"/>
      <c r="AM295" s="56"/>
      <c r="AN295" s="56"/>
      <c r="AO295" s="56"/>
      <c r="AP295" s="56"/>
      <c r="AQ295" s="56"/>
      <c r="AR295" s="56"/>
      <c r="AS295" s="56"/>
      <c r="AT295" s="56"/>
      <c r="AU295" s="56"/>
      <c r="AV295" s="56"/>
      <c r="AW295" s="56"/>
      <c r="AX295" s="56"/>
      <c r="AY295" s="56"/>
      <c r="AZ295" s="56"/>
      <c r="BA295" s="56"/>
      <c r="BB295" s="56"/>
      <c r="BC295" s="56"/>
      <c r="BD295" s="56"/>
      <c r="BE295" s="56"/>
      <c r="BF295" s="56"/>
      <c r="BH295" s="81">
        <f t="shared" si="26"/>
        <v>0</v>
      </c>
      <c r="BI295" s="179">
        <f t="shared" si="24"/>
        <v>0</v>
      </c>
    </row>
    <row r="296" spans="1:61" ht="39.950000000000003" hidden="1" customHeight="1" x14ac:dyDescent="0.3">
      <c r="A296" s="54">
        <v>288</v>
      </c>
      <c r="B296" s="55" t="s">
        <v>766</v>
      </c>
      <c r="C296" s="55" t="s">
        <v>765</v>
      </c>
      <c r="D296" s="89" t="s">
        <v>324</v>
      </c>
      <c r="E296" s="54">
        <v>0</v>
      </c>
      <c r="F296" s="169" t="s">
        <v>170</v>
      </c>
      <c r="G296" s="169" t="s">
        <v>170</v>
      </c>
      <c r="H296" s="105">
        <v>0</v>
      </c>
      <c r="I296" s="94">
        <v>0</v>
      </c>
      <c r="J296" s="185"/>
      <c r="K296" s="52">
        <f t="shared" si="22"/>
        <v>0</v>
      </c>
      <c r="L296" s="169">
        <f t="shared" si="25"/>
        <v>0</v>
      </c>
      <c r="M296" s="169">
        <f t="shared" si="23"/>
        <v>0</v>
      </c>
      <c r="N296" s="104"/>
      <c r="O296" s="182">
        <v>0</v>
      </c>
      <c r="P296" s="56">
        <v>0</v>
      </c>
      <c r="Q296" s="56"/>
      <c r="R296" s="56"/>
      <c r="S296" s="56"/>
      <c r="T296" s="56"/>
      <c r="U296" s="56"/>
      <c r="V296" s="56"/>
      <c r="W296" s="56"/>
      <c r="X296" s="56"/>
      <c r="Y296" s="56"/>
      <c r="Z296" s="56"/>
      <c r="AA296" s="56"/>
      <c r="AB296" s="56"/>
      <c r="AC296" s="56"/>
      <c r="AD296" s="56"/>
      <c r="AE296" s="56"/>
      <c r="AF296" s="56"/>
      <c r="AG296" s="56"/>
      <c r="AH296" s="56"/>
      <c r="AI296" s="56"/>
      <c r="AJ296" s="56"/>
      <c r="AK296" s="56"/>
      <c r="AL296" s="56"/>
      <c r="AM296" s="56"/>
      <c r="AN296" s="56"/>
      <c r="AO296" s="56"/>
      <c r="AP296" s="56"/>
      <c r="AQ296" s="56"/>
      <c r="AR296" s="56"/>
      <c r="AS296" s="56"/>
      <c r="AT296" s="56"/>
      <c r="AU296" s="56"/>
      <c r="AV296" s="56"/>
      <c r="AW296" s="56"/>
      <c r="AX296" s="56"/>
      <c r="AY296" s="56"/>
      <c r="AZ296" s="56"/>
      <c r="BA296" s="56"/>
      <c r="BB296" s="56"/>
      <c r="BC296" s="56"/>
      <c r="BD296" s="56"/>
      <c r="BE296" s="56"/>
      <c r="BF296" s="56"/>
      <c r="BH296" s="81">
        <f t="shared" si="26"/>
        <v>0</v>
      </c>
      <c r="BI296" s="179">
        <f t="shared" si="24"/>
        <v>0</v>
      </c>
    </row>
    <row r="297" spans="1:61" ht="39.950000000000003" hidden="1" customHeight="1" x14ac:dyDescent="0.3">
      <c r="A297" s="54">
        <v>289</v>
      </c>
      <c r="B297" s="55" t="s">
        <v>767</v>
      </c>
      <c r="C297" s="55" t="s">
        <v>768</v>
      </c>
      <c r="D297" s="89" t="s">
        <v>324</v>
      </c>
      <c r="E297" s="54">
        <v>0</v>
      </c>
      <c r="F297" s="169" t="s">
        <v>170</v>
      </c>
      <c r="G297" s="169" t="s">
        <v>170</v>
      </c>
      <c r="H297" s="105">
        <v>0</v>
      </c>
      <c r="I297" s="94">
        <v>0</v>
      </c>
      <c r="J297" s="185"/>
      <c r="K297" s="52">
        <f t="shared" si="22"/>
        <v>0</v>
      </c>
      <c r="L297" s="169">
        <f t="shared" si="25"/>
        <v>0</v>
      </c>
      <c r="M297" s="169">
        <f t="shared" si="23"/>
        <v>0</v>
      </c>
      <c r="N297" s="104"/>
      <c r="O297" s="182">
        <v>0</v>
      </c>
      <c r="P297" s="56">
        <v>0</v>
      </c>
      <c r="Q297" s="56"/>
      <c r="R297" s="56"/>
      <c r="S297" s="56"/>
      <c r="T297" s="56"/>
      <c r="U297" s="56"/>
      <c r="V297" s="56"/>
      <c r="W297" s="56"/>
      <c r="X297" s="56"/>
      <c r="Y297" s="56"/>
      <c r="Z297" s="56"/>
      <c r="AA297" s="56"/>
      <c r="AB297" s="56"/>
      <c r="AC297" s="56"/>
      <c r="AD297" s="56"/>
      <c r="AE297" s="56"/>
      <c r="AF297" s="56"/>
      <c r="AG297" s="56"/>
      <c r="AH297" s="56"/>
      <c r="AI297" s="56"/>
      <c r="AJ297" s="56"/>
      <c r="AK297" s="56"/>
      <c r="AL297" s="56"/>
      <c r="AM297" s="56"/>
      <c r="AN297" s="56"/>
      <c r="AO297" s="56"/>
      <c r="AP297" s="56"/>
      <c r="AQ297" s="56"/>
      <c r="AR297" s="56"/>
      <c r="AS297" s="56"/>
      <c r="AT297" s="56"/>
      <c r="AU297" s="56"/>
      <c r="AV297" s="56"/>
      <c r="AW297" s="56"/>
      <c r="AX297" s="56"/>
      <c r="AY297" s="56"/>
      <c r="AZ297" s="56"/>
      <c r="BA297" s="56"/>
      <c r="BB297" s="56"/>
      <c r="BC297" s="56"/>
      <c r="BD297" s="56"/>
      <c r="BE297" s="56"/>
      <c r="BF297" s="56"/>
      <c r="BH297" s="81">
        <f t="shared" si="26"/>
        <v>0</v>
      </c>
      <c r="BI297" s="179">
        <f t="shared" si="24"/>
        <v>0</v>
      </c>
    </row>
    <row r="298" spans="1:61" ht="39.950000000000003" hidden="1" customHeight="1" x14ac:dyDescent="0.3">
      <c r="A298" s="54">
        <v>290</v>
      </c>
      <c r="B298" s="55" t="s">
        <v>769</v>
      </c>
      <c r="C298" s="55" t="s">
        <v>768</v>
      </c>
      <c r="D298" s="89" t="s">
        <v>324</v>
      </c>
      <c r="E298" s="54">
        <v>0</v>
      </c>
      <c r="F298" s="169" t="s">
        <v>170</v>
      </c>
      <c r="G298" s="169" t="s">
        <v>170</v>
      </c>
      <c r="H298" s="105">
        <v>0</v>
      </c>
      <c r="I298" s="94">
        <v>0</v>
      </c>
      <c r="J298" s="185"/>
      <c r="K298" s="52">
        <f t="shared" si="22"/>
        <v>0</v>
      </c>
      <c r="L298" s="169">
        <f t="shared" si="25"/>
        <v>0</v>
      </c>
      <c r="M298" s="169">
        <f t="shared" si="23"/>
        <v>0</v>
      </c>
      <c r="N298" s="104"/>
      <c r="O298" s="182">
        <v>0</v>
      </c>
      <c r="P298" s="56">
        <v>0</v>
      </c>
      <c r="Q298" s="56"/>
      <c r="R298" s="56"/>
      <c r="S298" s="56"/>
      <c r="T298" s="56"/>
      <c r="U298" s="56"/>
      <c r="V298" s="56"/>
      <c r="W298" s="56"/>
      <c r="X298" s="56"/>
      <c r="Y298" s="56"/>
      <c r="Z298" s="56"/>
      <c r="AA298" s="56"/>
      <c r="AB298" s="56"/>
      <c r="AC298" s="56"/>
      <c r="AD298" s="56"/>
      <c r="AE298" s="56"/>
      <c r="AF298" s="56"/>
      <c r="AG298" s="56"/>
      <c r="AH298" s="56"/>
      <c r="AI298" s="56"/>
      <c r="AJ298" s="56"/>
      <c r="AK298" s="56"/>
      <c r="AL298" s="56"/>
      <c r="AM298" s="56"/>
      <c r="AN298" s="56"/>
      <c r="AO298" s="56"/>
      <c r="AP298" s="56"/>
      <c r="AQ298" s="56"/>
      <c r="AR298" s="56"/>
      <c r="AS298" s="56"/>
      <c r="AT298" s="56"/>
      <c r="AU298" s="56"/>
      <c r="AV298" s="56"/>
      <c r="AW298" s="56"/>
      <c r="AX298" s="56"/>
      <c r="AY298" s="56"/>
      <c r="AZ298" s="56"/>
      <c r="BA298" s="56"/>
      <c r="BB298" s="56"/>
      <c r="BC298" s="56"/>
      <c r="BD298" s="56"/>
      <c r="BE298" s="56"/>
      <c r="BF298" s="56"/>
      <c r="BH298" s="81">
        <f t="shared" si="26"/>
        <v>0</v>
      </c>
      <c r="BI298" s="179">
        <f t="shared" si="24"/>
        <v>0</v>
      </c>
    </row>
    <row r="299" spans="1:61" ht="39.950000000000003" hidden="1" customHeight="1" x14ac:dyDescent="0.3">
      <c r="A299" s="54">
        <v>291</v>
      </c>
      <c r="B299" s="55" t="s">
        <v>770</v>
      </c>
      <c r="C299" s="55" t="s">
        <v>771</v>
      </c>
      <c r="D299" s="89" t="s">
        <v>324</v>
      </c>
      <c r="E299" s="54">
        <v>0</v>
      </c>
      <c r="F299" s="169" t="s">
        <v>170</v>
      </c>
      <c r="G299" s="169" t="s">
        <v>170</v>
      </c>
      <c r="H299" s="105">
        <v>0</v>
      </c>
      <c r="I299" s="94">
        <v>0</v>
      </c>
      <c r="J299" s="185"/>
      <c r="K299" s="52">
        <f t="shared" si="22"/>
        <v>0</v>
      </c>
      <c r="L299" s="169">
        <f t="shared" si="25"/>
        <v>0</v>
      </c>
      <c r="M299" s="169">
        <f t="shared" si="23"/>
        <v>0</v>
      </c>
      <c r="N299" s="104"/>
      <c r="O299" s="182">
        <v>0</v>
      </c>
      <c r="P299" s="56">
        <v>0</v>
      </c>
      <c r="Q299" s="56"/>
      <c r="R299" s="56"/>
      <c r="S299" s="56"/>
      <c r="T299" s="56"/>
      <c r="U299" s="56"/>
      <c r="V299" s="56"/>
      <c r="W299" s="56"/>
      <c r="X299" s="56"/>
      <c r="Y299" s="56"/>
      <c r="Z299" s="56"/>
      <c r="AA299" s="56"/>
      <c r="AB299" s="56"/>
      <c r="AC299" s="56"/>
      <c r="AD299" s="56"/>
      <c r="AE299" s="56"/>
      <c r="AF299" s="56"/>
      <c r="AG299" s="56"/>
      <c r="AH299" s="56"/>
      <c r="AI299" s="56"/>
      <c r="AJ299" s="56"/>
      <c r="AK299" s="56"/>
      <c r="AL299" s="56"/>
      <c r="AM299" s="56"/>
      <c r="AN299" s="56"/>
      <c r="AO299" s="56"/>
      <c r="AP299" s="56"/>
      <c r="AQ299" s="56"/>
      <c r="AR299" s="56"/>
      <c r="AS299" s="56"/>
      <c r="AT299" s="56"/>
      <c r="AU299" s="56"/>
      <c r="AV299" s="56"/>
      <c r="AW299" s="56"/>
      <c r="AX299" s="56"/>
      <c r="AY299" s="56"/>
      <c r="AZ299" s="56"/>
      <c r="BA299" s="56"/>
      <c r="BB299" s="56"/>
      <c r="BC299" s="56"/>
      <c r="BD299" s="56"/>
      <c r="BE299" s="56"/>
      <c r="BF299" s="56"/>
      <c r="BH299" s="81">
        <f t="shared" si="26"/>
        <v>0</v>
      </c>
      <c r="BI299" s="179">
        <f t="shared" si="24"/>
        <v>0</v>
      </c>
    </row>
    <row r="300" spans="1:61" ht="39.950000000000003" hidden="1" customHeight="1" x14ac:dyDescent="0.3">
      <c r="A300" s="54">
        <v>292</v>
      </c>
      <c r="B300" s="55" t="s">
        <v>772</v>
      </c>
      <c r="C300" s="55" t="s">
        <v>771</v>
      </c>
      <c r="D300" s="89" t="s">
        <v>324</v>
      </c>
      <c r="E300" s="54">
        <v>0</v>
      </c>
      <c r="F300" s="169" t="s">
        <v>170</v>
      </c>
      <c r="G300" s="169" t="s">
        <v>170</v>
      </c>
      <c r="H300" s="105">
        <v>0</v>
      </c>
      <c r="I300" s="94">
        <v>0</v>
      </c>
      <c r="J300" s="185"/>
      <c r="K300" s="52">
        <f t="shared" si="22"/>
        <v>0</v>
      </c>
      <c r="L300" s="169">
        <f t="shared" si="25"/>
        <v>0</v>
      </c>
      <c r="M300" s="169">
        <f t="shared" si="23"/>
        <v>0</v>
      </c>
      <c r="N300" s="104"/>
      <c r="O300" s="182">
        <v>0</v>
      </c>
      <c r="P300" s="56">
        <v>0</v>
      </c>
      <c r="Q300" s="56"/>
      <c r="R300" s="56"/>
      <c r="S300" s="56"/>
      <c r="T300" s="56"/>
      <c r="U300" s="56"/>
      <c r="V300" s="56"/>
      <c r="W300" s="56"/>
      <c r="X300" s="56"/>
      <c r="Y300" s="56"/>
      <c r="Z300" s="56"/>
      <c r="AA300" s="56"/>
      <c r="AB300" s="56"/>
      <c r="AC300" s="56"/>
      <c r="AD300" s="56"/>
      <c r="AE300" s="56"/>
      <c r="AF300" s="56"/>
      <c r="AG300" s="56"/>
      <c r="AH300" s="56"/>
      <c r="AI300" s="56"/>
      <c r="AJ300" s="56"/>
      <c r="AK300" s="56"/>
      <c r="AL300" s="56"/>
      <c r="AM300" s="56"/>
      <c r="AN300" s="56"/>
      <c r="AO300" s="56"/>
      <c r="AP300" s="56"/>
      <c r="AQ300" s="56"/>
      <c r="AR300" s="56"/>
      <c r="AS300" s="56"/>
      <c r="AT300" s="56"/>
      <c r="AU300" s="56"/>
      <c r="AV300" s="56"/>
      <c r="AW300" s="56"/>
      <c r="AX300" s="56"/>
      <c r="AY300" s="56"/>
      <c r="AZ300" s="56"/>
      <c r="BA300" s="56"/>
      <c r="BB300" s="56"/>
      <c r="BC300" s="56"/>
      <c r="BD300" s="56"/>
      <c r="BE300" s="56"/>
      <c r="BF300" s="56"/>
      <c r="BH300" s="81">
        <f t="shared" si="26"/>
        <v>0</v>
      </c>
      <c r="BI300" s="179">
        <f t="shared" si="24"/>
        <v>0</v>
      </c>
    </row>
    <row r="301" spans="1:61" ht="39.950000000000003" hidden="1" customHeight="1" x14ac:dyDescent="0.3">
      <c r="A301" s="54">
        <v>293</v>
      </c>
      <c r="B301" s="55" t="s">
        <v>773</v>
      </c>
      <c r="C301" s="55" t="s">
        <v>774</v>
      </c>
      <c r="D301" s="89" t="s">
        <v>324</v>
      </c>
      <c r="E301" s="54">
        <v>0</v>
      </c>
      <c r="F301" s="169" t="s">
        <v>170</v>
      </c>
      <c r="G301" s="169" t="s">
        <v>170</v>
      </c>
      <c r="H301" s="105">
        <v>0</v>
      </c>
      <c r="I301" s="94">
        <v>0</v>
      </c>
      <c r="J301" s="185"/>
      <c r="K301" s="52">
        <f t="shared" si="22"/>
        <v>0</v>
      </c>
      <c r="L301" s="169">
        <f t="shared" si="25"/>
        <v>0</v>
      </c>
      <c r="M301" s="169">
        <f t="shared" si="23"/>
        <v>0</v>
      </c>
      <c r="N301" s="104"/>
      <c r="O301" s="182">
        <v>0</v>
      </c>
      <c r="P301" s="56">
        <v>0</v>
      </c>
      <c r="Q301" s="56"/>
      <c r="R301" s="56"/>
      <c r="S301" s="56"/>
      <c r="T301" s="56"/>
      <c r="U301" s="56"/>
      <c r="V301" s="56"/>
      <c r="W301" s="56"/>
      <c r="X301" s="56"/>
      <c r="Y301" s="56"/>
      <c r="Z301" s="56"/>
      <c r="AA301" s="56"/>
      <c r="AB301" s="56"/>
      <c r="AC301" s="56"/>
      <c r="AD301" s="56"/>
      <c r="AE301" s="56"/>
      <c r="AF301" s="56"/>
      <c r="AG301" s="56"/>
      <c r="AH301" s="56"/>
      <c r="AI301" s="56"/>
      <c r="AJ301" s="56"/>
      <c r="AK301" s="56"/>
      <c r="AL301" s="56"/>
      <c r="AM301" s="56"/>
      <c r="AN301" s="56"/>
      <c r="AO301" s="56"/>
      <c r="AP301" s="56"/>
      <c r="AQ301" s="56"/>
      <c r="AR301" s="56"/>
      <c r="AS301" s="56"/>
      <c r="AT301" s="56"/>
      <c r="AU301" s="56"/>
      <c r="AV301" s="56"/>
      <c r="AW301" s="56"/>
      <c r="AX301" s="56"/>
      <c r="AY301" s="56"/>
      <c r="AZ301" s="56"/>
      <c r="BA301" s="56"/>
      <c r="BB301" s="56"/>
      <c r="BC301" s="56"/>
      <c r="BD301" s="56"/>
      <c r="BE301" s="56"/>
      <c r="BF301" s="56"/>
      <c r="BH301" s="81">
        <f t="shared" si="26"/>
        <v>0</v>
      </c>
      <c r="BI301" s="179">
        <f t="shared" si="24"/>
        <v>0</v>
      </c>
    </row>
    <row r="302" spans="1:61" ht="39.950000000000003" hidden="1" customHeight="1" x14ac:dyDescent="0.3">
      <c r="A302" s="54">
        <v>294</v>
      </c>
      <c r="B302" s="55" t="s">
        <v>775</v>
      </c>
      <c r="C302" s="55" t="s">
        <v>774</v>
      </c>
      <c r="D302" s="89" t="s">
        <v>324</v>
      </c>
      <c r="E302" s="54">
        <v>0</v>
      </c>
      <c r="F302" s="169" t="s">
        <v>170</v>
      </c>
      <c r="G302" s="169" t="s">
        <v>170</v>
      </c>
      <c r="H302" s="105">
        <v>0</v>
      </c>
      <c r="I302" s="94">
        <v>0</v>
      </c>
      <c r="J302" s="185"/>
      <c r="K302" s="52">
        <f t="shared" si="22"/>
        <v>0</v>
      </c>
      <c r="L302" s="169">
        <f t="shared" si="25"/>
        <v>0</v>
      </c>
      <c r="M302" s="169">
        <f t="shared" si="23"/>
        <v>0</v>
      </c>
      <c r="N302" s="104"/>
      <c r="O302" s="182">
        <v>0</v>
      </c>
      <c r="P302" s="56">
        <v>0</v>
      </c>
      <c r="Q302" s="56"/>
      <c r="R302" s="56"/>
      <c r="S302" s="56"/>
      <c r="T302" s="56"/>
      <c r="U302" s="56"/>
      <c r="V302" s="56"/>
      <c r="W302" s="56"/>
      <c r="X302" s="56"/>
      <c r="Y302" s="56"/>
      <c r="Z302" s="56"/>
      <c r="AA302" s="56"/>
      <c r="AB302" s="56"/>
      <c r="AC302" s="56"/>
      <c r="AD302" s="56"/>
      <c r="AE302" s="56"/>
      <c r="AF302" s="56"/>
      <c r="AG302" s="56"/>
      <c r="AH302" s="56"/>
      <c r="AI302" s="56"/>
      <c r="AJ302" s="56"/>
      <c r="AK302" s="56"/>
      <c r="AL302" s="56"/>
      <c r="AM302" s="56"/>
      <c r="AN302" s="56"/>
      <c r="AO302" s="56"/>
      <c r="AP302" s="56"/>
      <c r="AQ302" s="56"/>
      <c r="AR302" s="56"/>
      <c r="AS302" s="56"/>
      <c r="AT302" s="56"/>
      <c r="AU302" s="56"/>
      <c r="AV302" s="56"/>
      <c r="AW302" s="56"/>
      <c r="AX302" s="56"/>
      <c r="AY302" s="56"/>
      <c r="AZ302" s="56"/>
      <c r="BA302" s="56"/>
      <c r="BB302" s="56"/>
      <c r="BC302" s="56"/>
      <c r="BD302" s="56"/>
      <c r="BE302" s="56"/>
      <c r="BF302" s="56"/>
      <c r="BH302" s="81">
        <f t="shared" si="26"/>
        <v>0</v>
      </c>
      <c r="BI302" s="179">
        <f t="shared" si="24"/>
        <v>0</v>
      </c>
    </row>
    <row r="303" spans="1:61" ht="39.950000000000003" hidden="1" customHeight="1" x14ac:dyDescent="0.3">
      <c r="A303" s="54">
        <v>295</v>
      </c>
      <c r="B303" s="55" t="s">
        <v>776</v>
      </c>
      <c r="C303" s="55" t="s">
        <v>777</v>
      </c>
      <c r="D303" s="89" t="s">
        <v>324</v>
      </c>
      <c r="E303" s="54">
        <v>0</v>
      </c>
      <c r="F303" s="169" t="s">
        <v>170</v>
      </c>
      <c r="G303" s="169" t="s">
        <v>170</v>
      </c>
      <c r="H303" s="105">
        <v>0</v>
      </c>
      <c r="I303" s="94">
        <v>0</v>
      </c>
      <c r="J303" s="185"/>
      <c r="K303" s="52">
        <f t="shared" si="22"/>
        <v>0</v>
      </c>
      <c r="L303" s="169">
        <f t="shared" si="25"/>
        <v>0</v>
      </c>
      <c r="M303" s="169">
        <f t="shared" si="23"/>
        <v>0</v>
      </c>
      <c r="N303" s="104"/>
      <c r="O303" s="182">
        <v>0</v>
      </c>
      <c r="P303" s="56">
        <v>0</v>
      </c>
      <c r="Q303" s="56"/>
      <c r="R303" s="56"/>
      <c r="S303" s="56"/>
      <c r="T303" s="56"/>
      <c r="U303" s="56"/>
      <c r="V303" s="56"/>
      <c r="W303" s="56"/>
      <c r="X303" s="56"/>
      <c r="Y303" s="56"/>
      <c r="Z303" s="56"/>
      <c r="AA303" s="56"/>
      <c r="AB303" s="56"/>
      <c r="AC303" s="56"/>
      <c r="AD303" s="56"/>
      <c r="AE303" s="56"/>
      <c r="AF303" s="56"/>
      <c r="AG303" s="56"/>
      <c r="AH303" s="56"/>
      <c r="AI303" s="56"/>
      <c r="AJ303" s="56"/>
      <c r="AK303" s="56"/>
      <c r="AL303" s="56"/>
      <c r="AM303" s="56"/>
      <c r="AN303" s="56"/>
      <c r="AO303" s="56"/>
      <c r="AP303" s="56"/>
      <c r="AQ303" s="56"/>
      <c r="AR303" s="56"/>
      <c r="AS303" s="56"/>
      <c r="AT303" s="56"/>
      <c r="AU303" s="56"/>
      <c r="AV303" s="56"/>
      <c r="AW303" s="56"/>
      <c r="AX303" s="56"/>
      <c r="AY303" s="56"/>
      <c r="AZ303" s="56"/>
      <c r="BA303" s="56"/>
      <c r="BB303" s="56"/>
      <c r="BC303" s="56"/>
      <c r="BD303" s="56"/>
      <c r="BE303" s="56"/>
      <c r="BF303" s="56"/>
      <c r="BH303" s="81">
        <f t="shared" si="26"/>
        <v>0</v>
      </c>
      <c r="BI303" s="179">
        <f t="shared" si="24"/>
        <v>0</v>
      </c>
    </row>
    <row r="304" spans="1:61" ht="39.950000000000003" hidden="1" customHeight="1" x14ac:dyDescent="0.3">
      <c r="A304" s="54">
        <v>296</v>
      </c>
      <c r="B304" s="55" t="s">
        <v>778</v>
      </c>
      <c r="C304" s="55" t="s">
        <v>777</v>
      </c>
      <c r="D304" s="89" t="s">
        <v>324</v>
      </c>
      <c r="E304" s="54">
        <v>0</v>
      </c>
      <c r="F304" s="169" t="s">
        <v>170</v>
      </c>
      <c r="G304" s="169" t="s">
        <v>170</v>
      </c>
      <c r="H304" s="105">
        <v>0</v>
      </c>
      <c r="I304" s="94">
        <v>0</v>
      </c>
      <c r="J304" s="185"/>
      <c r="K304" s="52">
        <f t="shared" si="22"/>
        <v>0</v>
      </c>
      <c r="L304" s="169">
        <f t="shared" si="25"/>
        <v>0</v>
      </c>
      <c r="M304" s="169">
        <f t="shared" si="23"/>
        <v>0</v>
      </c>
      <c r="N304" s="104"/>
      <c r="O304" s="182">
        <v>0</v>
      </c>
      <c r="P304" s="56">
        <v>0</v>
      </c>
      <c r="Q304" s="56"/>
      <c r="R304" s="56"/>
      <c r="S304" s="56"/>
      <c r="T304" s="56"/>
      <c r="U304" s="56"/>
      <c r="V304" s="56"/>
      <c r="W304" s="56"/>
      <c r="X304" s="56"/>
      <c r="Y304" s="56"/>
      <c r="Z304" s="56"/>
      <c r="AA304" s="56"/>
      <c r="AB304" s="56"/>
      <c r="AC304" s="56"/>
      <c r="AD304" s="56"/>
      <c r="AE304" s="56"/>
      <c r="AF304" s="56"/>
      <c r="AG304" s="56"/>
      <c r="AH304" s="56"/>
      <c r="AI304" s="56"/>
      <c r="AJ304" s="56"/>
      <c r="AK304" s="56"/>
      <c r="AL304" s="56"/>
      <c r="AM304" s="56"/>
      <c r="AN304" s="56"/>
      <c r="AO304" s="56"/>
      <c r="AP304" s="56"/>
      <c r="AQ304" s="56"/>
      <c r="AR304" s="56"/>
      <c r="AS304" s="56"/>
      <c r="AT304" s="56"/>
      <c r="AU304" s="56"/>
      <c r="AV304" s="56"/>
      <c r="AW304" s="56"/>
      <c r="AX304" s="56"/>
      <c r="AY304" s="56"/>
      <c r="AZ304" s="56"/>
      <c r="BA304" s="56"/>
      <c r="BB304" s="56"/>
      <c r="BC304" s="56"/>
      <c r="BD304" s="56"/>
      <c r="BE304" s="56"/>
      <c r="BF304" s="56"/>
      <c r="BH304" s="81">
        <f t="shared" si="26"/>
        <v>0</v>
      </c>
      <c r="BI304" s="179">
        <f t="shared" si="24"/>
        <v>0</v>
      </c>
    </row>
    <row r="305" spans="1:61" ht="39.950000000000003" hidden="1" customHeight="1" x14ac:dyDescent="0.3">
      <c r="A305" s="54">
        <v>297</v>
      </c>
      <c r="B305" s="55" t="s">
        <v>779</v>
      </c>
      <c r="C305" s="55" t="s">
        <v>780</v>
      </c>
      <c r="D305" s="89" t="s">
        <v>324</v>
      </c>
      <c r="E305" s="54">
        <v>0</v>
      </c>
      <c r="F305" s="169" t="s">
        <v>170</v>
      </c>
      <c r="G305" s="169" t="s">
        <v>170</v>
      </c>
      <c r="H305" s="105">
        <v>0</v>
      </c>
      <c r="I305" s="94">
        <v>0</v>
      </c>
      <c r="J305" s="185"/>
      <c r="K305" s="52">
        <f t="shared" si="22"/>
        <v>0</v>
      </c>
      <c r="L305" s="169">
        <f t="shared" si="25"/>
        <v>0</v>
      </c>
      <c r="M305" s="169">
        <f t="shared" si="23"/>
        <v>0</v>
      </c>
      <c r="N305" s="104"/>
      <c r="O305" s="182">
        <v>0</v>
      </c>
      <c r="P305" s="56">
        <v>0</v>
      </c>
      <c r="Q305" s="56"/>
      <c r="R305" s="56"/>
      <c r="S305" s="56"/>
      <c r="T305" s="56"/>
      <c r="U305" s="56"/>
      <c r="V305" s="56"/>
      <c r="W305" s="56"/>
      <c r="X305" s="56"/>
      <c r="Y305" s="56"/>
      <c r="Z305" s="56"/>
      <c r="AA305" s="56"/>
      <c r="AB305" s="56"/>
      <c r="AC305" s="56"/>
      <c r="AD305" s="56"/>
      <c r="AE305" s="56"/>
      <c r="AF305" s="56"/>
      <c r="AG305" s="56"/>
      <c r="AH305" s="56"/>
      <c r="AI305" s="56"/>
      <c r="AJ305" s="56"/>
      <c r="AK305" s="56"/>
      <c r="AL305" s="56"/>
      <c r="AM305" s="56"/>
      <c r="AN305" s="56"/>
      <c r="AO305" s="56"/>
      <c r="AP305" s="56"/>
      <c r="AQ305" s="56"/>
      <c r="AR305" s="56"/>
      <c r="AS305" s="56"/>
      <c r="AT305" s="56"/>
      <c r="AU305" s="56"/>
      <c r="AV305" s="56"/>
      <c r="AW305" s="56"/>
      <c r="AX305" s="56"/>
      <c r="AY305" s="56"/>
      <c r="AZ305" s="56"/>
      <c r="BA305" s="56"/>
      <c r="BB305" s="56"/>
      <c r="BC305" s="56"/>
      <c r="BD305" s="56"/>
      <c r="BE305" s="56"/>
      <c r="BF305" s="56"/>
      <c r="BH305" s="81">
        <f t="shared" si="26"/>
        <v>0</v>
      </c>
      <c r="BI305" s="179">
        <f t="shared" si="24"/>
        <v>0</v>
      </c>
    </row>
    <row r="306" spans="1:61" ht="39.950000000000003" hidden="1" customHeight="1" x14ac:dyDescent="0.3">
      <c r="A306" s="54">
        <v>298</v>
      </c>
      <c r="B306" s="55" t="s">
        <v>781</v>
      </c>
      <c r="C306" s="55" t="s">
        <v>780</v>
      </c>
      <c r="D306" s="89" t="s">
        <v>324</v>
      </c>
      <c r="E306" s="54">
        <v>0</v>
      </c>
      <c r="F306" s="169" t="s">
        <v>170</v>
      </c>
      <c r="G306" s="169" t="s">
        <v>170</v>
      </c>
      <c r="H306" s="105">
        <v>0</v>
      </c>
      <c r="I306" s="94">
        <v>0</v>
      </c>
      <c r="J306" s="185"/>
      <c r="K306" s="52">
        <f t="shared" si="22"/>
        <v>0</v>
      </c>
      <c r="L306" s="169">
        <f t="shared" si="25"/>
        <v>0</v>
      </c>
      <c r="M306" s="169">
        <f t="shared" si="23"/>
        <v>0</v>
      </c>
      <c r="N306" s="104"/>
      <c r="O306" s="182">
        <v>0</v>
      </c>
      <c r="P306" s="56">
        <v>0</v>
      </c>
      <c r="Q306" s="56"/>
      <c r="R306" s="56"/>
      <c r="S306" s="56"/>
      <c r="T306" s="56"/>
      <c r="U306" s="56"/>
      <c r="V306" s="56"/>
      <c r="W306" s="56"/>
      <c r="X306" s="56"/>
      <c r="Y306" s="56"/>
      <c r="Z306" s="56"/>
      <c r="AA306" s="56"/>
      <c r="AB306" s="56"/>
      <c r="AC306" s="56"/>
      <c r="AD306" s="56"/>
      <c r="AE306" s="56"/>
      <c r="AF306" s="56"/>
      <c r="AG306" s="56"/>
      <c r="AH306" s="56"/>
      <c r="AI306" s="56"/>
      <c r="AJ306" s="56"/>
      <c r="AK306" s="56"/>
      <c r="AL306" s="56"/>
      <c r="AM306" s="56"/>
      <c r="AN306" s="56"/>
      <c r="AO306" s="56"/>
      <c r="AP306" s="56"/>
      <c r="AQ306" s="56"/>
      <c r="AR306" s="56"/>
      <c r="AS306" s="56"/>
      <c r="AT306" s="56"/>
      <c r="AU306" s="56"/>
      <c r="AV306" s="56"/>
      <c r="AW306" s="56"/>
      <c r="AX306" s="56"/>
      <c r="AY306" s="56"/>
      <c r="AZ306" s="56"/>
      <c r="BA306" s="56"/>
      <c r="BB306" s="56"/>
      <c r="BC306" s="56"/>
      <c r="BD306" s="56"/>
      <c r="BE306" s="56"/>
      <c r="BF306" s="56"/>
      <c r="BH306" s="81">
        <f t="shared" si="26"/>
        <v>0</v>
      </c>
      <c r="BI306" s="179">
        <f t="shared" si="24"/>
        <v>0</v>
      </c>
    </row>
    <row r="307" spans="1:61" ht="39.950000000000003" hidden="1" customHeight="1" x14ac:dyDescent="0.3">
      <c r="A307" s="54">
        <v>299</v>
      </c>
      <c r="B307" s="55" t="s">
        <v>782</v>
      </c>
      <c r="C307" s="55" t="s">
        <v>783</v>
      </c>
      <c r="D307" s="89" t="s">
        <v>324</v>
      </c>
      <c r="E307" s="54">
        <v>0</v>
      </c>
      <c r="F307" s="169" t="s">
        <v>170</v>
      </c>
      <c r="G307" s="169" t="s">
        <v>170</v>
      </c>
      <c r="H307" s="105">
        <v>0</v>
      </c>
      <c r="I307" s="94">
        <v>0</v>
      </c>
      <c r="J307" s="185"/>
      <c r="K307" s="52">
        <f t="shared" si="22"/>
        <v>0</v>
      </c>
      <c r="L307" s="169">
        <f t="shared" si="25"/>
        <v>0</v>
      </c>
      <c r="M307" s="169">
        <f t="shared" si="23"/>
        <v>0</v>
      </c>
      <c r="N307" s="104"/>
      <c r="O307" s="182">
        <v>0</v>
      </c>
      <c r="P307" s="56">
        <v>0</v>
      </c>
      <c r="Q307" s="56"/>
      <c r="R307" s="56"/>
      <c r="S307" s="56"/>
      <c r="T307" s="56"/>
      <c r="U307" s="56"/>
      <c r="V307" s="56"/>
      <c r="W307" s="56"/>
      <c r="X307" s="56"/>
      <c r="Y307" s="56"/>
      <c r="Z307" s="56"/>
      <c r="AA307" s="56"/>
      <c r="AB307" s="56"/>
      <c r="AC307" s="56"/>
      <c r="AD307" s="56"/>
      <c r="AE307" s="56"/>
      <c r="AF307" s="56"/>
      <c r="AG307" s="56"/>
      <c r="AH307" s="56"/>
      <c r="AI307" s="56"/>
      <c r="AJ307" s="56"/>
      <c r="AK307" s="56"/>
      <c r="AL307" s="56"/>
      <c r="AM307" s="56"/>
      <c r="AN307" s="56"/>
      <c r="AO307" s="56"/>
      <c r="AP307" s="56"/>
      <c r="AQ307" s="56"/>
      <c r="AR307" s="56"/>
      <c r="AS307" s="56"/>
      <c r="AT307" s="56"/>
      <c r="AU307" s="56"/>
      <c r="AV307" s="56"/>
      <c r="AW307" s="56"/>
      <c r="AX307" s="56"/>
      <c r="AY307" s="56"/>
      <c r="AZ307" s="56"/>
      <c r="BA307" s="56"/>
      <c r="BB307" s="56"/>
      <c r="BC307" s="56"/>
      <c r="BD307" s="56"/>
      <c r="BE307" s="56"/>
      <c r="BF307" s="56"/>
      <c r="BH307" s="81">
        <f t="shared" si="26"/>
        <v>0</v>
      </c>
      <c r="BI307" s="179">
        <f t="shared" si="24"/>
        <v>0</v>
      </c>
    </row>
    <row r="308" spans="1:61" ht="39.950000000000003" hidden="1" customHeight="1" x14ac:dyDescent="0.3">
      <c r="A308" s="54">
        <v>300</v>
      </c>
      <c r="B308" s="55" t="s">
        <v>784</v>
      </c>
      <c r="C308" s="55" t="s">
        <v>783</v>
      </c>
      <c r="D308" s="89" t="s">
        <v>324</v>
      </c>
      <c r="E308" s="54">
        <v>1</v>
      </c>
      <c r="F308" s="169">
        <v>100586</v>
      </c>
      <c r="G308" s="169">
        <v>3884</v>
      </c>
      <c r="H308" s="105">
        <v>0.2</v>
      </c>
      <c r="I308" s="94">
        <v>0.96909999999999996</v>
      </c>
      <c r="J308" s="185">
        <v>3107.2</v>
      </c>
      <c r="K308" s="52">
        <f t="shared" si="22"/>
        <v>3108.44</v>
      </c>
      <c r="L308" s="169">
        <f t="shared" si="25"/>
        <v>3107.2</v>
      </c>
      <c r="M308" s="169">
        <f t="shared" si="23"/>
        <v>3108.44</v>
      </c>
      <c r="N308" s="104"/>
      <c r="O308" s="182">
        <v>0</v>
      </c>
      <c r="P308" s="56">
        <v>0</v>
      </c>
      <c r="Q308" s="56"/>
      <c r="R308" s="56"/>
      <c r="S308" s="56"/>
      <c r="T308" s="56"/>
      <c r="U308" s="56"/>
      <c r="V308" s="56"/>
      <c r="W308" s="56"/>
      <c r="X308" s="56"/>
      <c r="Y308" s="56"/>
      <c r="Z308" s="56"/>
      <c r="AA308" s="56"/>
      <c r="AB308" s="56"/>
      <c r="AC308" s="56"/>
      <c r="AD308" s="56"/>
      <c r="AE308" s="56"/>
      <c r="AF308" s="56"/>
      <c r="AG308" s="56"/>
      <c r="AH308" s="56"/>
      <c r="AI308" s="56"/>
      <c r="AJ308" s="56"/>
      <c r="AK308" s="56"/>
      <c r="AL308" s="56"/>
      <c r="AM308" s="56"/>
      <c r="AN308" s="56"/>
      <c r="AO308" s="56"/>
      <c r="AP308" s="56"/>
      <c r="AQ308" s="56"/>
      <c r="AR308" s="56"/>
      <c r="AS308" s="56"/>
      <c r="AT308" s="56"/>
      <c r="AU308" s="56"/>
      <c r="AV308" s="56"/>
      <c r="AW308" s="56"/>
      <c r="AX308" s="56"/>
      <c r="AY308" s="56"/>
      <c r="AZ308" s="56"/>
      <c r="BA308" s="56"/>
      <c r="BB308" s="56"/>
      <c r="BC308" s="56"/>
      <c r="BD308" s="56"/>
      <c r="BE308" s="56"/>
      <c r="BF308" s="56"/>
      <c r="BH308" s="81">
        <f t="shared" si="26"/>
        <v>0</v>
      </c>
      <c r="BI308" s="179">
        <f t="shared" si="24"/>
        <v>0</v>
      </c>
    </row>
    <row r="309" spans="1:61" ht="39.950000000000003" hidden="1" customHeight="1" x14ac:dyDescent="0.3">
      <c r="A309" s="54">
        <v>301</v>
      </c>
      <c r="B309" s="55" t="s">
        <v>785</v>
      </c>
      <c r="C309" s="55" t="s">
        <v>786</v>
      </c>
      <c r="D309" s="89" t="s">
        <v>324</v>
      </c>
      <c r="E309" s="54">
        <v>0</v>
      </c>
      <c r="F309" s="169" t="s">
        <v>170</v>
      </c>
      <c r="G309" s="169" t="s">
        <v>170</v>
      </c>
      <c r="H309" s="105">
        <v>0</v>
      </c>
      <c r="I309" s="94">
        <v>0</v>
      </c>
      <c r="J309" s="185"/>
      <c r="K309" s="52">
        <f t="shared" si="22"/>
        <v>0</v>
      </c>
      <c r="L309" s="169">
        <f t="shared" si="25"/>
        <v>0</v>
      </c>
      <c r="M309" s="169">
        <f t="shared" si="23"/>
        <v>0</v>
      </c>
      <c r="N309" s="104"/>
      <c r="O309" s="182">
        <v>0</v>
      </c>
      <c r="P309" s="56">
        <v>0</v>
      </c>
      <c r="Q309" s="56"/>
      <c r="R309" s="56"/>
      <c r="S309" s="56"/>
      <c r="T309" s="56"/>
      <c r="U309" s="56"/>
      <c r="V309" s="56"/>
      <c r="W309" s="56"/>
      <c r="X309" s="56"/>
      <c r="Y309" s="56"/>
      <c r="Z309" s="56"/>
      <c r="AA309" s="56"/>
      <c r="AB309" s="56"/>
      <c r="AC309" s="56"/>
      <c r="AD309" s="56"/>
      <c r="AE309" s="56"/>
      <c r="AF309" s="56"/>
      <c r="AG309" s="56"/>
      <c r="AH309" s="56"/>
      <c r="AI309" s="56"/>
      <c r="AJ309" s="56"/>
      <c r="AK309" s="56"/>
      <c r="AL309" s="56"/>
      <c r="AM309" s="56"/>
      <c r="AN309" s="56"/>
      <c r="AO309" s="56"/>
      <c r="AP309" s="56"/>
      <c r="AQ309" s="56"/>
      <c r="AR309" s="56"/>
      <c r="AS309" s="56"/>
      <c r="AT309" s="56"/>
      <c r="AU309" s="56"/>
      <c r="AV309" s="56"/>
      <c r="AW309" s="56"/>
      <c r="AX309" s="56"/>
      <c r="AY309" s="56"/>
      <c r="AZ309" s="56"/>
      <c r="BA309" s="56"/>
      <c r="BB309" s="56"/>
      <c r="BC309" s="56"/>
      <c r="BD309" s="56"/>
      <c r="BE309" s="56"/>
      <c r="BF309" s="56"/>
      <c r="BH309" s="81">
        <f t="shared" si="26"/>
        <v>0</v>
      </c>
      <c r="BI309" s="179">
        <f t="shared" si="24"/>
        <v>0</v>
      </c>
    </row>
    <row r="310" spans="1:61" ht="39.950000000000003" hidden="1" customHeight="1" x14ac:dyDescent="0.3">
      <c r="A310" s="54">
        <v>302</v>
      </c>
      <c r="B310" s="55" t="s">
        <v>787</v>
      </c>
      <c r="C310" s="55" t="s">
        <v>786</v>
      </c>
      <c r="D310" s="89" t="s">
        <v>324</v>
      </c>
      <c r="E310" s="54">
        <v>1</v>
      </c>
      <c r="F310" s="169">
        <v>130518</v>
      </c>
      <c r="G310" s="169">
        <v>5270</v>
      </c>
      <c r="H310" s="105">
        <v>0.2</v>
      </c>
      <c r="I310" s="94">
        <v>0.9677</v>
      </c>
      <c r="J310" s="185">
        <v>4216</v>
      </c>
      <c r="K310" s="52">
        <f t="shared" si="22"/>
        <v>4217.6899999999996</v>
      </c>
      <c r="L310" s="169">
        <f t="shared" si="25"/>
        <v>4216</v>
      </c>
      <c r="M310" s="169">
        <f t="shared" si="23"/>
        <v>4217.6899999999996</v>
      </c>
      <c r="N310" s="104"/>
      <c r="O310" s="182">
        <v>0</v>
      </c>
      <c r="P310" s="56">
        <v>0</v>
      </c>
      <c r="Q310" s="56"/>
      <c r="R310" s="56"/>
      <c r="S310" s="56"/>
      <c r="T310" s="56"/>
      <c r="U310" s="56"/>
      <c r="V310" s="56"/>
      <c r="W310" s="56"/>
      <c r="X310" s="56"/>
      <c r="Y310" s="56"/>
      <c r="Z310" s="56"/>
      <c r="AA310" s="56"/>
      <c r="AB310" s="56"/>
      <c r="AC310" s="56"/>
      <c r="AD310" s="56"/>
      <c r="AE310" s="56"/>
      <c r="AF310" s="56"/>
      <c r="AG310" s="56"/>
      <c r="AH310" s="56"/>
      <c r="AI310" s="56"/>
      <c r="AJ310" s="56"/>
      <c r="AK310" s="56"/>
      <c r="AL310" s="56"/>
      <c r="AM310" s="56"/>
      <c r="AN310" s="56"/>
      <c r="AO310" s="56"/>
      <c r="AP310" s="56"/>
      <c r="AQ310" s="56"/>
      <c r="AR310" s="56"/>
      <c r="AS310" s="56"/>
      <c r="AT310" s="56"/>
      <c r="AU310" s="56"/>
      <c r="AV310" s="56"/>
      <c r="AW310" s="56"/>
      <c r="AX310" s="56"/>
      <c r="AY310" s="56"/>
      <c r="AZ310" s="56"/>
      <c r="BA310" s="56"/>
      <c r="BB310" s="56"/>
      <c r="BC310" s="56"/>
      <c r="BD310" s="56"/>
      <c r="BE310" s="56"/>
      <c r="BF310" s="56"/>
      <c r="BH310" s="81">
        <f t="shared" si="26"/>
        <v>0</v>
      </c>
      <c r="BI310" s="179">
        <f t="shared" si="24"/>
        <v>0</v>
      </c>
    </row>
    <row r="311" spans="1:61" ht="39.950000000000003" hidden="1" customHeight="1" x14ac:dyDescent="0.3">
      <c r="A311" s="54">
        <v>303</v>
      </c>
      <c r="B311" s="55" t="s">
        <v>788</v>
      </c>
      <c r="C311" s="55" t="s">
        <v>789</v>
      </c>
      <c r="D311" s="89" t="s">
        <v>324</v>
      </c>
      <c r="E311" s="54">
        <v>0</v>
      </c>
      <c r="F311" s="169" t="s">
        <v>170</v>
      </c>
      <c r="G311" s="169" t="s">
        <v>170</v>
      </c>
      <c r="H311" s="105">
        <v>0</v>
      </c>
      <c r="I311" s="94">
        <v>0</v>
      </c>
      <c r="J311" s="185"/>
      <c r="K311" s="52">
        <f t="shared" si="22"/>
        <v>0</v>
      </c>
      <c r="L311" s="169">
        <f t="shared" si="25"/>
        <v>0</v>
      </c>
      <c r="M311" s="169">
        <f t="shared" si="23"/>
        <v>0</v>
      </c>
      <c r="N311" s="104"/>
      <c r="O311" s="182">
        <v>0</v>
      </c>
      <c r="P311" s="56">
        <v>0</v>
      </c>
      <c r="Q311" s="56"/>
      <c r="R311" s="56"/>
      <c r="S311" s="56"/>
      <c r="T311" s="56"/>
      <c r="U311" s="56"/>
      <c r="V311" s="56"/>
      <c r="W311" s="56"/>
      <c r="X311" s="56"/>
      <c r="Y311" s="56"/>
      <c r="Z311" s="56"/>
      <c r="AA311" s="56"/>
      <c r="AB311" s="56"/>
      <c r="AC311" s="56"/>
      <c r="AD311" s="56"/>
      <c r="AE311" s="56"/>
      <c r="AF311" s="56"/>
      <c r="AG311" s="56"/>
      <c r="AH311" s="56"/>
      <c r="AI311" s="56"/>
      <c r="AJ311" s="56"/>
      <c r="AK311" s="56"/>
      <c r="AL311" s="56"/>
      <c r="AM311" s="56"/>
      <c r="AN311" s="56"/>
      <c r="AO311" s="56"/>
      <c r="AP311" s="56"/>
      <c r="AQ311" s="56"/>
      <c r="AR311" s="56"/>
      <c r="AS311" s="56"/>
      <c r="AT311" s="56"/>
      <c r="AU311" s="56"/>
      <c r="AV311" s="56"/>
      <c r="AW311" s="56"/>
      <c r="AX311" s="56"/>
      <c r="AY311" s="56"/>
      <c r="AZ311" s="56"/>
      <c r="BA311" s="56"/>
      <c r="BB311" s="56"/>
      <c r="BC311" s="56"/>
      <c r="BD311" s="56"/>
      <c r="BE311" s="56"/>
      <c r="BF311" s="56"/>
      <c r="BH311" s="81">
        <f t="shared" si="26"/>
        <v>0</v>
      </c>
      <c r="BI311" s="179">
        <f t="shared" si="24"/>
        <v>0</v>
      </c>
    </row>
    <row r="312" spans="1:61" ht="39.950000000000003" hidden="1" customHeight="1" x14ac:dyDescent="0.3">
      <c r="A312" s="54">
        <v>304</v>
      </c>
      <c r="B312" s="55" t="s">
        <v>790</v>
      </c>
      <c r="C312" s="55" t="s">
        <v>789</v>
      </c>
      <c r="D312" s="89" t="s">
        <v>324</v>
      </c>
      <c r="E312" s="54">
        <v>0</v>
      </c>
      <c r="F312" s="169" t="s">
        <v>170</v>
      </c>
      <c r="G312" s="169" t="s">
        <v>170</v>
      </c>
      <c r="H312" s="105">
        <v>0</v>
      </c>
      <c r="I312" s="94">
        <v>0</v>
      </c>
      <c r="J312" s="185"/>
      <c r="K312" s="52">
        <f t="shared" si="22"/>
        <v>0</v>
      </c>
      <c r="L312" s="169">
        <f t="shared" si="25"/>
        <v>0</v>
      </c>
      <c r="M312" s="169">
        <f t="shared" si="23"/>
        <v>0</v>
      </c>
      <c r="N312" s="104"/>
      <c r="O312" s="182">
        <v>0</v>
      </c>
      <c r="P312" s="56">
        <v>0</v>
      </c>
      <c r="Q312" s="56"/>
      <c r="R312" s="56"/>
      <c r="S312" s="56"/>
      <c r="T312" s="56"/>
      <c r="U312" s="56"/>
      <c r="V312" s="56"/>
      <c r="W312" s="56"/>
      <c r="X312" s="56"/>
      <c r="Y312" s="56"/>
      <c r="Z312" s="56"/>
      <c r="AA312" s="56"/>
      <c r="AB312" s="56"/>
      <c r="AC312" s="56"/>
      <c r="AD312" s="56"/>
      <c r="AE312" s="56"/>
      <c r="AF312" s="56"/>
      <c r="AG312" s="56"/>
      <c r="AH312" s="56"/>
      <c r="AI312" s="56"/>
      <c r="AJ312" s="56"/>
      <c r="AK312" s="56"/>
      <c r="AL312" s="56"/>
      <c r="AM312" s="56"/>
      <c r="AN312" s="56"/>
      <c r="AO312" s="56"/>
      <c r="AP312" s="56"/>
      <c r="AQ312" s="56"/>
      <c r="AR312" s="56"/>
      <c r="AS312" s="56"/>
      <c r="AT312" s="56"/>
      <c r="AU312" s="56"/>
      <c r="AV312" s="56"/>
      <c r="AW312" s="56"/>
      <c r="AX312" s="56"/>
      <c r="AY312" s="56"/>
      <c r="AZ312" s="56"/>
      <c r="BA312" s="56"/>
      <c r="BB312" s="56"/>
      <c r="BC312" s="56"/>
      <c r="BD312" s="56"/>
      <c r="BE312" s="56"/>
      <c r="BF312" s="56"/>
      <c r="BH312" s="81">
        <f t="shared" si="26"/>
        <v>0</v>
      </c>
      <c r="BI312" s="179">
        <f t="shared" si="24"/>
        <v>0</v>
      </c>
    </row>
    <row r="313" spans="1:61" ht="39.950000000000003" hidden="1" customHeight="1" x14ac:dyDescent="0.3">
      <c r="A313" s="54">
        <v>305</v>
      </c>
      <c r="B313" s="55" t="s">
        <v>791</v>
      </c>
      <c r="C313" s="55" t="s">
        <v>792</v>
      </c>
      <c r="D313" s="89" t="s">
        <v>324</v>
      </c>
      <c r="E313" s="54">
        <v>0</v>
      </c>
      <c r="F313" s="169" t="s">
        <v>170</v>
      </c>
      <c r="G313" s="169" t="s">
        <v>170</v>
      </c>
      <c r="H313" s="105">
        <v>0</v>
      </c>
      <c r="I313" s="94">
        <v>0</v>
      </c>
      <c r="J313" s="185"/>
      <c r="K313" s="52">
        <f t="shared" si="22"/>
        <v>0</v>
      </c>
      <c r="L313" s="169">
        <f t="shared" si="25"/>
        <v>0</v>
      </c>
      <c r="M313" s="169">
        <f t="shared" si="23"/>
        <v>0</v>
      </c>
      <c r="N313" s="103"/>
      <c r="O313" s="182">
        <v>0</v>
      </c>
      <c r="P313" s="56">
        <v>0</v>
      </c>
      <c r="Q313" s="56"/>
      <c r="R313" s="56"/>
      <c r="S313" s="56"/>
      <c r="T313" s="56"/>
      <c r="U313" s="56"/>
      <c r="V313" s="56"/>
      <c r="W313" s="56"/>
      <c r="X313" s="56"/>
      <c r="Y313" s="56"/>
      <c r="Z313" s="56"/>
      <c r="AA313" s="56"/>
      <c r="AB313" s="56"/>
      <c r="AC313" s="56"/>
      <c r="AD313" s="56"/>
      <c r="AE313" s="56"/>
      <c r="AF313" s="56"/>
      <c r="AG313" s="56"/>
      <c r="AH313" s="56"/>
      <c r="AI313" s="56"/>
      <c r="AJ313" s="56"/>
      <c r="AK313" s="56"/>
      <c r="AL313" s="56"/>
      <c r="AM313" s="56"/>
      <c r="AN313" s="56"/>
      <c r="AO313" s="56"/>
      <c r="AP313" s="56"/>
      <c r="AQ313" s="56"/>
      <c r="AR313" s="56"/>
      <c r="AS313" s="56"/>
      <c r="AT313" s="56"/>
      <c r="AU313" s="56"/>
      <c r="AV313" s="56"/>
      <c r="AW313" s="56"/>
      <c r="AX313" s="56"/>
      <c r="AY313" s="56"/>
      <c r="AZ313" s="56"/>
      <c r="BA313" s="56"/>
      <c r="BB313" s="56"/>
      <c r="BC313" s="56"/>
      <c r="BD313" s="56"/>
      <c r="BE313" s="56"/>
      <c r="BF313" s="56"/>
      <c r="BH313" s="81">
        <f t="shared" si="26"/>
        <v>0</v>
      </c>
      <c r="BI313" s="179">
        <f t="shared" si="24"/>
        <v>0</v>
      </c>
    </row>
    <row r="314" spans="1:61" ht="39.950000000000003" hidden="1" customHeight="1" x14ac:dyDescent="0.3">
      <c r="A314" s="54">
        <v>306</v>
      </c>
      <c r="B314" s="55" t="s">
        <v>793</v>
      </c>
      <c r="C314" s="55" t="s">
        <v>794</v>
      </c>
      <c r="D314" s="89" t="s">
        <v>324</v>
      </c>
      <c r="E314" s="54">
        <v>0</v>
      </c>
      <c r="F314" s="169" t="s">
        <v>170</v>
      </c>
      <c r="G314" s="169" t="s">
        <v>170</v>
      </c>
      <c r="H314" s="105">
        <v>0</v>
      </c>
      <c r="I314" s="94">
        <v>0</v>
      </c>
      <c r="J314" s="185"/>
      <c r="K314" s="52">
        <f t="shared" si="22"/>
        <v>0</v>
      </c>
      <c r="L314" s="169">
        <f t="shared" si="25"/>
        <v>0</v>
      </c>
      <c r="M314" s="169">
        <f t="shared" si="23"/>
        <v>0</v>
      </c>
      <c r="N314" s="104"/>
      <c r="O314" s="182">
        <v>0</v>
      </c>
      <c r="P314" s="56">
        <v>0</v>
      </c>
      <c r="Q314" s="56"/>
      <c r="R314" s="56"/>
      <c r="S314" s="56"/>
      <c r="T314" s="56"/>
      <c r="U314" s="56"/>
      <c r="V314" s="56"/>
      <c r="W314" s="56"/>
      <c r="X314" s="56"/>
      <c r="Y314" s="56"/>
      <c r="Z314" s="56"/>
      <c r="AA314" s="56"/>
      <c r="AB314" s="56"/>
      <c r="AC314" s="56"/>
      <c r="AD314" s="56"/>
      <c r="AE314" s="56"/>
      <c r="AF314" s="56"/>
      <c r="AG314" s="56"/>
      <c r="AH314" s="56"/>
      <c r="AI314" s="56"/>
      <c r="AJ314" s="56"/>
      <c r="AK314" s="56"/>
      <c r="AL314" s="56"/>
      <c r="AM314" s="56"/>
      <c r="AN314" s="56"/>
      <c r="AO314" s="56"/>
      <c r="AP314" s="56"/>
      <c r="AQ314" s="56"/>
      <c r="AR314" s="56"/>
      <c r="AS314" s="56"/>
      <c r="AT314" s="56"/>
      <c r="AU314" s="56"/>
      <c r="AV314" s="56"/>
      <c r="AW314" s="56"/>
      <c r="AX314" s="56"/>
      <c r="AY314" s="56"/>
      <c r="AZ314" s="56"/>
      <c r="BA314" s="56"/>
      <c r="BB314" s="56"/>
      <c r="BC314" s="56"/>
      <c r="BD314" s="56"/>
      <c r="BE314" s="56"/>
      <c r="BF314" s="56"/>
      <c r="BH314" s="81">
        <f t="shared" si="26"/>
        <v>0</v>
      </c>
      <c r="BI314" s="179">
        <f t="shared" si="24"/>
        <v>0</v>
      </c>
    </row>
    <row r="315" spans="1:61" ht="39.950000000000003" hidden="1" customHeight="1" x14ac:dyDescent="0.3">
      <c r="A315" s="54">
        <v>307</v>
      </c>
      <c r="B315" s="55" t="s">
        <v>795</v>
      </c>
      <c r="C315" s="55" t="s">
        <v>796</v>
      </c>
      <c r="D315" s="89" t="s">
        <v>324</v>
      </c>
      <c r="E315" s="54">
        <v>0</v>
      </c>
      <c r="F315" s="169" t="s">
        <v>170</v>
      </c>
      <c r="G315" s="169" t="s">
        <v>170</v>
      </c>
      <c r="H315" s="105">
        <v>0</v>
      </c>
      <c r="I315" s="94">
        <v>0</v>
      </c>
      <c r="J315" s="185"/>
      <c r="K315" s="52">
        <f t="shared" si="22"/>
        <v>0</v>
      </c>
      <c r="L315" s="169">
        <f t="shared" si="25"/>
        <v>0</v>
      </c>
      <c r="M315" s="169">
        <f t="shared" si="23"/>
        <v>0</v>
      </c>
      <c r="N315" s="104"/>
      <c r="O315" s="182">
        <v>0</v>
      </c>
      <c r="P315" s="56">
        <v>0</v>
      </c>
      <c r="Q315" s="56"/>
      <c r="R315" s="56"/>
      <c r="S315" s="56"/>
      <c r="T315" s="56"/>
      <c r="U315" s="56"/>
      <c r="V315" s="56"/>
      <c r="W315" s="56"/>
      <c r="X315" s="56"/>
      <c r="Y315" s="56"/>
      <c r="Z315" s="56"/>
      <c r="AA315" s="56"/>
      <c r="AB315" s="56"/>
      <c r="AC315" s="56"/>
      <c r="AD315" s="56"/>
      <c r="AE315" s="56"/>
      <c r="AF315" s="56"/>
      <c r="AG315" s="56"/>
      <c r="AH315" s="56"/>
      <c r="AI315" s="56"/>
      <c r="AJ315" s="56"/>
      <c r="AK315" s="56"/>
      <c r="AL315" s="56"/>
      <c r="AM315" s="56"/>
      <c r="AN315" s="56"/>
      <c r="AO315" s="56"/>
      <c r="AP315" s="56"/>
      <c r="AQ315" s="56"/>
      <c r="AR315" s="56"/>
      <c r="AS315" s="56"/>
      <c r="AT315" s="56"/>
      <c r="AU315" s="56"/>
      <c r="AV315" s="56"/>
      <c r="AW315" s="56"/>
      <c r="AX315" s="56"/>
      <c r="AY315" s="56"/>
      <c r="AZ315" s="56"/>
      <c r="BA315" s="56"/>
      <c r="BB315" s="56"/>
      <c r="BC315" s="56"/>
      <c r="BD315" s="56"/>
      <c r="BE315" s="56"/>
      <c r="BF315" s="56"/>
      <c r="BH315" s="81">
        <f t="shared" si="26"/>
        <v>0</v>
      </c>
      <c r="BI315" s="179">
        <f t="shared" si="24"/>
        <v>0</v>
      </c>
    </row>
    <row r="316" spans="1:61" ht="39.950000000000003" hidden="1" customHeight="1" x14ac:dyDescent="0.3">
      <c r="A316" s="54">
        <v>308</v>
      </c>
      <c r="B316" s="55" t="s">
        <v>797</v>
      </c>
      <c r="C316" s="55" t="s">
        <v>798</v>
      </c>
      <c r="D316" s="89" t="s">
        <v>324</v>
      </c>
      <c r="E316" s="54">
        <v>0</v>
      </c>
      <c r="F316" s="169" t="s">
        <v>170</v>
      </c>
      <c r="G316" s="169" t="s">
        <v>170</v>
      </c>
      <c r="H316" s="105">
        <v>0</v>
      </c>
      <c r="I316" s="94">
        <v>0</v>
      </c>
      <c r="J316" s="185"/>
      <c r="K316" s="52">
        <f t="shared" si="22"/>
        <v>0</v>
      </c>
      <c r="L316" s="169">
        <f t="shared" si="25"/>
        <v>0</v>
      </c>
      <c r="M316" s="169">
        <f t="shared" si="23"/>
        <v>0</v>
      </c>
      <c r="N316" s="104"/>
      <c r="O316" s="182">
        <v>0</v>
      </c>
      <c r="P316" s="56">
        <v>0</v>
      </c>
      <c r="Q316" s="56"/>
      <c r="R316" s="56"/>
      <c r="S316" s="56"/>
      <c r="T316" s="56"/>
      <c r="U316" s="56"/>
      <c r="V316" s="56"/>
      <c r="W316" s="56"/>
      <c r="X316" s="56"/>
      <c r="Y316" s="56"/>
      <c r="Z316" s="56"/>
      <c r="AA316" s="56"/>
      <c r="AB316" s="56"/>
      <c r="AC316" s="56"/>
      <c r="AD316" s="56"/>
      <c r="AE316" s="56"/>
      <c r="AF316" s="56"/>
      <c r="AG316" s="56"/>
      <c r="AH316" s="56"/>
      <c r="AI316" s="56"/>
      <c r="AJ316" s="56"/>
      <c r="AK316" s="56"/>
      <c r="AL316" s="56"/>
      <c r="AM316" s="56"/>
      <c r="AN316" s="56"/>
      <c r="AO316" s="56"/>
      <c r="AP316" s="56"/>
      <c r="AQ316" s="56"/>
      <c r="AR316" s="56"/>
      <c r="AS316" s="56"/>
      <c r="AT316" s="56"/>
      <c r="AU316" s="56"/>
      <c r="AV316" s="56"/>
      <c r="AW316" s="56"/>
      <c r="AX316" s="56"/>
      <c r="AY316" s="56"/>
      <c r="AZ316" s="56"/>
      <c r="BA316" s="56"/>
      <c r="BB316" s="56"/>
      <c r="BC316" s="56"/>
      <c r="BD316" s="56"/>
      <c r="BE316" s="56"/>
      <c r="BF316" s="56"/>
      <c r="BH316" s="81">
        <f t="shared" si="26"/>
        <v>0</v>
      </c>
      <c r="BI316" s="179">
        <f t="shared" si="24"/>
        <v>0</v>
      </c>
    </row>
    <row r="317" spans="1:61" ht="39.950000000000003" hidden="1" customHeight="1" x14ac:dyDescent="0.3">
      <c r="A317" s="54">
        <v>309</v>
      </c>
      <c r="B317" s="55" t="s">
        <v>799</v>
      </c>
      <c r="C317" s="55" t="s">
        <v>800</v>
      </c>
      <c r="D317" s="89" t="s">
        <v>324</v>
      </c>
      <c r="E317" s="54">
        <v>0</v>
      </c>
      <c r="F317" s="169" t="s">
        <v>170</v>
      </c>
      <c r="G317" s="169" t="s">
        <v>170</v>
      </c>
      <c r="H317" s="105">
        <v>0</v>
      </c>
      <c r="I317" s="94">
        <v>0</v>
      </c>
      <c r="J317" s="185"/>
      <c r="K317" s="52">
        <f t="shared" si="22"/>
        <v>0</v>
      </c>
      <c r="L317" s="169">
        <f t="shared" si="25"/>
        <v>0</v>
      </c>
      <c r="M317" s="169">
        <f t="shared" si="23"/>
        <v>0</v>
      </c>
      <c r="N317" s="104"/>
      <c r="O317" s="182">
        <v>0</v>
      </c>
      <c r="P317" s="56">
        <v>0</v>
      </c>
      <c r="Q317" s="56"/>
      <c r="R317" s="56"/>
      <c r="S317" s="56"/>
      <c r="T317" s="56"/>
      <c r="U317" s="56"/>
      <c r="V317" s="56"/>
      <c r="W317" s="56"/>
      <c r="X317" s="56"/>
      <c r="Y317" s="56"/>
      <c r="Z317" s="56"/>
      <c r="AA317" s="56"/>
      <c r="AB317" s="56"/>
      <c r="AC317" s="56"/>
      <c r="AD317" s="56"/>
      <c r="AE317" s="56"/>
      <c r="AF317" s="56"/>
      <c r="AG317" s="56"/>
      <c r="AH317" s="56"/>
      <c r="AI317" s="56"/>
      <c r="AJ317" s="56"/>
      <c r="AK317" s="56"/>
      <c r="AL317" s="56"/>
      <c r="AM317" s="56"/>
      <c r="AN317" s="56"/>
      <c r="AO317" s="56"/>
      <c r="AP317" s="56"/>
      <c r="AQ317" s="56"/>
      <c r="AR317" s="56"/>
      <c r="AS317" s="56"/>
      <c r="AT317" s="56"/>
      <c r="AU317" s="56"/>
      <c r="AV317" s="56"/>
      <c r="AW317" s="56"/>
      <c r="AX317" s="56"/>
      <c r="AY317" s="56"/>
      <c r="AZ317" s="56"/>
      <c r="BA317" s="56"/>
      <c r="BB317" s="56"/>
      <c r="BC317" s="56"/>
      <c r="BD317" s="56"/>
      <c r="BE317" s="56"/>
      <c r="BF317" s="56"/>
      <c r="BH317" s="81">
        <f t="shared" si="26"/>
        <v>0</v>
      </c>
      <c r="BI317" s="179">
        <f t="shared" si="24"/>
        <v>0</v>
      </c>
    </row>
    <row r="318" spans="1:61" ht="39.950000000000003" hidden="1" customHeight="1" x14ac:dyDescent="0.3">
      <c r="A318" s="54">
        <v>310</v>
      </c>
      <c r="B318" s="55" t="s">
        <v>801</v>
      </c>
      <c r="C318" s="55" t="s">
        <v>802</v>
      </c>
      <c r="D318" s="89" t="s">
        <v>324</v>
      </c>
      <c r="E318" s="54">
        <v>0</v>
      </c>
      <c r="F318" s="169" t="s">
        <v>170</v>
      </c>
      <c r="G318" s="169" t="s">
        <v>170</v>
      </c>
      <c r="H318" s="105">
        <v>0</v>
      </c>
      <c r="I318" s="94">
        <v>0</v>
      </c>
      <c r="J318" s="185"/>
      <c r="K318" s="52">
        <f t="shared" si="22"/>
        <v>0</v>
      </c>
      <c r="L318" s="169">
        <f t="shared" si="25"/>
        <v>0</v>
      </c>
      <c r="M318" s="169">
        <f t="shared" si="23"/>
        <v>0</v>
      </c>
      <c r="N318" s="104"/>
      <c r="O318" s="182">
        <v>0</v>
      </c>
      <c r="P318" s="56">
        <v>0</v>
      </c>
      <c r="Q318" s="56"/>
      <c r="R318" s="56"/>
      <c r="S318" s="56"/>
      <c r="T318" s="56"/>
      <c r="U318" s="56"/>
      <c r="V318" s="56"/>
      <c r="W318" s="56"/>
      <c r="X318" s="56"/>
      <c r="Y318" s="56"/>
      <c r="Z318" s="56"/>
      <c r="AA318" s="56"/>
      <c r="AB318" s="56"/>
      <c r="AC318" s="56"/>
      <c r="AD318" s="56"/>
      <c r="AE318" s="56"/>
      <c r="AF318" s="56"/>
      <c r="AG318" s="56"/>
      <c r="AH318" s="56"/>
      <c r="AI318" s="56"/>
      <c r="AJ318" s="56"/>
      <c r="AK318" s="56"/>
      <c r="AL318" s="56"/>
      <c r="AM318" s="56"/>
      <c r="AN318" s="56"/>
      <c r="AO318" s="56"/>
      <c r="AP318" s="56"/>
      <c r="AQ318" s="56"/>
      <c r="AR318" s="56"/>
      <c r="AS318" s="56"/>
      <c r="AT318" s="56"/>
      <c r="AU318" s="56"/>
      <c r="AV318" s="56"/>
      <c r="AW318" s="56"/>
      <c r="AX318" s="56"/>
      <c r="AY318" s="56"/>
      <c r="AZ318" s="56"/>
      <c r="BA318" s="56"/>
      <c r="BB318" s="56"/>
      <c r="BC318" s="56"/>
      <c r="BD318" s="56"/>
      <c r="BE318" s="56"/>
      <c r="BF318" s="56"/>
      <c r="BH318" s="81">
        <f t="shared" si="26"/>
        <v>0</v>
      </c>
      <c r="BI318" s="179">
        <f t="shared" si="24"/>
        <v>0</v>
      </c>
    </row>
    <row r="319" spans="1:61" ht="39.950000000000003" hidden="1" customHeight="1" x14ac:dyDescent="0.3">
      <c r="A319" s="54">
        <v>311</v>
      </c>
      <c r="B319" s="55" t="s">
        <v>803</v>
      </c>
      <c r="C319" s="55" t="s">
        <v>804</v>
      </c>
      <c r="D319" s="89" t="s">
        <v>324</v>
      </c>
      <c r="E319" s="54">
        <v>0</v>
      </c>
      <c r="F319" s="169" t="s">
        <v>170</v>
      </c>
      <c r="G319" s="169" t="s">
        <v>170</v>
      </c>
      <c r="H319" s="105">
        <v>0</v>
      </c>
      <c r="I319" s="94">
        <v>0</v>
      </c>
      <c r="J319" s="185"/>
      <c r="K319" s="52">
        <f t="shared" si="22"/>
        <v>0</v>
      </c>
      <c r="L319" s="169">
        <f t="shared" si="25"/>
        <v>0</v>
      </c>
      <c r="M319" s="169">
        <f t="shared" si="23"/>
        <v>0</v>
      </c>
      <c r="N319" s="104"/>
      <c r="O319" s="182">
        <v>0</v>
      </c>
      <c r="P319" s="56">
        <v>0</v>
      </c>
      <c r="Q319" s="56"/>
      <c r="R319" s="56"/>
      <c r="S319" s="56"/>
      <c r="T319" s="56"/>
      <c r="U319" s="56"/>
      <c r="V319" s="56"/>
      <c r="W319" s="56"/>
      <c r="X319" s="56"/>
      <c r="Y319" s="56"/>
      <c r="Z319" s="56"/>
      <c r="AA319" s="56"/>
      <c r="AB319" s="56"/>
      <c r="AC319" s="56"/>
      <c r="AD319" s="56"/>
      <c r="AE319" s="56"/>
      <c r="AF319" s="56"/>
      <c r="AG319" s="56"/>
      <c r="AH319" s="56"/>
      <c r="AI319" s="56"/>
      <c r="AJ319" s="56"/>
      <c r="AK319" s="56"/>
      <c r="AL319" s="56"/>
      <c r="AM319" s="56"/>
      <c r="AN319" s="56"/>
      <c r="AO319" s="56"/>
      <c r="AP319" s="56"/>
      <c r="AQ319" s="56"/>
      <c r="AR319" s="56"/>
      <c r="AS319" s="56"/>
      <c r="AT319" s="56"/>
      <c r="AU319" s="56"/>
      <c r="AV319" s="56"/>
      <c r="AW319" s="56"/>
      <c r="AX319" s="56"/>
      <c r="AY319" s="56"/>
      <c r="AZ319" s="56"/>
      <c r="BA319" s="56"/>
      <c r="BB319" s="56"/>
      <c r="BC319" s="56"/>
      <c r="BD319" s="56"/>
      <c r="BE319" s="56"/>
      <c r="BF319" s="56"/>
      <c r="BH319" s="81">
        <f t="shared" si="26"/>
        <v>0</v>
      </c>
      <c r="BI319" s="179">
        <f t="shared" si="24"/>
        <v>0</v>
      </c>
    </row>
    <row r="320" spans="1:61" ht="39.950000000000003" hidden="1" customHeight="1" x14ac:dyDescent="0.3">
      <c r="A320" s="54">
        <v>312</v>
      </c>
      <c r="B320" s="55" t="s">
        <v>805</v>
      </c>
      <c r="C320" s="55" t="s">
        <v>806</v>
      </c>
      <c r="D320" s="89" t="s">
        <v>324</v>
      </c>
      <c r="E320" s="54">
        <v>0</v>
      </c>
      <c r="F320" s="169" t="s">
        <v>170</v>
      </c>
      <c r="G320" s="169" t="s">
        <v>170</v>
      </c>
      <c r="H320" s="105">
        <v>0</v>
      </c>
      <c r="I320" s="94">
        <v>0</v>
      </c>
      <c r="J320" s="185"/>
      <c r="K320" s="52">
        <f t="shared" si="22"/>
        <v>0</v>
      </c>
      <c r="L320" s="169">
        <f t="shared" si="25"/>
        <v>0</v>
      </c>
      <c r="M320" s="169">
        <f t="shared" si="23"/>
        <v>0</v>
      </c>
      <c r="N320" s="104"/>
      <c r="O320" s="182">
        <v>0</v>
      </c>
      <c r="P320" s="56">
        <v>0</v>
      </c>
      <c r="Q320" s="56"/>
      <c r="R320" s="56"/>
      <c r="S320" s="56"/>
      <c r="T320" s="56"/>
      <c r="U320" s="56"/>
      <c r="V320" s="56"/>
      <c r="W320" s="56"/>
      <c r="X320" s="56"/>
      <c r="Y320" s="56"/>
      <c r="Z320" s="56"/>
      <c r="AA320" s="56"/>
      <c r="AB320" s="56"/>
      <c r="AC320" s="56"/>
      <c r="AD320" s="56"/>
      <c r="AE320" s="56"/>
      <c r="AF320" s="56"/>
      <c r="AG320" s="56"/>
      <c r="AH320" s="56"/>
      <c r="AI320" s="56"/>
      <c r="AJ320" s="56"/>
      <c r="AK320" s="56"/>
      <c r="AL320" s="56"/>
      <c r="AM320" s="56"/>
      <c r="AN320" s="56"/>
      <c r="AO320" s="56"/>
      <c r="AP320" s="56"/>
      <c r="AQ320" s="56"/>
      <c r="AR320" s="56"/>
      <c r="AS320" s="56"/>
      <c r="AT320" s="56"/>
      <c r="AU320" s="56"/>
      <c r="AV320" s="56"/>
      <c r="AW320" s="56"/>
      <c r="AX320" s="56"/>
      <c r="AY320" s="56"/>
      <c r="AZ320" s="56"/>
      <c r="BA320" s="56"/>
      <c r="BB320" s="56"/>
      <c r="BC320" s="56"/>
      <c r="BD320" s="56"/>
      <c r="BE320" s="56"/>
      <c r="BF320" s="56"/>
      <c r="BH320" s="81">
        <f t="shared" si="26"/>
        <v>0</v>
      </c>
      <c r="BI320" s="179">
        <f t="shared" si="24"/>
        <v>0</v>
      </c>
    </row>
    <row r="321" spans="1:61" ht="39.950000000000003" hidden="1" customHeight="1" x14ac:dyDescent="0.3">
      <c r="A321" s="54">
        <v>313</v>
      </c>
      <c r="B321" s="55" t="s">
        <v>807</v>
      </c>
      <c r="C321" s="55" t="s">
        <v>808</v>
      </c>
      <c r="D321" s="89" t="s">
        <v>324</v>
      </c>
      <c r="E321" s="54">
        <v>0</v>
      </c>
      <c r="F321" s="169" t="s">
        <v>170</v>
      </c>
      <c r="G321" s="169" t="s">
        <v>170</v>
      </c>
      <c r="H321" s="105">
        <v>0</v>
      </c>
      <c r="I321" s="94">
        <v>0</v>
      </c>
      <c r="J321" s="185"/>
      <c r="K321" s="52">
        <f t="shared" si="22"/>
        <v>0</v>
      </c>
      <c r="L321" s="169">
        <f t="shared" si="25"/>
        <v>0</v>
      </c>
      <c r="M321" s="169">
        <f t="shared" si="23"/>
        <v>0</v>
      </c>
      <c r="N321" s="103"/>
      <c r="O321" s="182">
        <v>0</v>
      </c>
      <c r="P321" s="56">
        <v>0</v>
      </c>
      <c r="Q321" s="56"/>
      <c r="R321" s="56"/>
      <c r="S321" s="56"/>
      <c r="T321" s="56"/>
      <c r="U321" s="56"/>
      <c r="V321" s="56"/>
      <c r="W321" s="56"/>
      <c r="X321" s="56"/>
      <c r="Y321" s="56"/>
      <c r="Z321" s="56"/>
      <c r="AA321" s="56"/>
      <c r="AB321" s="56"/>
      <c r="AC321" s="56"/>
      <c r="AD321" s="56"/>
      <c r="AE321" s="56"/>
      <c r="AF321" s="56"/>
      <c r="AG321" s="56"/>
      <c r="AH321" s="56"/>
      <c r="AI321" s="56"/>
      <c r="AJ321" s="56"/>
      <c r="AK321" s="56"/>
      <c r="AL321" s="56"/>
      <c r="AM321" s="56"/>
      <c r="AN321" s="56"/>
      <c r="AO321" s="56"/>
      <c r="AP321" s="56"/>
      <c r="AQ321" s="56"/>
      <c r="AR321" s="56"/>
      <c r="AS321" s="56"/>
      <c r="AT321" s="56"/>
      <c r="AU321" s="56"/>
      <c r="AV321" s="56"/>
      <c r="AW321" s="56"/>
      <c r="AX321" s="56"/>
      <c r="AY321" s="56"/>
      <c r="AZ321" s="56"/>
      <c r="BA321" s="56"/>
      <c r="BB321" s="56"/>
      <c r="BC321" s="56"/>
      <c r="BD321" s="56"/>
      <c r="BE321" s="56"/>
      <c r="BF321" s="56"/>
      <c r="BH321" s="81">
        <f t="shared" si="26"/>
        <v>0</v>
      </c>
      <c r="BI321" s="179">
        <f t="shared" si="24"/>
        <v>0</v>
      </c>
    </row>
    <row r="322" spans="1:61" ht="39.950000000000003" hidden="1" customHeight="1" x14ac:dyDescent="0.3">
      <c r="A322" s="54">
        <v>314</v>
      </c>
      <c r="B322" s="55" t="s">
        <v>809</v>
      </c>
      <c r="C322" s="55" t="s">
        <v>810</v>
      </c>
      <c r="D322" s="89" t="s">
        <v>324</v>
      </c>
      <c r="E322" s="54">
        <v>0</v>
      </c>
      <c r="F322" s="169" t="s">
        <v>170</v>
      </c>
      <c r="G322" s="169" t="s">
        <v>170</v>
      </c>
      <c r="H322" s="105">
        <v>0</v>
      </c>
      <c r="I322" s="94">
        <v>0</v>
      </c>
      <c r="J322" s="185"/>
      <c r="K322" s="52">
        <f t="shared" si="22"/>
        <v>0</v>
      </c>
      <c r="L322" s="169">
        <f t="shared" si="25"/>
        <v>0</v>
      </c>
      <c r="M322" s="169">
        <f t="shared" si="23"/>
        <v>0</v>
      </c>
      <c r="N322" s="104"/>
      <c r="O322" s="182">
        <v>0</v>
      </c>
      <c r="P322" s="56">
        <v>0</v>
      </c>
      <c r="Q322" s="56"/>
      <c r="R322" s="56"/>
      <c r="S322" s="56"/>
      <c r="T322" s="56"/>
      <c r="U322" s="56"/>
      <c r="V322" s="56"/>
      <c r="W322" s="56"/>
      <c r="X322" s="56"/>
      <c r="Y322" s="56"/>
      <c r="Z322" s="56"/>
      <c r="AA322" s="56"/>
      <c r="AB322" s="56"/>
      <c r="AC322" s="56"/>
      <c r="AD322" s="56"/>
      <c r="AE322" s="56"/>
      <c r="AF322" s="56"/>
      <c r="AG322" s="56"/>
      <c r="AH322" s="56"/>
      <c r="AI322" s="56"/>
      <c r="AJ322" s="56"/>
      <c r="AK322" s="56"/>
      <c r="AL322" s="56"/>
      <c r="AM322" s="56"/>
      <c r="AN322" s="56"/>
      <c r="AO322" s="56"/>
      <c r="AP322" s="56"/>
      <c r="AQ322" s="56"/>
      <c r="AR322" s="56"/>
      <c r="AS322" s="56"/>
      <c r="AT322" s="56"/>
      <c r="AU322" s="56"/>
      <c r="AV322" s="56"/>
      <c r="AW322" s="56"/>
      <c r="AX322" s="56"/>
      <c r="AY322" s="56"/>
      <c r="AZ322" s="56"/>
      <c r="BA322" s="56"/>
      <c r="BB322" s="56"/>
      <c r="BC322" s="56"/>
      <c r="BD322" s="56"/>
      <c r="BE322" s="56"/>
      <c r="BF322" s="56"/>
      <c r="BH322" s="81">
        <f t="shared" si="26"/>
        <v>0</v>
      </c>
      <c r="BI322" s="179">
        <f t="shared" si="24"/>
        <v>0</v>
      </c>
    </row>
    <row r="323" spans="1:61" ht="39.950000000000003" hidden="1" customHeight="1" x14ac:dyDescent="0.3">
      <c r="A323" s="54">
        <v>315</v>
      </c>
      <c r="B323" s="55" t="s">
        <v>811</v>
      </c>
      <c r="C323" s="55" t="s">
        <v>812</v>
      </c>
      <c r="D323" s="89" t="s">
        <v>324</v>
      </c>
      <c r="E323" s="54">
        <v>0</v>
      </c>
      <c r="F323" s="169" t="s">
        <v>170</v>
      </c>
      <c r="G323" s="169" t="s">
        <v>170</v>
      </c>
      <c r="H323" s="105">
        <v>0</v>
      </c>
      <c r="I323" s="94">
        <v>0</v>
      </c>
      <c r="J323" s="185"/>
      <c r="K323" s="52">
        <f t="shared" si="22"/>
        <v>0</v>
      </c>
      <c r="L323" s="169">
        <f t="shared" si="25"/>
        <v>0</v>
      </c>
      <c r="M323" s="169">
        <f t="shared" si="23"/>
        <v>0</v>
      </c>
      <c r="N323" s="104"/>
      <c r="O323" s="182">
        <v>0</v>
      </c>
      <c r="P323" s="56">
        <v>0</v>
      </c>
      <c r="Q323" s="56"/>
      <c r="R323" s="56"/>
      <c r="S323" s="56"/>
      <c r="T323" s="56"/>
      <c r="U323" s="56"/>
      <c r="V323" s="56"/>
      <c r="W323" s="56"/>
      <c r="X323" s="56"/>
      <c r="Y323" s="56"/>
      <c r="Z323" s="56"/>
      <c r="AA323" s="56"/>
      <c r="AB323" s="56"/>
      <c r="AC323" s="56"/>
      <c r="AD323" s="56"/>
      <c r="AE323" s="56"/>
      <c r="AF323" s="56"/>
      <c r="AG323" s="56"/>
      <c r="AH323" s="56"/>
      <c r="AI323" s="56"/>
      <c r="AJ323" s="56"/>
      <c r="AK323" s="56"/>
      <c r="AL323" s="56"/>
      <c r="AM323" s="56"/>
      <c r="AN323" s="56"/>
      <c r="AO323" s="56"/>
      <c r="AP323" s="56"/>
      <c r="AQ323" s="56"/>
      <c r="AR323" s="56"/>
      <c r="AS323" s="56"/>
      <c r="AT323" s="56"/>
      <c r="AU323" s="56"/>
      <c r="AV323" s="56"/>
      <c r="AW323" s="56"/>
      <c r="AX323" s="56"/>
      <c r="AY323" s="56"/>
      <c r="AZ323" s="56"/>
      <c r="BA323" s="56"/>
      <c r="BB323" s="56"/>
      <c r="BC323" s="56"/>
      <c r="BD323" s="56"/>
      <c r="BE323" s="56"/>
      <c r="BF323" s="56"/>
      <c r="BH323" s="81">
        <f t="shared" si="26"/>
        <v>0</v>
      </c>
      <c r="BI323" s="179">
        <f t="shared" si="24"/>
        <v>0</v>
      </c>
    </row>
    <row r="324" spans="1:61" ht="39.950000000000003" hidden="1" customHeight="1" x14ac:dyDescent="0.3">
      <c r="A324" s="54">
        <v>316</v>
      </c>
      <c r="B324" s="55" t="s">
        <v>813</v>
      </c>
      <c r="C324" s="55" t="s">
        <v>814</v>
      </c>
      <c r="D324" s="89" t="s">
        <v>324</v>
      </c>
      <c r="E324" s="54">
        <v>0</v>
      </c>
      <c r="F324" s="169" t="s">
        <v>170</v>
      </c>
      <c r="G324" s="169" t="s">
        <v>170</v>
      </c>
      <c r="H324" s="105">
        <v>0</v>
      </c>
      <c r="I324" s="94">
        <v>0</v>
      </c>
      <c r="J324" s="185"/>
      <c r="K324" s="52">
        <f t="shared" si="22"/>
        <v>0</v>
      </c>
      <c r="L324" s="169">
        <f t="shared" si="25"/>
        <v>0</v>
      </c>
      <c r="M324" s="169">
        <f t="shared" si="23"/>
        <v>0</v>
      </c>
      <c r="N324" s="104"/>
      <c r="O324" s="182">
        <v>0</v>
      </c>
      <c r="P324" s="56">
        <v>0</v>
      </c>
      <c r="Q324" s="56"/>
      <c r="R324" s="56"/>
      <c r="S324" s="56"/>
      <c r="T324" s="56"/>
      <c r="U324" s="56"/>
      <c r="V324" s="56"/>
      <c r="W324" s="56"/>
      <c r="X324" s="56"/>
      <c r="Y324" s="56"/>
      <c r="Z324" s="56"/>
      <c r="AA324" s="56"/>
      <c r="AB324" s="56"/>
      <c r="AC324" s="56"/>
      <c r="AD324" s="56"/>
      <c r="AE324" s="56"/>
      <c r="AF324" s="56"/>
      <c r="AG324" s="56"/>
      <c r="AH324" s="56"/>
      <c r="AI324" s="56"/>
      <c r="AJ324" s="56"/>
      <c r="AK324" s="56"/>
      <c r="AL324" s="56"/>
      <c r="AM324" s="56"/>
      <c r="AN324" s="56"/>
      <c r="AO324" s="56"/>
      <c r="AP324" s="56"/>
      <c r="AQ324" s="56"/>
      <c r="AR324" s="56"/>
      <c r="AS324" s="56"/>
      <c r="AT324" s="56"/>
      <c r="AU324" s="56"/>
      <c r="AV324" s="56"/>
      <c r="AW324" s="56"/>
      <c r="AX324" s="56"/>
      <c r="AY324" s="56"/>
      <c r="AZ324" s="56"/>
      <c r="BA324" s="56"/>
      <c r="BB324" s="56"/>
      <c r="BC324" s="56"/>
      <c r="BD324" s="56"/>
      <c r="BE324" s="56"/>
      <c r="BF324" s="56"/>
      <c r="BH324" s="81">
        <f t="shared" si="26"/>
        <v>0</v>
      </c>
      <c r="BI324" s="179">
        <f t="shared" si="24"/>
        <v>0</v>
      </c>
    </row>
    <row r="325" spans="1:61" ht="39.950000000000003" hidden="1" customHeight="1" x14ac:dyDescent="0.3">
      <c r="A325" s="54">
        <v>317</v>
      </c>
      <c r="B325" s="55" t="s">
        <v>815</v>
      </c>
      <c r="C325" s="55" t="s">
        <v>816</v>
      </c>
      <c r="D325" s="89" t="s">
        <v>324</v>
      </c>
      <c r="E325" s="54">
        <v>0</v>
      </c>
      <c r="F325" s="169" t="s">
        <v>170</v>
      </c>
      <c r="G325" s="169" t="s">
        <v>170</v>
      </c>
      <c r="H325" s="105">
        <v>0</v>
      </c>
      <c r="I325" s="94">
        <v>0</v>
      </c>
      <c r="J325" s="185"/>
      <c r="K325" s="52">
        <f t="shared" si="22"/>
        <v>0</v>
      </c>
      <c r="L325" s="169">
        <f t="shared" si="25"/>
        <v>0</v>
      </c>
      <c r="M325" s="169">
        <f t="shared" si="23"/>
        <v>0</v>
      </c>
      <c r="N325" s="104"/>
      <c r="O325" s="182">
        <v>0</v>
      </c>
      <c r="P325" s="56">
        <v>0</v>
      </c>
      <c r="Q325" s="56"/>
      <c r="R325" s="56"/>
      <c r="S325" s="56"/>
      <c r="T325" s="56"/>
      <c r="U325" s="56"/>
      <c r="V325" s="56"/>
      <c r="W325" s="56"/>
      <c r="X325" s="56"/>
      <c r="Y325" s="56"/>
      <c r="Z325" s="56"/>
      <c r="AA325" s="56"/>
      <c r="AB325" s="56"/>
      <c r="AC325" s="56"/>
      <c r="AD325" s="56"/>
      <c r="AE325" s="56"/>
      <c r="AF325" s="56"/>
      <c r="AG325" s="56"/>
      <c r="AH325" s="56"/>
      <c r="AI325" s="56"/>
      <c r="AJ325" s="56"/>
      <c r="AK325" s="56"/>
      <c r="AL325" s="56"/>
      <c r="AM325" s="56"/>
      <c r="AN325" s="56"/>
      <c r="AO325" s="56"/>
      <c r="AP325" s="56"/>
      <c r="AQ325" s="56"/>
      <c r="AR325" s="56"/>
      <c r="AS325" s="56"/>
      <c r="AT325" s="56"/>
      <c r="AU325" s="56"/>
      <c r="AV325" s="56"/>
      <c r="AW325" s="56"/>
      <c r="AX325" s="56"/>
      <c r="AY325" s="56"/>
      <c r="AZ325" s="56"/>
      <c r="BA325" s="56"/>
      <c r="BB325" s="56"/>
      <c r="BC325" s="56"/>
      <c r="BD325" s="56"/>
      <c r="BE325" s="56"/>
      <c r="BF325" s="56"/>
      <c r="BH325" s="81">
        <f t="shared" si="26"/>
        <v>0</v>
      </c>
      <c r="BI325" s="179">
        <f t="shared" si="24"/>
        <v>0</v>
      </c>
    </row>
    <row r="326" spans="1:61" ht="39.950000000000003" hidden="1" customHeight="1" x14ac:dyDescent="0.3">
      <c r="A326" s="54">
        <v>318</v>
      </c>
      <c r="B326" s="55" t="s">
        <v>817</v>
      </c>
      <c r="C326" s="55" t="s">
        <v>818</v>
      </c>
      <c r="D326" s="89" t="s">
        <v>324</v>
      </c>
      <c r="E326" s="54">
        <v>0</v>
      </c>
      <c r="F326" s="169" t="s">
        <v>170</v>
      </c>
      <c r="G326" s="169" t="s">
        <v>170</v>
      </c>
      <c r="H326" s="105">
        <v>0</v>
      </c>
      <c r="I326" s="94">
        <v>0</v>
      </c>
      <c r="J326" s="185"/>
      <c r="K326" s="52">
        <f t="shared" si="22"/>
        <v>0</v>
      </c>
      <c r="L326" s="169">
        <f t="shared" si="25"/>
        <v>0</v>
      </c>
      <c r="M326" s="169">
        <f t="shared" si="23"/>
        <v>0</v>
      </c>
      <c r="N326" s="104"/>
      <c r="O326" s="182">
        <v>0</v>
      </c>
      <c r="P326" s="56">
        <v>0</v>
      </c>
      <c r="Q326" s="56"/>
      <c r="R326" s="56"/>
      <c r="S326" s="56"/>
      <c r="T326" s="56"/>
      <c r="U326" s="56"/>
      <c r="V326" s="56"/>
      <c r="W326" s="56"/>
      <c r="X326" s="56"/>
      <c r="Y326" s="56"/>
      <c r="Z326" s="56"/>
      <c r="AA326" s="56"/>
      <c r="AB326" s="56"/>
      <c r="AC326" s="56"/>
      <c r="AD326" s="56"/>
      <c r="AE326" s="56"/>
      <c r="AF326" s="56"/>
      <c r="AG326" s="56"/>
      <c r="AH326" s="56"/>
      <c r="AI326" s="56"/>
      <c r="AJ326" s="56"/>
      <c r="AK326" s="56"/>
      <c r="AL326" s="56"/>
      <c r="AM326" s="56"/>
      <c r="AN326" s="56"/>
      <c r="AO326" s="56"/>
      <c r="AP326" s="56"/>
      <c r="AQ326" s="56"/>
      <c r="AR326" s="56"/>
      <c r="AS326" s="56"/>
      <c r="AT326" s="56"/>
      <c r="AU326" s="56"/>
      <c r="AV326" s="56"/>
      <c r="AW326" s="56"/>
      <c r="AX326" s="56"/>
      <c r="AY326" s="56"/>
      <c r="AZ326" s="56"/>
      <c r="BA326" s="56"/>
      <c r="BB326" s="56"/>
      <c r="BC326" s="56"/>
      <c r="BD326" s="56"/>
      <c r="BE326" s="56"/>
      <c r="BF326" s="56"/>
      <c r="BH326" s="81">
        <f t="shared" si="26"/>
        <v>0</v>
      </c>
      <c r="BI326" s="179">
        <f t="shared" si="24"/>
        <v>0</v>
      </c>
    </row>
    <row r="327" spans="1:61" ht="39.950000000000003" hidden="1" customHeight="1" x14ac:dyDescent="0.3">
      <c r="A327" s="54">
        <v>319</v>
      </c>
      <c r="B327" s="55" t="s">
        <v>819</v>
      </c>
      <c r="C327" s="55" t="s">
        <v>820</v>
      </c>
      <c r="D327" s="89" t="s">
        <v>324</v>
      </c>
      <c r="E327" s="54">
        <v>0</v>
      </c>
      <c r="F327" s="169" t="s">
        <v>170</v>
      </c>
      <c r="G327" s="169" t="s">
        <v>170</v>
      </c>
      <c r="H327" s="105">
        <v>0</v>
      </c>
      <c r="I327" s="94">
        <v>0</v>
      </c>
      <c r="J327" s="185"/>
      <c r="K327" s="52">
        <f t="shared" si="22"/>
        <v>0</v>
      </c>
      <c r="L327" s="169">
        <f t="shared" si="25"/>
        <v>0</v>
      </c>
      <c r="M327" s="169">
        <f t="shared" si="23"/>
        <v>0</v>
      </c>
      <c r="N327" s="104"/>
      <c r="O327" s="182">
        <v>0</v>
      </c>
      <c r="P327" s="56">
        <v>0</v>
      </c>
      <c r="Q327" s="56"/>
      <c r="R327" s="56"/>
      <c r="S327" s="56"/>
      <c r="T327" s="56"/>
      <c r="U327" s="56"/>
      <c r="V327" s="56"/>
      <c r="W327" s="56"/>
      <c r="X327" s="56"/>
      <c r="Y327" s="56"/>
      <c r="Z327" s="56"/>
      <c r="AA327" s="56"/>
      <c r="AB327" s="56"/>
      <c r="AC327" s="56"/>
      <c r="AD327" s="56"/>
      <c r="AE327" s="56"/>
      <c r="AF327" s="56"/>
      <c r="AG327" s="56"/>
      <c r="AH327" s="56"/>
      <c r="AI327" s="56"/>
      <c r="AJ327" s="56"/>
      <c r="AK327" s="56"/>
      <c r="AL327" s="56"/>
      <c r="AM327" s="56"/>
      <c r="AN327" s="56"/>
      <c r="AO327" s="56"/>
      <c r="AP327" s="56"/>
      <c r="AQ327" s="56"/>
      <c r="AR327" s="56"/>
      <c r="AS327" s="56"/>
      <c r="AT327" s="56"/>
      <c r="AU327" s="56"/>
      <c r="AV327" s="56"/>
      <c r="AW327" s="56"/>
      <c r="AX327" s="56"/>
      <c r="AY327" s="56"/>
      <c r="AZ327" s="56"/>
      <c r="BA327" s="56"/>
      <c r="BB327" s="56"/>
      <c r="BC327" s="56"/>
      <c r="BD327" s="56"/>
      <c r="BE327" s="56"/>
      <c r="BF327" s="56"/>
      <c r="BH327" s="81">
        <f t="shared" si="26"/>
        <v>0</v>
      </c>
      <c r="BI327" s="179">
        <f t="shared" si="24"/>
        <v>0</v>
      </c>
    </row>
    <row r="328" spans="1:61" ht="39.950000000000003" hidden="1" customHeight="1" x14ac:dyDescent="0.3">
      <c r="A328" s="54">
        <v>320</v>
      </c>
      <c r="B328" s="55" t="s">
        <v>821</v>
      </c>
      <c r="C328" s="55" t="s">
        <v>822</v>
      </c>
      <c r="D328" s="89" t="s">
        <v>324</v>
      </c>
      <c r="E328" s="54">
        <v>0</v>
      </c>
      <c r="F328" s="169" t="s">
        <v>170</v>
      </c>
      <c r="G328" s="169" t="s">
        <v>170</v>
      </c>
      <c r="H328" s="105">
        <v>0</v>
      </c>
      <c r="I328" s="94">
        <v>0</v>
      </c>
      <c r="J328" s="185"/>
      <c r="K328" s="52">
        <f t="shared" si="22"/>
        <v>0</v>
      </c>
      <c r="L328" s="169">
        <f t="shared" si="25"/>
        <v>0</v>
      </c>
      <c r="M328" s="169">
        <f t="shared" si="23"/>
        <v>0</v>
      </c>
      <c r="N328" s="104"/>
      <c r="O328" s="182">
        <v>0</v>
      </c>
      <c r="P328" s="56">
        <v>0</v>
      </c>
      <c r="Q328" s="56"/>
      <c r="R328" s="56"/>
      <c r="S328" s="56"/>
      <c r="T328" s="56"/>
      <c r="U328" s="56"/>
      <c r="V328" s="56"/>
      <c r="W328" s="56"/>
      <c r="X328" s="56"/>
      <c r="Y328" s="56"/>
      <c r="Z328" s="56"/>
      <c r="AA328" s="56"/>
      <c r="AB328" s="56"/>
      <c r="AC328" s="56"/>
      <c r="AD328" s="56"/>
      <c r="AE328" s="56"/>
      <c r="AF328" s="56"/>
      <c r="AG328" s="56"/>
      <c r="AH328" s="56"/>
      <c r="AI328" s="56"/>
      <c r="AJ328" s="56"/>
      <c r="AK328" s="56"/>
      <c r="AL328" s="56"/>
      <c r="AM328" s="56"/>
      <c r="AN328" s="56"/>
      <c r="AO328" s="56"/>
      <c r="AP328" s="56"/>
      <c r="AQ328" s="56"/>
      <c r="AR328" s="56"/>
      <c r="AS328" s="56"/>
      <c r="AT328" s="56"/>
      <c r="AU328" s="56"/>
      <c r="AV328" s="56"/>
      <c r="AW328" s="56"/>
      <c r="AX328" s="56"/>
      <c r="AY328" s="56"/>
      <c r="AZ328" s="56"/>
      <c r="BA328" s="56"/>
      <c r="BB328" s="56"/>
      <c r="BC328" s="56"/>
      <c r="BD328" s="56"/>
      <c r="BE328" s="56"/>
      <c r="BF328" s="56"/>
      <c r="BH328" s="81">
        <f t="shared" si="26"/>
        <v>0</v>
      </c>
      <c r="BI328" s="179">
        <f t="shared" si="24"/>
        <v>0</v>
      </c>
    </row>
    <row r="329" spans="1:61" ht="39.950000000000003" hidden="1" customHeight="1" x14ac:dyDescent="0.3">
      <c r="A329" s="54">
        <v>321</v>
      </c>
      <c r="B329" s="55" t="s">
        <v>823</v>
      </c>
      <c r="C329" s="55" t="s">
        <v>824</v>
      </c>
      <c r="D329" s="89" t="s">
        <v>324</v>
      </c>
      <c r="E329" s="54">
        <v>0</v>
      </c>
      <c r="F329" s="169" t="s">
        <v>170</v>
      </c>
      <c r="G329" s="169" t="s">
        <v>170</v>
      </c>
      <c r="H329" s="105">
        <v>0</v>
      </c>
      <c r="I329" s="94">
        <v>0</v>
      </c>
      <c r="J329" s="185"/>
      <c r="K329" s="52">
        <f t="shared" si="22"/>
        <v>0</v>
      </c>
      <c r="L329" s="169">
        <f t="shared" si="25"/>
        <v>0</v>
      </c>
      <c r="M329" s="169">
        <f t="shared" si="23"/>
        <v>0</v>
      </c>
      <c r="N329" s="104"/>
      <c r="O329" s="182">
        <v>0</v>
      </c>
      <c r="P329" s="56">
        <v>0</v>
      </c>
      <c r="Q329" s="56"/>
      <c r="R329" s="56"/>
      <c r="S329" s="56"/>
      <c r="T329" s="56"/>
      <c r="U329" s="56"/>
      <c r="V329" s="56"/>
      <c r="W329" s="56"/>
      <c r="X329" s="56"/>
      <c r="Y329" s="56"/>
      <c r="Z329" s="56"/>
      <c r="AA329" s="56"/>
      <c r="AB329" s="56"/>
      <c r="AC329" s="56"/>
      <c r="AD329" s="56"/>
      <c r="AE329" s="56"/>
      <c r="AF329" s="56"/>
      <c r="AG329" s="56"/>
      <c r="AH329" s="56"/>
      <c r="AI329" s="56"/>
      <c r="AJ329" s="56"/>
      <c r="AK329" s="56"/>
      <c r="AL329" s="56"/>
      <c r="AM329" s="56"/>
      <c r="AN329" s="56"/>
      <c r="AO329" s="56"/>
      <c r="AP329" s="56"/>
      <c r="AQ329" s="56"/>
      <c r="AR329" s="56"/>
      <c r="AS329" s="56"/>
      <c r="AT329" s="56"/>
      <c r="AU329" s="56"/>
      <c r="AV329" s="56"/>
      <c r="AW329" s="56"/>
      <c r="AX329" s="56"/>
      <c r="AY329" s="56"/>
      <c r="AZ329" s="56"/>
      <c r="BA329" s="56"/>
      <c r="BB329" s="56"/>
      <c r="BC329" s="56"/>
      <c r="BD329" s="56"/>
      <c r="BE329" s="56"/>
      <c r="BF329" s="56"/>
      <c r="BH329" s="81">
        <f t="shared" si="26"/>
        <v>0</v>
      </c>
      <c r="BI329" s="179">
        <f t="shared" si="24"/>
        <v>0</v>
      </c>
    </row>
    <row r="330" spans="1:61" ht="39.950000000000003" hidden="1" customHeight="1" x14ac:dyDescent="0.3">
      <c r="A330" s="54">
        <v>322</v>
      </c>
      <c r="B330" s="55" t="s">
        <v>825</v>
      </c>
      <c r="C330" s="55" t="s">
        <v>826</v>
      </c>
      <c r="D330" s="89" t="s">
        <v>324</v>
      </c>
      <c r="E330" s="54">
        <v>0</v>
      </c>
      <c r="F330" s="169" t="s">
        <v>170</v>
      </c>
      <c r="G330" s="169" t="s">
        <v>170</v>
      </c>
      <c r="H330" s="105">
        <v>0</v>
      </c>
      <c r="I330" s="94">
        <v>0</v>
      </c>
      <c r="J330" s="185"/>
      <c r="K330" s="52">
        <f t="shared" ref="K330:K393" si="27">ROUND(J330/(1-0.04%),2)</f>
        <v>0</v>
      </c>
      <c r="L330" s="169">
        <f t="shared" si="25"/>
        <v>0</v>
      </c>
      <c r="M330" s="169">
        <f t="shared" ref="M330:M393" si="28">K330*E330</f>
        <v>0</v>
      </c>
      <c r="N330" s="104"/>
      <c r="O330" s="182">
        <v>0</v>
      </c>
      <c r="P330" s="56">
        <v>0</v>
      </c>
      <c r="Q330" s="56"/>
      <c r="R330" s="56"/>
      <c r="S330" s="56"/>
      <c r="T330" s="56"/>
      <c r="U330" s="56"/>
      <c r="V330" s="56"/>
      <c r="W330" s="56"/>
      <c r="X330" s="56"/>
      <c r="Y330" s="56"/>
      <c r="Z330" s="56"/>
      <c r="AA330" s="56"/>
      <c r="AB330" s="56"/>
      <c r="AC330" s="56"/>
      <c r="AD330" s="56"/>
      <c r="AE330" s="56"/>
      <c r="AF330" s="56"/>
      <c r="AG330" s="56"/>
      <c r="AH330" s="56"/>
      <c r="AI330" s="56"/>
      <c r="AJ330" s="56"/>
      <c r="AK330" s="56"/>
      <c r="AL330" s="56"/>
      <c r="AM330" s="56"/>
      <c r="AN330" s="56"/>
      <c r="AO330" s="56"/>
      <c r="AP330" s="56"/>
      <c r="AQ330" s="56"/>
      <c r="AR330" s="56"/>
      <c r="AS330" s="56"/>
      <c r="AT330" s="56"/>
      <c r="AU330" s="56"/>
      <c r="AV330" s="56"/>
      <c r="AW330" s="56"/>
      <c r="AX330" s="56"/>
      <c r="AY330" s="56"/>
      <c r="AZ330" s="56"/>
      <c r="BA330" s="56"/>
      <c r="BB330" s="56"/>
      <c r="BC330" s="56"/>
      <c r="BD330" s="56"/>
      <c r="BE330" s="56"/>
      <c r="BF330" s="56"/>
      <c r="BH330" s="81">
        <f t="shared" si="26"/>
        <v>0</v>
      </c>
      <c r="BI330" s="179">
        <f t="shared" ref="BI330:BI393" si="29">BH330*J330</f>
        <v>0</v>
      </c>
    </row>
    <row r="331" spans="1:61" ht="39.950000000000003" hidden="1" customHeight="1" x14ac:dyDescent="0.3">
      <c r="A331" s="54">
        <v>323</v>
      </c>
      <c r="B331" s="55" t="s">
        <v>827</v>
      </c>
      <c r="C331" s="55" t="s">
        <v>828</v>
      </c>
      <c r="D331" s="89" t="s">
        <v>324</v>
      </c>
      <c r="E331" s="54">
        <v>0</v>
      </c>
      <c r="F331" s="169" t="s">
        <v>170</v>
      </c>
      <c r="G331" s="169" t="s">
        <v>170</v>
      </c>
      <c r="H331" s="105">
        <v>0</v>
      </c>
      <c r="I331" s="94">
        <v>0</v>
      </c>
      <c r="J331" s="185"/>
      <c r="K331" s="52">
        <f t="shared" si="27"/>
        <v>0</v>
      </c>
      <c r="L331" s="169">
        <f t="shared" si="25"/>
        <v>0</v>
      </c>
      <c r="M331" s="169">
        <f t="shared" si="28"/>
        <v>0</v>
      </c>
      <c r="N331" s="104"/>
      <c r="O331" s="182">
        <v>0</v>
      </c>
      <c r="P331" s="56">
        <v>0</v>
      </c>
      <c r="Q331" s="56"/>
      <c r="R331" s="56"/>
      <c r="S331" s="56"/>
      <c r="T331" s="56"/>
      <c r="U331" s="56"/>
      <c r="V331" s="56"/>
      <c r="W331" s="56"/>
      <c r="X331" s="56"/>
      <c r="Y331" s="56"/>
      <c r="Z331" s="56"/>
      <c r="AA331" s="56"/>
      <c r="AB331" s="56"/>
      <c r="AC331" s="56"/>
      <c r="AD331" s="56"/>
      <c r="AE331" s="56"/>
      <c r="AF331" s="56"/>
      <c r="AG331" s="56"/>
      <c r="AH331" s="56"/>
      <c r="AI331" s="56"/>
      <c r="AJ331" s="56"/>
      <c r="AK331" s="56"/>
      <c r="AL331" s="56"/>
      <c r="AM331" s="56"/>
      <c r="AN331" s="56"/>
      <c r="AO331" s="56"/>
      <c r="AP331" s="56"/>
      <c r="AQ331" s="56"/>
      <c r="AR331" s="56"/>
      <c r="AS331" s="56"/>
      <c r="AT331" s="56"/>
      <c r="AU331" s="56"/>
      <c r="AV331" s="56"/>
      <c r="AW331" s="56"/>
      <c r="AX331" s="56"/>
      <c r="AY331" s="56"/>
      <c r="AZ331" s="56"/>
      <c r="BA331" s="56"/>
      <c r="BB331" s="56"/>
      <c r="BC331" s="56"/>
      <c r="BD331" s="56"/>
      <c r="BE331" s="56"/>
      <c r="BF331" s="56"/>
      <c r="BH331" s="81">
        <f t="shared" si="26"/>
        <v>0</v>
      </c>
      <c r="BI331" s="179">
        <f t="shared" si="29"/>
        <v>0</v>
      </c>
    </row>
    <row r="332" spans="1:61" ht="39.950000000000003" hidden="1" customHeight="1" x14ac:dyDescent="0.3">
      <c r="A332" s="54">
        <v>324</v>
      </c>
      <c r="B332" s="55" t="s">
        <v>829</v>
      </c>
      <c r="C332" s="55" t="s">
        <v>830</v>
      </c>
      <c r="D332" s="89" t="s">
        <v>324</v>
      </c>
      <c r="E332" s="54">
        <v>1</v>
      </c>
      <c r="F332" s="169">
        <v>707566</v>
      </c>
      <c r="G332" s="169">
        <v>14942</v>
      </c>
      <c r="H332" s="105">
        <v>0.2</v>
      </c>
      <c r="I332" s="94">
        <v>0.98309999999999997</v>
      </c>
      <c r="J332" s="185">
        <v>11953.6</v>
      </c>
      <c r="K332" s="52">
        <f t="shared" si="27"/>
        <v>11958.38</v>
      </c>
      <c r="L332" s="169">
        <f t="shared" si="25"/>
        <v>11953.6</v>
      </c>
      <c r="M332" s="169">
        <f t="shared" si="28"/>
        <v>11958.38</v>
      </c>
      <c r="N332" s="104"/>
      <c r="O332" s="182">
        <v>0</v>
      </c>
      <c r="P332" s="56">
        <v>0</v>
      </c>
      <c r="Q332" s="56"/>
      <c r="R332" s="56"/>
      <c r="S332" s="56"/>
      <c r="T332" s="56"/>
      <c r="U332" s="56"/>
      <c r="V332" s="56"/>
      <c r="W332" s="56"/>
      <c r="X332" s="56"/>
      <c r="Y332" s="56"/>
      <c r="Z332" s="56"/>
      <c r="AA332" s="56"/>
      <c r="AB332" s="56"/>
      <c r="AC332" s="56"/>
      <c r="AD332" s="56"/>
      <c r="AE332" s="56"/>
      <c r="AF332" s="56"/>
      <c r="AG332" s="56"/>
      <c r="AH332" s="56"/>
      <c r="AI332" s="56"/>
      <c r="AJ332" s="56"/>
      <c r="AK332" s="56"/>
      <c r="AL332" s="56"/>
      <c r="AM332" s="56"/>
      <c r="AN332" s="56"/>
      <c r="AO332" s="56"/>
      <c r="AP332" s="56"/>
      <c r="AQ332" s="56"/>
      <c r="AR332" s="56"/>
      <c r="AS332" s="56"/>
      <c r="AT332" s="56"/>
      <c r="AU332" s="56"/>
      <c r="AV332" s="56"/>
      <c r="AW332" s="56"/>
      <c r="AX332" s="56"/>
      <c r="AY332" s="56"/>
      <c r="AZ332" s="56"/>
      <c r="BA332" s="56"/>
      <c r="BB332" s="56"/>
      <c r="BC332" s="56"/>
      <c r="BD332" s="56"/>
      <c r="BE332" s="56"/>
      <c r="BF332" s="56"/>
      <c r="BH332" s="81">
        <f t="shared" si="26"/>
        <v>0</v>
      </c>
      <c r="BI332" s="179">
        <f t="shared" si="29"/>
        <v>0</v>
      </c>
    </row>
    <row r="333" spans="1:61" ht="39.950000000000003" hidden="1" customHeight="1" x14ac:dyDescent="0.3">
      <c r="A333" s="54">
        <v>325</v>
      </c>
      <c r="B333" s="55" t="s">
        <v>831</v>
      </c>
      <c r="C333" s="55" t="s">
        <v>832</v>
      </c>
      <c r="D333" s="89" t="s">
        <v>324</v>
      </c>
      <c r="E333" s="54">
        <v>0</v>
      </c>
      <c r="F333" s="169" t="s">
        <v>170</v>
      </c>
      <c r="G333" s="169" t="s">
        <v>170</v>
      </c>
      <c r="H333" s="105">
        <v>0</v>
      </c>
      <c r="I333" s="94">
        <v>0</v>
      </c>
      <c r="J333" s="185"/>
      <c r="K333" s="52">
        <f t="shared" si="27"/>
        <v>0</v>
      </c>
      <c r="L333" s="169">
        <f t="shared" si="25"/>
        <v>0</v>
      </c>
      <c r="M333" s="169">
        <f t="shared" si="28"/>
        <v>0</v>
      </c>
      <c r="N333" s="104"/>
      <c r="O333" s="182">
        <v>0</v>
      </c>
      <c r="P333" s="56">
        <v>0</v>
      </c>
      <c r="Q333" s="56"/>
      <c r="R333" s="56"/>
      <c r="S333" s="56"/>
      <c r="T333" s="56"/>
      <c r="U333" s="56"/>
      <c r="V333" s="56"/>
      <c r="W333" s="56"/>
      <c r="X333" s="56"/>
      <c r="Y333" s="56"/>
      <c r="Z333" s="56"/>
      <c r="AA333" s="56"/>
      <c r="AB333" s="56"/>
      <c r="AC333" s="56"/>
      <c r="AD333" s="56"/>
      <c r="AE333" s="56"/>
      <c r="AF333" s="56"/>
      <c r="AG333" s="56"/>
      <c r="AH333" s="56"/>
      <c r="AI333" s="56"/>
      <c r="AJ333" s="56"/>
      <c r="AK333" s="56"/>
      <c r="AL333" s="56"/>
      <c r="AM333" s="56"/>
      <c r="AN333" s="56"/>
      <c r="AO333" s="56"/>
      <c r="AP333" s="56"/>
      <c r="AQ333" s="56"/>
      <c r="AR333" s="56"/>
      <c r="AS333" s="56"/>
      <c r="AT333" s="56"/>
      <c r="AU333" s="56"/>
      <c r="AV333" s="56"/>
      <c r="AW333" s="56"/>
      <c r="AX333" s="56"/>
      <c r="AY333" s="56"/>
      <c r="AZ333" s="56"/>
      <c r="BA333" s="56"/>
      <c r="BB333" s="56"/>
      <c r="BC333" s="56"/>
      <c r="BD333" s="56"/>
      <c r="BE333" s="56"/>
      <c r="BF333" s="56"/>
      <c r="BH333" s="81">
        <f t="shared" si="26"/>
        <v>0</v>
      </c>
      <c r="BI333" s="179">
        <f t="shared" si="29"/>
        <v>0</v>
      </c>
    </row>
    <row r="334" spans="1:61" ht="39.950000000000003" hidden="1" customHeight="1" x14ac:dyDescent="0.3">
      <c r="A334" s="54">
        <v>326</v>
      </c>
      <c r="B334" s="55" t="s">
        <v>833</v>
      </c>
      <c r="C334" s="55" t="s">
        <v>834</v>
      </c>
      <c r="D334" s="89" t="s">
        <v>324</v>
      </c>
      <c r="E334" s="54">
        <v>0</v>
      </c>
      <c r="F334" s="169" t="s">
        <v>170</v>
      </c>
      <c r="G334" s="169" t="s">
        <v>170</v>
      </c>
      <c r="H334" s="105">
        <v>0</v>
      </c>
      <c r="I334" s="94">
        <v>0</v>
      </c>
      <c r="J334" s="185"/>
      <c r="K334" s="52">
        <f t="shared" si="27"/>
        <v>0</v>
      </c>
      <c r="L334" s="169">
        <f t="shared" si="25"/>
        <v>0</v>
      </c>
      <c r="M334" s="169">
        <f t="shared" si="28"/>
        <v>0</v>
      </c>
      <c r="N334" s="104"/>
      <c r="O334" s="182">
        <v>0</v>
      </c>
      <c r="P334" s="56">
        <v>0</v>
      </c>
      <c r="Q334" s="56"/>
      <c r="R334" s="56"/>
      <c r="S334" s="56"/>
      <c r="T334" s="56"/>
      <c r="U334" s="56"/>
      <c r="V334" s="56"/>
      <c r="W334" s="56"/>
      <c r="X334" s="56"/>
      <c r="Y334" s="56"/>
      <c r="Z334" s="56"/>
      <c r="AA334" s="56"/>
      <c r="AB334" s="56"/>
      <c r="AC334" s="56"/>
      <c r="AD334" s="56"/>
      <c r="AE334" s="56"/>
      <c r="AF334" s="56"/>
      <c r="AG334" s="56"/>
      <c r="AH334" s="56"/>
      <c r="AI334" s="56"/>
      <c r="AJ334" s="56"/>
      <c r="AK334" s="56"/>
      <c r="AL334" s="56"/>
      <c r="AM334" s="56"/>
      <c r="AN334" s="56"/>
      <c r="AO334" s="56"/>
      <c r="AP334" s="56"/>
      <c r="AQ334" s="56"/>
      <c r="AR334" s="56"/>
      <c r="AS334" s="56"/>
      <c r="AT334" s="56"/>
      <c r="AU334" s="56"/>
      <c r="AV334" s="56"/>
      <c r="AW334" s="56"/>
      <c r="AX334" s="56"/>
      <c r="AY334" s="56"/>
      <c r="AZ334" s="56"/>
      <c r="BA334" s="56"/>
      <c r="BB334" s="56"/>
      <c r="BC334" s="56"/>
      <c r="BD334" s="56"/>
      <c r="BE334" s="56"/>
      <c r="BF334" s="56"/>
      <c r="BH334" s="81">
        <f t="shared" si="26"/>
        <v>0</v>
      </c>
      <c r="BI334" s="179">
        <f t="shared" si="29"/>
        <v>0</v>
      </c>
    </row>
    <row r="335" spans="1:61" ht="39.950000000000003" hidden="1" customHeight="1" x14ac:dyDescent="0.3">
      <c r="A335" s="54">
        <v>327</v>
      </c>
      <c r="B335" s="55" t="s">
        <v>835</v>
      </c>
      <c r="C335" s="55" t="s">
        <v>836</v>
      </c>
      <c r="D335" s="89" t="s">
        <v>324</v>
      </c>
      <c r="E335" s="54">
        <v>0</v>
      </c>
      <c r="F335" s="169" t="s">
        <v>170</v>
      </c>
      <c r="G335" s="169" t="s">
        <v>170</v>
      </c>
      <c r="H335" s="105">
        <v>0</v>
      </c>
      <c r="I335" s="94">
        <v>0</v>
      </c>
      <c r="J335" s="185"/>
      <c r="K335" s="52">
        <f t="shared" si="27"/>
        <v>0</v>
      </c>
      <c r="L335" s="169">
        <f t="shared" si="25"/>
        <v>0</v>
      </c>
      <c r="M335" s="169">
        <f t="shared" si="28"/>
        <v>0</v>
      </c>
      <c r="N335" s="104"/>
      <c r="O335" s="182">
        <v>0</v>
      </c>
      <c r="P335" s="56">
        <v>0</v>
      </c>
      <c r="Q335" s="56"/>
      <c r="R335" s="56"/>
      <c r="S335" s="56"/>
      <c r="T335" s="56"/>
      <c r="U335" s="56"/>
      <c r="V335" s="56"/>
      <c r="W335" s="56"/>
      <c r="X335" s="56"/>
      <c r="Y335" s="56"/>
      <c r="Z335" s="56"/>
      <c r="AA335" s="56"/>
      <c r="AB335" s="56"/>
      <c r="AC335" s="56"/>
      <c r="AD335" s="56"/>
      <c r="AE335" s="56"/>
      <c r="AF335" s="56"/>
      <c r="AG335" s="56"/>
      <c r="AH335" s="56"/>
      <c r="AI335" s="56"/>
      <c r="AJ335" s="56"/>
      <c r="AK335" s="56"/>
      <c r="AL335" s="56"/>
      <c r="AM335" s="56"/>
      <c r="AN335" s="56"/>
      <c r="AO335" s="56"/>
      <c r="AP335" s="56"/>
      <c r="AQ335" s="56"/>
      <c r="AR335" s="56"/>
      <c r="AS335" s="56"/>
      <c r="AT335" s="56"/>
      <c r="AU335" s="56"/>
      <c r="AV335" s="56"/>
      <c r="AW335" s="56"/>
      <c r="AX335" s="56"/>
      <c r="AY335" s="56"/>
      <c r="AZ335" s="56"/>
      <c r="BA335" s="56"/>
      <c r="BB335" s="56"/>
      <c r="BC335" s="56"/>
      <c r="BD335" s="56"/>
      <c r="BE335" s="56"/>
      <c r="BF335" s="56"/>
      <c r="BH335" s="81">
        <f t="shared" si="26"/>
        <v>0</v>
      </c>
      <c r="BI335" s="179">
        <f t="shared" si="29"/>
        <v>0</v>
      </c>
    </row>
    <row r="336" spans="1:61" ht="39.950000000000003" hidden="1" customHeight="1" x14ac:dyDescent="0.3">
      <c r="A336" s="54">
        <v>328</v>
      </c>
      <c r="B336" s="55" t="s">
        <v>837</v>
      </c>
      <c r="C336" s="55" t="s">
        <v>838</v>
      </c>
      <c r="D336" s="89" t="s">
        <v>324</v>
      </c>
      <c r="E336" s="54">
        <v>0</v>
      </c>
      <c r="F336" s="169" t="s">
        <v>170</v>
      </c>
      <c r="G336" s="169" t="s">
        <v>170</v>
      </c>
      <c r="H336" s="105">
        <v>0</v>
      </c>
      <c r="I336" s="94">
        <v>0</v>
      </c>
      <c r="J336" s="185"/>
      <c r="K336" s="52">
        <f t="shared" si="27"/>
        <v>0</v>
      </c>
      <c r="L336" s="169">
        <f t="shared" si="25"/>
        <v>0</v>
      </c>
      <c r="M336" s="169">
        <f t="shared" si="28"/>
        <v>0</v>
      </c>
      <c r="N336" s="104"/>
      <c r="O336" s="182">
        <v>0</v>
      </c>
      <c r="P336" s="56">
        <v>0</v>
      </c>
      <c r="Q336" s="56"/>
      <c r="R336" s="56"/>
      <c r="S336" s="56"/>
      <c r="T336" s="56"/>
      <c r="U336" s="56"/>
      <c r="V336" s="56"/>
      <c r="W336" s="56"/>
      <c r="X336" s="56"/>
      <c r="Y336" s="56"/>
      <c r="Z336" s="56"/>
      <c r="AA336" s="56"/>
      <c r="AB336" s="56"/>
      <c r="AC336" s="56"/>
      <c r="AD336" s="56"/>
      <c r="AE336" s="56"/>
      <c r="AF336" s="56"/>
      <c r="AG336" s="56"/>
      <c r="AH336" s="56"/>
      <c r="AI336" s="56"/>
      <c r="AJ336" s="56"/>
      <c r="AK336" s="56"/>
      <c r="AL336" s="56"/>
      <c r="AM336" s="56"/>
      <c r="AN336" s="56"/>
      <c r="AO336" s="56"/>
      <c r="AP336" s="56"/>
      <c r="AQ336" s="56"/>
      <c r="AR336" s="56"/>
      <c r="AS336" s="56"/>
      <c r="AT336" s="56"/>
      <c r="AU336" s="56"/>
      <c r="AV336" s="56"/>
      <c r="AW336" s="56"/>
      <c r="AX336" s="56"/>
      <c r="AY336" s="56"/>
      <c r="AZ336" s="56"/>
      <c r="BA336" s="56"/>
      <c r="BB336" s="56"/>
      <c r="BC336" s="56"/>
      <c r="BD336" s="56"/>
      <c r="BE336" s="56"/>
      <c r="BF336" s="56"/>
      <c r="BH336" s="81">
        <f t="shared" si="26"/>
        <v>0</v>
      </c>
      <c r="BI336" s="179">
        <f t="shared" si="29"/>
        <v>0</v>
      </c>
    </row>
    <row r="337" spans="1:61" ht="39.950000000000003" hidden="1" customHeight="1" x14ac:dyDescent="0.3">
      <c r="A337" s="54">
        <v>329</v>
      </c>
      <c r="B337" s="55" t="s">
        <v>839</v>
      </c>
      <c r="C337" s="55" t="s">
        <v>840</v>
      </c>
      <c r="D337" s="89" t="s">
        <v>324</v>
      </c>
      <c r="E337" s="54">
        <v>0</v>
      </c>
      <c r="F337" s="169" t="s">
        <v>170</v>
      </c>
      <c r="G337" s="169" t="s">
        <v>170</v>
      </c>
      <c r="H337" s="105">
        <v>0</v>
      </c>
      <c r="I337" s="94">
        <v>0</v>
      </c>
      <c r="J337" s="185"/>
      <c r="K337" s="52">
        <f t="shared" si="27"/>
        <v>0</v>
      </c>
      <c r="L337" s="169">
        <f t="shared" si="25"/>
        <v>0</v>
      </c>
      <c r="M337" s="169">
        <f t="shared" si="28"/>
        <v>0</v>
      </c>
      <c r="N337" s="104"/>
      <c r="O337" s="182">
        <v>0</v>
      </c>
      <c r="P337" s="56">
        <v>0</v>
      </c>
      <c r="Q337" s="56"/>
      <c r="R337" s="56"/>
      <c r="S337" s="56"/>
      <c r="T337" s="56"/>
      <c r="U337" s="56"/>
      <c r="V337" s="56"/>
      <c r="W337" s="56"/>
      <c r="X337" s="56"/>
      <c r="Y337" s="56"/>
      <c r="Z337" s="56"/>
      <c r="AA337" s="56"/>
      <c r="AB337" s="56"/>
      <c r="AC337" s="56"/>
      <c r="AD337" s="56"/>
      <c r="AE337" s="56"/>
      <c r="AF337" s="56"/>
      <c r="AG337" s="56"/>
      <c r="AH337" s="56"/>
      <c r="AI337" s="56"/>
      <c r="AJ337" s="56"/>
      <c r="AK337" s="56"/>
      <c r="AL337" s="56"/>
      <c r="AM337" s="56"/>
      <c r="AN337" s="56"/>
      <c r="AO337" s="56"/>
      <c r="AP337" s="56"/>
      <c r="AQ337" s="56"/>
      <c r="AR337" s="56"/>
      <c r="AS337" s="56"/>
      <c r="AT337" s="56"/>
      <c r="AU337" s="56"/>
      <c r="AV337" s="56"/>
      <c r="AW337" s="56"/>
      <c r="AX337" s="56"/>
      <c r="AY337" s="56"/>
      <c r="AZ337" s="56"/>
      <c r="BA337" s="56"/>
      <c r="BB337" s="56"/>
      <c r="BC337" s="56"/>
      <c r="BD337" s="56"/>
      <c r="BE337" s="56"/>
      <c r="BF337" s="56"/>
      <c r="BH337" s="81">
        <f t="shared" si="26"/>
        <v>0</v>
      </c>
      <c r="BI337" s="179">
        <f t="shared" si="29"/>
        <v>0</v>
      </c>
    </row>
    <row r="338" spans="1:61" ht="39.950000000000003" hidden="1" customHeight="1" x14ac:dyDescent="0.3">
      <c r="A338" s="54">
        <v>330</v>
      </c>
      <c r="B338" s="55" t="s">
        <v>841</v>
      </c>
      <c r="C338" s="55" t="s">
        <v>842</v>
      </c>
      <c r="D338" s="89" t="s">
        <v>324</v>
      </c>
      <c r="E338" s="54">
        <v>1</v>
      </c>
      <c r="F338" s="169">
        <v>1395901</v>
      </c>
      <c r="G338" s="169">
        <v>79229</v>
      </c>
      <c r="H338" s="105">
        <v>0.2</v>
      </c>
      <c r="I338" s="94">
        <v>0.9546</v>
      </c>
      <c r="J338" s="185">
        <v>63383.199999999997</v>
      </c>
      <c r="K338" s="52">
        <f t="shared" si="27"/>
        <v>63408.56</v>
      </c>
      <c r="L338" s="169">
        <f t="shared" si="25"/>
        <v>63383.199999999997</v>
      </c>
      <c r="M338" s="169">
        <f t="shared" si="28"/>
        <v>63408.56</v>
      </c>
      <c r="N338" s="104"/>
      <c r="O338" s="182">
        <v>0</v>
      </c>
      <c r="P338" s="56">
        <v>0</v>
      </c>
      <c r="Q338" s="56"/>
      <c r="R338" s="56"/>
      <c r="S338" s="56"/>
      <c r="T338" s="56"/>
      <c r="U338" s="56"/>
      <c r="V338" s="56"/>
      <c r="W338" s="56"/>
      <c r="X338" s="56"/>
      <c r="Y338" s="56"/>
      <c r="Z338" s="56"/>
      <c r="AA338" s="56"/>
      <c r="AB338" s="56"/>
      <c r="AC338" s="56"/>
      <c r="AD338" s="56"/>
      <c r="AE338" s="56"/>
      <c r="AF338" s="56"/>
      <c r="AG338" s="56"/>
      <c r="AH338" s="56"/>
      <c r="AI338" s="56"/>
      <c r="AJ338" s="56"/>
      <c r="AK338" s="56"/>
      <c r="AL338" s="56"/>
      <c r="AM338" s="56"/>
      <c r="AN338" s="56"/>
      <c r="AO338" s="56"/>
      <c r="AP338" s="56"/>
      <c r="AQ338" s="56"/>
      <c r="AR338" s="56"/>
      <c r="AS338" s="56"/>
      <c r="AT338" s="56"/>
      <c r="AU338" s="56"/>
      <c r="AV338" s="56"/>
      <c r="AW338" s="56"/>
      <c r="AX338" s="56"/>
      <c r="AY338" s="56"/>
      <c r="AZ338" s="56"/>
      <c r="BA338" s="56"/>
      <c r="BB338" s="56"/>
      <c r="BC338" s="56"/>
      <c r="BD338" s="56"/>
      <c r="BE338" s="56"/>
      <c r="BF338" s="56"/>
      <c r="BH338" s="81">
        <f t="shared" si="26"/>
        <v>0</v>
      </c>
      <c r="BI338" s="179">
        <f t="shared" si="29"/>
        <v>0</v>
      </c>
    </row>
    <row r="339" spans="1:61" ht="39.950000000000003" hidden="1" customHeight="1" x14ac:dyDescent="0.3">
      <c r="A339" s="54">
        <v>331</v>
      </c>
      <c r="B339" s="55" t="s">
        <v>843</v>
      </c>
      <c r="C339" s="55" t="s">
        <v>844</v>
      </c>
      <c r="D339" s="89" t="s">
        <v>324</v>
      </c>
      <c r="E339" s="54">
        <v>0</v>
      </c>
      <c r="F339" s="169" t="s">
        <v>170</v>
      </c>
      <c r="G339" s="169" t="s">
        <v>170</v>
      </c>
      <c r="H339" s="105">
        <v>0</v>
      </c>
      <c r="I339" s="94">
        <v>0</v>
      </c>
      <c r="J339" s="185"/>
      <c r="K339" s="52">
        <f t="shared" si="27"/>
        <v>0</v>
      </c>
      <c r="L339" s="169">
        <f t="shared" si="25"/>
        <v>0</v>
      </c>
      <c r="M339" s="169">
        <f t="shared" si="28"/>
        <v>0</v>
      </c>
      <c r="N339" s="104"/>
      <c r="O339" s="182">
        <v>0</v>
      </c>
      <c r="P339" s="56">
        <v>0</v>
      </c>
      <c r="Q339" s="56"/>
      <c r="R339" s="56"/>
      <c r="S339" s="56"/>
      <c r="T339" s="56"/>
      <c r="U339" s="56"/>
      <c r="V339" s="56"/>
      <c r="W339" s="56"/>
      <c r="X339" s="56"/>
      <c r="Y339" s="56"/>
      <c r="Z339" s="56"/>
      <c r="AA339" s="56"/>
      <c r="AB339" s="56"/>
      <c r="AC339" s="56"/>
      <c r="AD339" s="56"/>
      <c r="AE339" s="56"/>
      <c r="AF339" s="56"/>
      <c r="AG339" s="56"/>
      <c r="AH339" s="56"/>
      <c r="AI339" s="56"/>
      <c r="AJ339" s="56"/>
      <c r="AK339" s="56"/>
      <c r="AL339" s="56"/>
      <c r="AM339" s="56"/>
      <c r="AN339" s="56"/>
      <c r="AO339" s="56"/>
      <c r="AP339" s="56"/>
      <c r="AQ339" s="56"/>
      <c r="AR339" s="56"/>
      <c r="AS339" s="56"/>
      <c r="AT339" s="56"/>
      <c r="AU339" s="56"/>
      <c r="AV339" s="56"/>
      <c r="AW339" s="56"/>
      <c r="AX339" s="56"/>
      <c r="AY339" s="56"/>
      <c r="AZ339" s="56"/>
      <c r="BA339" s="56"/>
      <c r="BB339" s="56"/>
      <c r="BC339" s="56"/>
      <c r="BD339" s="56"/>
      <c r="BE339" s="56"/>
      <c r="BF339" s="56"/>
      <c r="BH339" s="81">
        <f t="shared" si="26"/>
        <v>0</v>
      </c>
      <c r="BI339" s="179">
        <f t="shared" si="29"/>
        <v>0</v>
      </c>
    </row>
    <row r="340" spans="1:61" ht="39.950000000000003" hidden="1" customHeight="1" x14ac:dyDescent="0.3">
      <c r="A340" s="54">
        <v>332</v>
      </c>
      <c r="B340" s="55" t="s">
        <v>845</v>
      </c>
      <c r="C340" s="55" t="s">
        <v>846</v>
      </c>
      <c r="D340" s="89" t="s">
        <v>324</v>
      </c>
      <c r="E340" s="54">
        <v>0</v>
      </c>
      <c r="F340" s="169" t="s">
        <v>170</v>
      </c>
      <c r="G340" s="169" t="s">
        <v>170</v>
      </c>
      <c r="H340" s="105">
        <v>0</v>
      </c>
      <c r="I340" s="94">
        <v>0</v>
      </c>
      <c r="J340" s="185"/>
      <c r="K340" s="52">
        <f t="shared" si="27"/>
        <v>0</v>
      </c>
      <c r="L340" s="169">
        <f t="shared" si="25"/>
        <v>0</v>
      </c>
      <c r="M340" s="169">
        <f t="shared" si="28"/>
        <v>0</v>
      </c>
      <c r="N340" s="104"/>
      <c r="O340" s="182">
        <v>0</v>
      </c>
      <c r="P340" s="56">
        <v>0</v>
      </c>
      <c r="Q340" s="56"/>
      <c r="R340" s="56"/>
      <c r="S340" s="56"/>
      <c r="T340" s="56"/>
      <c r="U340" s="56"/>
      <c r="V340" s="56"/>
      <c r="W340" s="56"/>
      <c r="X340" s="56"/>
      <c r="Y340" s="56"/>
      <c r="Z340" s="56"/>
      <c r="AA340" s="56"/>
      <c r="AB340" s="56"/>
      <c r="AC340" s="56"/>
      <c r="AD340" s="56"/>
      <c r="AE340" s="56"/>
      <c r="AF340" s="56"/>
      <c r="AG340" s="56"/>
      <c r="AH340" s="56"/>
      <c r="AI340" s="56"/>
      <c r="AJ340" s="56"/>
      <c r="AK340" s="56"/>
      <c r="AL340" s="56"/>
      <c r="AM340" s="56"/>
      <c r="AN340" s="56"/>
      <c r="AO340" s="56"/>
      <c r="AP340" s="56"/>
      <c r="AQ340" s="56"/>
      <c r="AR340" s="56"/>
      <c r="AS340" s="56"/>
      <c r="AT340" s="56"/>
      <c r="AU340" s="56"/>
      <c r="AV340" s="56"/>
      <c r="AW340" s="56"/>
      <c r="AX340" s="56"/>
      <c r="AY340" s="56"/>
      <c r="AZ340" s="56"/>
      <c r="BA340" s="56"/>
      <c r="BB340" s="56"/>
      <c r="BC340" s="56"/>
      <c r="BD340" s="56"/>
      <c r="BE340" s="56"/>
      <c r="BF340" s="56"/>
      <c r="BH340" s="81">
        <f t="shared" si="26"/>
        <v>0</v>
      </c>
      <c r="BI340" s="179">
        <f t="shared" si="29"/>
        <v>0</v>
      </c>
    </row>
    <row r="341" spans="1:61" ht="39.950000000000003" hidden="1" customHeight="1" x14ac:dyDescent="0.3">
      <c r="A341" s="54">
        <v>333</v>
      </c>
      <c r="B341" s="55" t="s">
        <v>847</v>
      </c>
      <c r="C341" s="55" t="s">
        <v>848</v>
      </c>
      <c r="D341" s="89" t="s">
        <v>324</v>
      </c>
      <c r="E341" s="54">
        <v>0</v>
      </c>
      <c r="F341" s="169" t="s">
        <v>170</v>
      </c>
      <c r="G341" s="169" t="s">
        <v>170</v>
      </c>
      <c r="H341" s="105">
        <v>0</v>
      </c>
      <c r="I341" s="94">
        <v>0</v>
      </c>
      <c r="J341" s="185"/>
      <c r="K341" s="52">
        <f t="shared" si="27"/>
        <v>0</v>
      </c>
      <c r="L341" s="169">
        <f t="shared" si="25"/>
        <v>0</v>
      </c>
      <c r="M341" s="169">
        <f t="shared" si="28"/>
        <v>0</v>
      </c>
      <c r="N341" s="104"/>
      <c r="O341" s="182">
        <v>0</v>
      </c>
      <c r="P341" s="56">
        <v>0</v>
      </c>
      <c r="Q341" s="56"/>
      <c r="R341" s="56"/>
      <c r="S341" s="56"/>
      <c r="T341" s="56"/>
      <c r="U341" s="56"/>
      <c r="V341" s="56"/>
      <c r="W341" s="56"/>
      <c r="X341" s="56"/>
      <c r="Y341" s="56"/>
      <c r="Z341" s="56"/>
      <c r="AA341" s="56"/>
      <c r="AB341" s="56"/>
      <c r="AC341" s="56"/>
      <c r="AD341" s="56"/>
      <c r="AE341" s="56"/>
      <c r="AF341" s="56"/>
      <c r="AG341" s="56"/>
      <c r="AH341" s="56"/>
      <c r="AI341" s="56"/>
      <c r="AJ341" s="56"/>
      <c r="AK341" s="56"/>
      <c r="AL341" s="56"/>
      <c r="AM341" s="56"/>
      <c r="AN341" s="56"/>
      <c r="AO341" s="56"/>
      <c r="AP341" s="56"/>
      <c r="AQ341" s="56"/>
      <c r="AR341" s="56"/>
      <c r="AS341" s="56"/>
      <c r="AT341" s="56"/>
      <c r="AU341" s="56"/>
      <c r="AV341" s="56"/>
      <c r="AW341" s="56"/>
      <c r="AX341" s="56"/>
      <c r="AY341" s="56"/>
      <c r="AZ341" s="56"/>
      <c r="BA341" s="56"/>
      <c r="BB341" s="56"/>
      <c r="BC341" s="56"/>
      <c r="BD341" s="56"/>
      <c r="BE341" s="56"/>
      <c r="BF341" s="56"/>
      <c r="BH341" s="81">
        <f t="shared" si="26"/>
        <v>0</v>
      </c>
      <c r="BI341" s="179">
        <f t="shared" si="29"/>
        <v>0</v>
      </c>
    </row>
    <row r="342" spans="1:61" ht="39.950000000000003" hidden="1" customHeight="1" x14ac:dyDescent="0.3">
      <c r="A342" s="54">
        <v>334</v>
      </c>
      <c r="B342" s="55" t="s">
        <v>849</v>
      </c>
      <c r="C342" s="55" t="s">
        <v>850</v>
      </c>
      <c r="D342" s="89" t="s">
        <v>324</v>
      </c>
      <c r="E342" s="54">
        <v>0</v>
      </c>
      <c r="F342" s="169" t="s">
        <v>170</v>
      </c>
      <c r="G342" s="169" t="s">
        <v>170</v>
      </c>
      <c r="H342" s="105">
        <v>0</v>
      </c>
      <c r="I342" s="94">
        <v>0</v>
      </c>
      <c r="J342" s="185"/>
      <c r="K342" s="52">
        <f t="shared" si="27"/>
        <v>0</v>
      </c>
      <c r="L342" s="169">
        <f t="shared" si="25"/>
        <v>0</v>
      </c>
      <c r="M342" s="169">
        <f t="shared" si="28"/>
        <v>0</v>
      </c>
      <c r="N342" s="104"/>
      <c r="O342" s="182">
        <v>0</v>
      </c>
      <c r="P342" s="56">
        <v>0</v>
      </c>
      <c r="Q342" s="56"/>
      <c r="R342" s="56"/>
      <c r="S342" s="56"/>
      <c r="T342" s="56"/>
      <c r="U342" s="56"/>
      <c r="V342" s="56"/>
      <c r="W342" s="56"/>
      <c r="X342" s="56"/>
      <c r="Y342" s="56"/>
      <c r="Z342" s="56"/>
      <c r="AA342" s="56"/>
      <c r="AB342" s="56"/>
      <c r="AC342" s="56"/>
      <c r="AD342" s="56"/>
      <c r="AE342" s="56"/>
      <c r="AF342" s="56"/>
      <c r="AG342" s="56"/>
      <c r="AH342" s="56"/>
      <c r="AI342" s="56"/>
      <c r="AJ342" s="56"/>
      <c r="AK342" s="56"/>
      <c r="AL342" s="56"/>
      <c r="AM342" s="56"/>
      <c r="AN342" s="56"/>
      <c r="AO342" s="56"/>
      <c r="AP342" s="56"/>
      <c r="AQ342" s="56"/>
      <c r="AR342" s="56"/>
      <c r="AS342" s="56"/>
      <c r="AT342" s="56"/>
      <c r="AU342" s="56"/>
      <c r="AV342" s="56"/>
      <c r="AW342" s="56"/>
      <c r="AX342" s="56"/>
      <c r="AY342" s="56"/>
      <c r="AZ342" s="56"/>
      <c r="BA342" s="56"/>
      <c r="BB342" s="56"/>
      <c r="BC342" s="56"/>
      <c r="BD342" s="56"/>
      <c r="BE342" s="56"/>
      <c r="BF342" s="56"/>
      <c r="BH342" s="81">
        <f t="shared" si="26"/>
        <v>0</v>
      </c>
      <c r="BI342" s="179">
        <f t="shared" si="29"/>
        <v>0</v>
      </c>
    </row>
    <row r="343" spans="1:61" ht="39.950000000000003" hidden="1" customHeight="1" x14ac:dyDescent="0.3">
      <c r="A343" s="54">
        <v>335</v>
      </c>
      <c r="B343" s="55" t="s">
        <v>851</v>
      </c>
      <c r="C343" s="55" t="s">
        <v>852</v>
      </c>
      <c r="D343" s="89" t="s">
        <v>324</v>
      </c>
      <c r="E343" s="54">
        <v>0</v>
      </c>
      <c r="F343" s="169" t="s">
        <v>170</v>
      </c>
      <c r="G343" s="169" t="s">
        <v>170</v>
      </c>
      <c r="H343" s="105">
        <v>0</v>
      </c>
      <c r="I343" s="94">
        <v>0</v>
      </c>
      <c r="J343" s="185"/>
      <c r="K343" s="52">
        <f t="shared" si="27"/>
        <v>0</v>
      </c>
      <c r="L343" s="169">
        <f t="shared" si="25"/>
        <v>0</v>
      </c>
      <c r="M343" s="169">
        <f t="shared" si="28"/>
        <v>0</v>
      </c>
      <c r="N343" s="104"/>
      <c r="O343" s="182">
        <v>0</v>
      </c>
      <c r="P343" s="56">
        <v>0</v>
      </c>
      <c r="Q343" s="56"/>
      <c r="R343" s="56"/>
      <c r="S343" s="56"/>
      <c r="T343" s="56"/>
      <c r="U343" s="56"/>
      <c r="V343" s="56"/>
      <c r="W343" s="56"/>
      <c r="X343" s="56"/>
      <c r="Y343" s="56"/>
      <c r="Z343" s="56"/>
      <c r="AA343" s="56"/>
      <c r="AB343" s="56"/>
      <c r="AC343" s="56"/>
      <c r="AD343" s="56"/>
      <c r="AE343" s="56"/>
      <c r="AF343" s="56"/>
      <c r="AG343" s="56"/>
      <c r="AH343" s="56"/>
      <c r="AI343" s="56"/>
      <c r="AJ343" s="56"/>
      <c r="AK343" s="56"/>
      <c r="AL343" s="56"/>
      <c r="AM343" s="56"/>
      <c r="AN343" s="56"/>
      <c r="AO343" s="56"/>
      <c r="AP343" s="56"/>
      <c r="AQ343" s="56"/>
      <c r="AR343" s="56"/>
      <c r="AS343" s="56"/>
      <c r="AT343" s="56"/>
      <c r="AU343" s="56"/>
      <c r="AV343" s="56"/>
      <c r="AW343" s="56"/>
      <c r="AX343" s="56"/>
      <c r="AY343" s="56"/>
      <c r="AZ343" s="56"/>
      <c r="BA343" s="56"/>
      <c r="BB343" s="56"/>
      <c r="BC343" s="56"/>
      <c r="BD343" s="56"/>
      <c r="BE343" s="56"/>
      <c r="BF343" s="56"/>
      <c r="BH343" s="81">
        <f t="shared" si="26"/>
        <v>0</v>
      </c>
      <c r="BI343" s="179">
        <f t="shared" si="29"/>
        <v>0</v>
      </c>
    </row>
    <row r="344" spans="1:61" ht="39.950000000000003" hidden="1" customHeight="1" x14ac:dyDescent="0.3">
      <c r="A344" s="54">
        <v>336</v>
      </c>
      <c r="B344" s="55" t="s">
        <v>853</v>
      </c>
      <c r="C344" s="55" t="s">
        <v>854</v>
      </c>
      <c r="D344" s="89" t="s">
        <v>324</v>
      </c>
      <c r="E344" s="54">
        <v>0</v>
      </c>
      <c r="F344" s="169" t="s">
        <v>170</v>
      </c>
      <c r="G344" s="169" t="s">
        <v>170</v>
      </c>
      <c r="H344" s="105">
        <v>0</v>
      </c>
      <c r="I344" s="94">
        <v>0</v>
      </c>
      <c r="J344" s="185"/>
      <c r="K344" s="52">
        <f t="shared" si="27"/>
        <v>0</v>
      </c>
      <c r="L344" s="169">
        <f>J344*E344</f>
        <v>0</v>
      </c>
      <c r="M344" s="169">
        <f t="shared" si="28"/>
        <v>0</v>
      </c>
      <c r="N344" s="104"/>
      <c r="O344" s="182">
        <v>0</v>
      </c>
      <c r="P344" s="56">
        <v>0</v>
      </c>
      <c r="Q344" s="56"/>
      <c r="R344" s="56"/>
      <c r="S344" s="56"/>
      <c r="T344" s="56"/>
      <c r="U344" s="56"/>
      <c r="V344" s="56"/>
      <c r="W344" s="56"/>
      <c r="X344" s="56"/>
      <c r="Y344" s="56"/>
      <c r="Z344" s="56"/>
      <c r="AA344" s="56"/>
      <c r="AB344" s="56"/>
      <c r="AC344" s="56"/>
      <c r="AD344" s="56"/>
      <c r="AE344" s="56"/>
      <c r="AF344" s="56"/>
      <c r="AG344" s="56"/>
      <c r="AH344" s="56"/>
      <c r="AI344" s="56"/>
      <c r="AJ344" s="56"/>
      <c r="AK344" s="56"/>
      <c r="AL344" s="56"/>
      <c r="AM344" s="56"/>
      <c r="AN344" s="56"/>
      <c r="AO344" s="56"/>
      <c r="AP344" s="56"/>
      <c r="AQ344" s="56"/>
      <c r="AR344" s="56"/>
      <c r="AS344" s="56"/>
      <c r="AT344" s="56"/>
      <c r="AU344" s="56"/>
      <c r="AV344" s="56"/>
      <c r="AW344" s="56"/>
      <c r="AX344" s="56"/>
      <c r="AY344" s="56"/>
      <c r="AZ344" s="56"/>
      <c r="BA344" s="56"/>
      <c r="BB344" s="56"/>
      <c r="BC344" s="56"/>
      <c r="BD344" s="56"/>
      <c r="BE344" s="56"/>
      <c r="BF344" s="56"/>
      <c r="BH344" s="81">
        <f t="shared" si="26"/>
        <v>0</v>
      </c>
      <c r="BI344" s="179">
        <f t="shared" si="29"/>
        <v>0</v>
      </c>
    </row>
    <row r="345" spans="1:61" ht="39.950000000000003" hidden="1" customHeight="1" x14ac:dyDescent="0.3">
      <c r="A345" s="54">
        <v>337</v>
      </c>
      <c r="B345" s="55" t="s">
        <v>855</v>
      </c>
      <c r="C345" s="55" t="s">
        <v>856</v>
      </c>
      <c r="D345" s="89" t="s">
        <v>324</v>
      </c>
      <c r="E345" s="54">
        <v>0</v>
      </c>
      <c r="F345" s="169" t="s">
        <v>170</v>
      </c>
      <c r="G345" s="169" t="s">
        <v>170</v>
      </c>
      <c r="H345" s="105">
        <v>0</v>
      </c>
      <c r="I345" s="94">
        <v>0</v>
      </c>
      <c r="J345" s="185"/>
      <c r="K345" s="52">
        <f t="shared" si="27"/>
        <v>0</v>
      </c>
      <c r="L345" s="169">
        <f t="shared" ref="L345:L408" si="30">J345*E345</f>
        <v>0</v>
      </c>
      <c r="M345" s="169">
        <f t="shared" si="28"/>
        <v>0</v>
      </c>
      <c r="N345" s="104"/>
      <c r="O345" s="182">
        <v>0</v>
      </c>
      <c r="P345" s="56">
        <v>0</v>
      </c>
      <c r="Q345" s="56"/>
      <c r="R345" s="56"/>
      <c r="S345" s="56"/>
      <c r="T345" s="56"/>
      <c r="U345" s="56"/>
      <c r="V345" s="56"/>
      <c r="W345" s="56"/>
      <c r="X345" s="56"/>
      <c r="Y345" s="56"/>
      <c r="Z345" s="56"/>
      <c r="AA345" s="56"/>
      <c r="AB345" s="56"/>
      <c r="AC345" s="56"/>
      <c r="AD345" s="56"/>
      <c r="AE345" s="56"/>
      <c r="AF345" s="56"/>
      <c r="AG345" s="56"/>
      <c r="AH345" s="56"/>
      <c r="AI345" s="56"/>
      <c r="AJ345" s="56"/>
      <c r="AK345" s="56"/>
      <c r="AL345" s="56"/>
      <c r="AM345" s="56"/>
      <c r="AN345" s="56"/>
      <c r="AO345" s="56"/>
      <c r="AP345" s="56"/>
      <c r="AQ345" s="56"/>
      <c r="AR345" s="56"/>
      <c r="AS345" s="56"/>
      <c r="AT345" s="56"/>
      <c r="AU345" s="56"/>
      <c r="AV345" s="56"/>
      <c r="AW345" s="56"/>
      <c r="AX345" s="56"/>
      <c r="AY345" s="56"/>
      <c r="AZ345" s="56"/>
      <c r="BA345" s="56"/>
      <c r="BB345" s="56"/>
      <c r="BC345" s="56"/>
      <c r="BD345" s="56"/>
      <c r="BE345" s="56"/>
      <c r="BF345" s="56"/>
      <c r="BH345" s="81">
        <f t="shared" ref="BH345:BH408" si="31">SUM(O345:BF345)</f>
        <v>0</v>
      </c>
      <c r="BI345" s="179">
        <f t="shared" si="29"/>
        <v>0</v>
      </c>
    </row>
    <row r="346" spans="1:61" ht="39.950000000000003" hidden="1" customHeight="1" x14ac:dyDescent="0.3">
      <c r="A346" s="54">
        <v>338</v>
      </c>
      <c r="B346" s="173" t="s">
        <v>857</v>
      </c>
      <c r="C346" s="55" t="s">
        <v>858</v>
      </c>
      <c r="D346" s="89" t="s">
        <v>324</v>
      </c>
      <c r="E346" s="54">
        <v>0</v>
      </c>
      <c r="F346" s="169" t="s">
        <v>170</v>
      </c>
      <c r="G346" s="169" t="s">
        <v>170</v>
      </c>
      <c r="H346" s="105">
        <v>0</v>
      </c>
      <c r="I346" s="94">
        <v>0</v>
      </c>
      <c r="J346" s="185"/>
      <c r="K346" s="52">
        <f t="shared" si="27"/>
        <v>0</v>
      </c>
      <c r="L346" s="169">
        <f t="shared" si="30"/>
        <v>0</v>
      </c>
      <c r="M346" s="169">
        <f t="shared" si="28"/>
        <v>0</v>
      </c>
      <c r="N346" s="104"/>
      <c r="O346" s="182">
        <v>0</v>
      </c>
      <c r="P346" s="56">
        <v>0</v>
      </c>
      <c r="Q346" s="56"/>
      <c r="R346" s="56"/>
      <c r="S346" s="56"/>
      <c r="T346" s="56"/>
      <c r="U346" s="56"/>
      <c r="V346" s="56"/>
      <c r="W346" s="56"/>
      <c r="X346" s="56"/>
      <c r="Y346" s="56"/>
      <c r="Z346" s="56"/>
      <c r="AA346" s="56"/>
      <c r="AB346" s="56"/>
      <c r="AC346" s="56"/>
      <c r="AD346" s="56"/>
      <c r="AE346" s="56"/>
      <c r="AF346" s="56"/>
      <c r="AG346" s="56"/>
      <c r="AH346" s="56"/>
      <c r="AI346" s="56"/>
      <c r="AJ346" s="56"/>
      <c r="AK346" s="56"/>
      <c r="AL346" s="56"/>
      <c r="AM346" s="56"/>
      <c r="AN346" s="56"/>
      <c r="AO346" s="56"/>
      <c r="AP346" s="56"/>
      <c r="AQ346" s="56"/>
      <c r="AR346" s="56"/>
      <c r="AS346" s="56"/>
      <c r="AT346" s="56"/>
      <c r="AU346" s="56"/>
      <c r="AV346" s="56"/>
      <c r="AW346" s="56"/>
      <c r="AX346" s="56"/>
      <c r="AY346" s="56"/>
      <c r="AZ346" s="56"/>
      <c r="BA346" s="56"/>
      <c r="BB346" s="56"/>
      <c r="BC346" s="56"/>
      <c r="BD346" s="56"/>
      <c r="BE346" s="56"/>
      <c r="BF346" s="56"/>
      <c r="BH346" s="81">
        <f t="shared" si="31"/>
        <v>0</v>
      </c>
      <c r="BI346" s="179">
        <f t="shared" si="29"/>
        <v>0</v>
      </c>
    </row>
    <row r="347" spans="1:61" ht="39.950000000000003" hidden="1" customHeight="1" x14ac:dyDescent="0.3">
      <c r="A347" s="54">
        <v>339</v>
      </c>
      <c r="B347" s="55" t="s">
        <v>859</v>
      </c>
      <c r="C347" s="55" t="s">
        <v>860</v>
      </c>
      <c r="D347" s="89" t="s">
        <v>324</v>
      </c>
      <c r="E347" s="54">
        <v>0</v>
      </c>
      <c r="F347" s="169" t="s">
        <v>170</v>
      </c>
      <c r="G347" s="169" t="s">
        <v>170</v>
      </c>
      <c r="H347" s="105">
        <v>0</v>
      </c>
      <c r="I347" s="94">
        <v>0</v>
      </c>
      <c r="J347" s="185"/>
      <c r="K347" s="52">
        <f t="shared" si="27"/>
        <v>0</v>
      </c>
      <c r="L347" s="169">
        <f t="shared" si="30"/>
        <v>0</v>
      </c>
      <c r="M347" s="169">
        <f t="shared" si="28"/>
        <v>0</v>
      </c>
      <c r="N347" s="104"/>
      <c r="O347" s="182">
        <v>0</v>
      </c>
      <c r="P347" s="56">
        <v>0</v>
      </c>
      <c r="Q347" s="56"/>
      <c r="R347" s="56"/>
      <c r="S347" s="56"/>
      <c r="T347" s="56"/>
      <c r="U347" s="56"/>
      <c r="V347" s="56"/>
      <c r="W347" s="56"/>
      <c r="X347" s="56"/>
      <c r="Y347" s="56"/>
      <c r="Z347" s="56"/>
      <c r="AA347" s="56"/>
      <c r="AB347" s="56"/>
      <c r="AC347" s="56"/>
      <c r="AD347" s="56"/>
      <c r="AE347" s="56"/>
      <c r="AF347" s="56"/>
      <c r="AG347" s="56"/>
      <c r="AH347" s="56"/>
      <c r="AI347" s="56"/>
      <c r="AJ347" s="56"/>
      <c r="AK347" s="56"/>
      <c r="AL347" s="56"/>
      <c r="AM347" s="56"/>
      <c r="AN347" s="56"/>
      <c r="AO347" s="56"/>
      <c r="AP347" s="56"/>
      <c r="AQ347" s="56"/>
      <c r="AR347" s="56"/>
      <c r="AS347" s="56"/>
      <c r="AT347" s="56"/>
      <c r="AU347" s="56"/>
      <c r="AV347" s="56"/>
      <c r="AW347" s="56"/>
      <c r="AX347" s="56"/>
      <c r="AY347" s="56"/>
      <c r="AZ347" s="56"/>
      <c r="BA347" s="56"/>
      <c r="BB347" s="56"/>
      <c r="BC347" s="56"/>
      <c r="BD347" s="56"/>
      <c r="BE347" s="56"/>
      <c r="BF347" s="56"/>
      <c r="BH347" s="81">
        <f t="shared" si="31"/>
        <v>0</v>
      </c>
      <c r="BI347" s="179">
        <f t="shared" si="29"/>
        <v>0</v>
      </c>
    </row>
    <row r="348" spans="1:61" ht="39.950000000000003" hidden="1" customHeight="1" x14ac:dyDescent="0.3">
      <c r="A348" s="54">
        <v>340</v>
      </c>
      <c r="B348" s="173" t="s">
        <v>861</v>
      </c>
      <c r="C348" s="55" t="s">
        <v>862</v>
      </c>
      <c r="D348" s="89" t="s">
        <v>324</v>
      </c>
      <c r="E348" s="54">
        <v>0</v>
      </c>
      <c r="F348" s="169" t="s">
        <v>170</v>
      </c>
      <c r="G348" s="169" t="s">
        <v>170</v>
      </c>
      <c r="H348" s="105">
        <v>0</v>
      </c>
      <c r="I348" s="94">
        <v>0</v>
      </c>
      <c r="J348" s="185"/>
      <c r="K348" s="52">
        <f t="shared" si="27"/>
        <v>0</v>
      </c>
      <c r="L348" s="169">
        <f t="shared" si="30"/>
        <v>0</v>
      </c>
      <c r="M348" s="169">
        <f t="shared" si="28"/>
        <v>0</v>
      </c>
      <c r="N348" s="104"/>
      <c r="O348" s="182">
        <v>0</v>
      </c>
      <c r="P348" s="56">
        <v>0</v>
      </c>
      <c r="Q348" s="56"/>
      <c r="R348" s="56"/>
      <c r="S348" s="56"/>
      <c r="T348" s="56"/>
      <c r="U348" s="56"/>
      <c r="V348" s="56"/>
      <c r="W348" s="56"/>
      <c r="X348" s="56"/>
      <c r="Y348" s="56"/>
      <c r="Z348" s="56"/>
      <c r="AA348" s="56"/>
      <c r="AB348" s="56"/>
      <c r="AC348" s="56"/>
      <c r="AD348" s="56"/>
      <c r="AE348" s="56"/>
      <c r="AF348" s="56"/>
      <c r="AG348" s="56"/>
      <c r="AH348" s="56"/>
      <c r="AI348" s="56"/>
      <c r="AJ348" s="56"/>
      <c r="AK348" s="56"/>
      <c r="AL348" s="56"/>
      <c r="AM348" s="56"/>
      <c r="AN348" s="56"/>
      <c r="AO348" s="56"/>
      <c r="AP348" s="56"/>
      <c r="AQ348" s="56"/>
      <c r="AR348" s="56"/>
      <c r="AS348" s="56"/>
      <c r="AT348" s="56"/>
      <c r="AU348" s="56"/>
      <c r="AV348" s="56"/>
      <c r="AW348" s="56"/>
      <c r="AX348" s="56"/>
      <c r="AY348" s="56"/>
      <c r="AZ348" s="56"/>
      <c r="BA348" s="56"/>
      <c r="BB348" s="56"/>
      <c r="BC348" s="56"/>
      <c r="BD348" s="56"/>
      <c r="BE348" s="56"/>
      <c r="BF348" s="56"/>
      <c r="BH348" s="81">
        <f t="shared" si="31"/>
        <v>0</v>
      </c>
      <c r="BI348" s="179">
        <f t="shared" si="29"/>
        <v>0</v>
      </c>
    </row>
    <row r="349" spans="1:61" ht="39.950000000000003" hidden="1" customHeight="1" x14ac:dyDescent="0.3">
      <c r="A349" s="54">
        <v>341</v>
      </c>
      <c r="B349" s="55" t="s">
        <v>863</v>
      </c>
      <c r="C349" s="55" t="s">
        <v>864</v>
      </c>
      <c r="D349" s="89" t="s">
        <v>324</v>
      </c>
      <c r="E349" s="54">
        <v>0</v>
      </c>
      <c r="F349" s="169" t="s">
        <v>170</v>
      </c>
      <c r="G349" s="169" t="s">
        <v>170</v>
      </c>
      <c r="H349" s="105">
        <v>0</v>
      </c>
      <c r="I349" s="94">
        <v>0</v>
      </c>
      <c r="J349" s="185"/>
      <c r="K349" s="52">
        <f t="shared" si="27"/>
        <v>0</v>
      </c>
      <c r="L349" s="169">
        <f t="shared" si="30"/>
        <v>0</v>
      </c>
      <c r="M349" s="169">
        <f t="shared" si="28"/>
        <v>0</v>
      </c>
      <c r="N349" s="104"/>
      <c r="O349" s="182">
        <v>0</v>
      </c>
      <c r="P349" s="56">
        <v>0</v>
      </c>
      <c r="Q349" s="56"/>
      <c r="R349" s="56"/>
      <c r="S349" s="56"/>
      <c r="T349" s="56"/>
      <c r="U349" s="56"/>
      <c r="V349" s="56"/>
      <c r="W349" s="56"/>
      <c r="X349" s="56"/>
      <c r="Y349" s="56"/>
      <c r="Z349" s="56"/>
      <c r="AA349" s="56"/>
      <c r="AB349" s="56"/>
      <c r="AC349" s="56"/>
      <c r="AD349" s="56"/>
      <c r="AE349" s="56"/>
      <c r="AF349" s="56"/>
      <c r="AG349" s="56"/>
      <c r="AH349" s="56"/>
      <c r="AI349" s="56"/>
      <c r="AJ349" s="56"/>
      <c r="AK349" s="56"/>
      <c r="AL349" s="56"/>
      <c r="AM349" s="56"/>
      <c r="AN349" s="56"/>
      <c r="AO349" s="56"/>
      <c r="AP349" s="56"/>
      <c r="AQ349" s="56"/>
      <c r="AR349" s="56"/>
      <c r="AS349" s="56"/>
      <c r="AT349" s="56"/>
      <c r="AU349" s="56"/>
      <c r="AV349" s="56"/>
      <c r="AW349" s="56"/>
      <c r="AX349" s="56"/>
      <c r="AY349" s="56"/>
      <c r="AZ349" s="56"/>
      <c r="BA349" s="56"/>
      <c r="BB349" s="56"/>
      <c r="BC349" s="56"/>
      <c r="BD349" s="56"/>
      <c r="BE349" s="56"/>
      <c r="BF349" s="56"/>
      <c r="BH349" s="81">
        <f t="shared" si="31"/>
        <v>0</v>
      </c>
      <c r="BI349" s="179">
        <f t="shared" si="29"/>
        <v>0</v>
      </c>
    </row>
    <row r="350" spans="1:61" ht="39.950000000000003" hidden="1" customHeight="1" x14ac:dyDescent="0.3">
      <c r="A350" s="54">
        <v>342</v>
      </c>
      <c r="B350" s="55" t="s">
        <v>865</v>
      </c>
      <c r="C350" s="55" t="s">
        <v>866</v>
      </c>
      <c r="D350" s="89" t="s">
        <v>324</v>
      </c>
      <c r="E350" s="54">
        <v>0</v>
      </c>
      <c r="F350" s="169" t="s">
        <v>170</v>
      </c>
      <c r="G350" s="169" t="s">
        <v>170</v>
      </c>
      <c r="H350" s="105">
        <v>0</v>
      </c>
      <c r="I350" s="94">
        <v>0</v>
      </c>
      <c r="J350" s="185"/>
      <c r="K350" s="52">
        <f t="shared" si="27"/>
        <v>0</v>
      </c>
      <c r="L350" s="169">
        <f t="shared" si="30"/>
        <v>0</v>
      </c>
      <c r="M350" s="169">
        <f t="shared" si="28"/>
        <v>0</v>
      </c>
      <c r="N350" s="104"/>
      <c r="O350" s="182">
        <v>0</v>
      </c>
      <c r="P350" s="56">
        <v>0</v>
      </c>
      <c r="Q350" s="56"/>
      <c r="R350" s="56"/>
      <c r="S350" s="56"/>
      <c r="T350" s="56"/>
      <c r="U350" s="56"/>
      <c r="V350" s="56"/>
      <c r="W350" s="56"/>
      <c r="X350" s="56"/>
      <c r="Y350" s="56"/>
      <c r="Z350" s="56"/>
      <c r="AA350" s="56"/>
      <c r="AB350" s="56"/>
      <c r="AC350" s="56"/>
      <c r="AD350" s="56"/>
      <c r="AE350" s="56"/>
      <c r="AF350" s="56"/>
      <c r="AG350" s="56"/>
      <c r="AH350" s="56"/>
      <c r="AI350" s="56"/>
      <c r="AJ350" s="56"/>
      <c r="AK350" s="56"/>
      <c r="AL350" s="56"/>
      <c r="AM350" s="56"/>
      <c r="AN350" s="56"/>
      <c r="AO350" s="56"/>
      <c r="AP350" s="56"/>
      <c r="AQ350" s="56"/>
      <c r="AR350" s="56"/>
      <c r="AS350" s="56"/>
      <c r="AT350" s="56"/>
      <c r="AU350" s="56"/>
      <c r="AV350" s="56"/>
      <c r="AW350" s="56"/>
      <c r="AX350" s="56"/>
      <c r="AY350" s="56"/>
      <c r="AZ350" s="56"/>
      <c r="BA350" s="56"/>
      <c r="BB350" s="56"/>
      <c r="BC350" s="56"/>
      <c r="BD350" s="56"/>
      <c r="BE350" s="56"/>
      <c r="BF350" s="56"/>
      <c r="BH350" s="81">
        <f t="shared" si="31"/>
        <v>0</v>
      </c>
      <c r="BI350" s="179">
        <f t="shared" si="29"/>
        <v>0</v>
      </c>
    </row>
    <row r="351" spans="1:61" ht="39.950000000000003" hidden="1" customHeight="1" x14ac:dyDescent="0.3">
      <c r="A351" s="54">
        <v>343</v>
      </c>
      <c r="B351" s="55" t="s">
        <v>867</v>
      </c>
      <c r="C351" s="55" t="s">
        <v>868</v>
      </c>
      <c r="D351" s="89" t="s">
        <v>324</v>
      </c>
      <c r="E351" s="54">
        <v>0</v>
      </c>
      <c r="F351" s="169" t="s">
        <v>170</v>
      </c>
      <c r="G351" s="169" t="s">
        <v>170</v>
      </c>
      <c r="H351" s="105">
        <v>0</v>
      </c>
      <c r="I351" s="94">
        <v>0</v>
      </c>
      <c r="J351" s="185"/>
      <c r="K351" s="52">
        <f t="shared" si="27"/>
        <v>0</v>
      </c>
      <c r="L351" s="169">
        <f t="shared" si="30"/>
        <v>0</v>
      </c>
      <c r="M351" s="169">
        <f t="shared" si="28"/>
        <v>0</v>
      </c>
      <c r="N351" s="104"/>
      <c r="O351" s="182">
        <v>0</v>
      </c>
      <c r="P351" s="56">
        <v>0</v>
      </c>
      <c r="Q351" s="56"/>
      <c r="R351" s="56"/>
      <c r="S351" s="56"/>
      <c r="T351" s="56"/>
      <c r="U351" s="56"/>
      <c r="V351" s="56"/>
      <c r="W351" s="56"/>
      <c r="X351" s="56"/>
      <c r="Y351" s="56"/>
      <c r="Z351" s="56"/>
      <c r="AA351" s="56"/>
      <c r="AB351" s="56"/>
      <c r="AC351" s="56"/>
      <c r="AD351" s="56"/>
      <c r="AE351" s="56"/>
      <c r="AF351" s="56"/>
      <c r="AG351" s="56"/>
      <c r="AH351" s="56"/>
      <c r="AI351" s="56"/>
      <c r="AJ351" s="56"/>
      <c r="AK351" s="56"/>
      <c r="AL351" s="56"/>
      <c r="AM351" s="56"/>
      <c r="AN351" s="56"/>
      <c r="AO351" s="56"/>
      <c r="AP351" s="56"/>
      <c r="AQ351" s="56"/>
      <c r="AR351" s="56"/>
      <c r="AS351" s="56"/>
      <c r="AT351" s="56"/>
      <c r="AU351" s="56"/>
      <c r="AV351" s="56"/>
      <c r="AW351" s="56"/>
      <c r="AX351" s="56"/>
      <c r="AY351" s="56"/>
      <c r="AZ351" s="56"/>
      <c r="BA351" s="56"/>
      <c r="BB351" s="56"/>
      <c r="BC351" s="56"/>
      <c r="BD351" s="56"/>
      <c r="BE351" s="56"/>
      <c r="BF351" s="56"/>
      <c r="BH351" s="81">
        <f t="shared" si="31"/>
        <v>0</v>
      </c>
      <c r="BI351" s="179">
        <f t="shared" si="29"/>
        <v>0</v>
      </c>
    </row>
    <row r="352" spans="1:61" ht="39.950000000000003" hidden="1" customHeight="1" x14ac:dyDescent="0.3">
      <c r="A352" s="54">
        <v>344</v>
      </c>
      <c r="B352" s="55" t="s">
        <v>869</v>
      </c>
      <c r="C352" s="55" t="s">
        <v>870</v>
      </c>
      <c r="D352" s="89" t="s">
        <v>324</v>
      </c>
      <c r="E352" s="54">
        <v>0</v>
      </c>
      <c r="F352" s="169" t="s">
        <v>170</v>
      </c>
      <c r="G352" s="169" t="s">
        <v>170</v>
      </c>
      <c r="H352" s="105">
        <v>0</v>
      </c>
      <c r="I352" s="94">
        <v>0</v>
      </c>
      <c r="J352" s="185"/>
      <c r="K352" s="52">
        <f t="shared" si="27"/>
        <v>0</v>
      </c>
      <c r="L352" s="169">
        <f t="shared" si="30"/>
        <v>0</v>
      </c>
      <c r="M352" s="169">
        <f t="shared" si="28"/>
        <v>0</v>
      </c>
      <c r="N352" s="104"/>
      <c r="O352" s="182">
        <v>0</v>
      </c>
      <c r="P352" s="56">
        <v>0</v>
      </c>
      <c r="Q352" s="56"/>
      <c r="R352" s="56"/>
      <c r="S352" s="56"/>
      <c r="T352" s="56"/>
      <c r="U352" s="56"/>
      <c r="V352" s="56"/>
      <c r="W352" s="56"/>
      <c r="X352" s="56"/>
      <c r="Y352" s="56"/>
      <c r="Z352" s="56"/>
      <c r="AA352" s="56"/>
      <c r="AB352" s="56"/>
      <c r="AC352" s="56"/>
      <c r="AD352" s="56"/>
      <c r="AE352" s="56"/>
      <c r="AF352" s="56"/>
      <c r="AG352" s="56"/>
      <c r="AH352" s="56"/>
      <c r="AI352" s="56"/>
      <c r="AJ352" s="56"/>
      <c r="AK352" s="56"/>
      <c r="AL352" s="56"/>
      <c r="AM352" s="56"/>
      <c r="AN352" s="56"/>
      <c r="AO352" s="56"/>
      <c r="AP352" s="56"/>
      <c r="AQ352" s="56"/>
      <c r="AR352" s="56"/>
      <c r="AS352" s="56"/>
      <c r="AT352" s="56"/>
      <c r="AU352" s="56"/>
      <c r="AV352" s="56"/>
      <c r="AW352" s="56"/>
      <c r="AX352" s="56"/>
      <c r="AY352" s="56"/>
      <c r="AZ352" s="56"/>
      <c r="BA352" s="56"/>
      <c r="BB352" s="56"/>
      <c r="BC352" s="56"/>
      <c r="BD352" s="56"/>
      <c r="BE352" s="56"/>
      <c r="BF352" s="56"/>
      <c r="BH352" s="81">
        <f t="shared" si="31"/>
        <v>0</v>
      </c>
      <c r="BI352" s="179">
        <f t="shared" si="29"/>
        <v>0</v>
      </c>
    </row>
    <row r="353" spans="1:61" ht="39.950000000000003" hidden="1" customHeight="1" x14ac:dyDescent="0.3">
      <c r="A353" s="54">
        <v>345</v>
      </c>
      <c r="B353" s="55" t="s">
        <v>871</v>
      </c>
      <c r="C353" s="55" t="s">
        <v>872</v>
      </c>
      <c r="D353" s="89" t="s">
        <v>324</v>
      </c>
      <c r="E353" s="54">
        <v>0</v>
      </c>
      <c r="F353" s="169" t="s">
        <v>170</v>
      </c>
      <c r="G353" s="169" t="s">
        <v>170</v>
      </c>
      <c r="H353" s="105">
        <v>0</v>
      </c>
      <c r="I353" s="94">
        <v>0</v>
      </c>
      <c r="J353" s="185"/>
      <c r="K353" s="52">
        <f t="shared" si="27"/>
        <v>0</v>
      </c>
      <c r="L353" s="169">
        <f t="shared" si="30"/>
        <v>0</v>
      </c>
      <c r="M353" s="169">
        <f t="shared" si="28"/>
        <v>0</v>
      </c>
      <c r="N353" s="104"/>
      <c r="O353" s="182">
        <v>0</v>
      </c>
      <c r="P353" s="56">
        <v>0</v>
      </c>
      <c r="Q353" s="56"/>
      <c r="R353" s="56"/>
      <c r="S353" s="56"/>
      <c r="T353" s="56"/>
      <c r="U353" s="56"/>
      <c r="V353" s="56"/>
      <c r="W353" s="56"/>
      <c r="X353" s="56"/>
      <c r="Y353" s="56"/>
      <c r="Z353" s="56"/>
      <c r="AA353" s="56"/>
      <c r="AB353" s="56"/>
      <c r="AC353" s="56"/>
      <c r="AD353" s="56"/>
      <c r="AE353" s="56"/>
      <c r="AF353" s="56"/>
      <c r="AG353" s="56"/>
      <c r="AH353" s="56"/>
      <c r="AI353" s="56"/>
      <c r="AJ353" s="56"/>
      <c r="AK353" s="56"/>
      <c r="AL353" s="56"/>
      <c r="AM353" s="56"/>
      <c r="AN353" s="56"/>
      <c r="AO353" s="56"/>
      <c r="AP353" s="56"/>
      <c r="AQ353" s="56"/>
      <c r="AR353" s="56"/>
      <c r="AS353" s="56"/>
      <c r="AT353" s="56"/>
      <c r="AU353" s="56"/>
      <c r="AV353" s="56"/>
      <c r="AW353" s="56"/>
      <c r="AX353" s="56"/>
      <c r="AY353" s="56"/>
      <c r="AZ353" s="56"/>
      <c r="BA353" s="56"/>
      <c r="BB353" s="56"/>
      <c r="BC353" s="56"/>
      <c r="BD353" s="56"/>
      <c r="BE353" s="56"/>
      <c r="BF353" s="56"/>
      <c r="BH353" s="81">
        <f t="shared" si="31"/>
        <v>0</v>
      </c>
      <c r="BI353" s="179">
        <f t="shared" si="29"/>
        <v>0</v>
      </c>
    </row>
    <row r="354" spans="1:61" ht="39.950000000000003" hidden="1" customHeight="1" x14ac:dyDescent="0.3">
      <c r="A354" s="54">
        <v>346</v>
      </c>
      <c r="B354" s="55" t="s">
        <v>873</v>
      </c>
      <c r="C354" s="55" t="s">
        <v>874</v>
      </c>
      <c r="D354" s="89" t="s">
        <v>324</v>
      </c>
      <c r="E354" s="54">
        <v>0</v>
      </c>
      <c r="F354" s="169" t="s">
        <v>170</v>
      </c>
      <c r="G354" s="169" t="s">
        <v>170</v>
      </c>
      <c r="H354" s="105">
        <v>0</v>
      </c>
      <c r="I354" s="94">
        <v>0</v>
      </c>
      <c r="J354" s="185"/>
      <c r="K354" s="52">
        <f t="shared" si="27"/>
        <v>0</v>
      </c>
      <c r="L354" s="169">
        <f t="shared" si="30"/>
        <v>0</v>
      </c>
      <c r="M354" s="169">
        <f t="shared" si="28"/>
        <v>0</v>
      </c>
      <c r="N354" s="104"/>
      <c r="O354" s="182">
        <v>0</v>
      </c>
      <c r="P354" s="56">
        <v>0</v>
      </c>
      <c r="Q354" s="56"/>
      <c r="R354" s="56"/>
      <c r="S354" s="56"/>
      <c r="T354" s="56"/>
      <c r="U354" s="56"/>
      <c r="V354" s="56"/>
      <c r="W354" s="56"/>
      <c r="X354" s="56"/>
      <c r="Y354" s="56"/>
      <c r="Z354" s="56"/>
      <c r="AA354" s="56"/>
      <c r="AB354" s="56"/>
      <c r="AC354" s="56"/>
      <c r="AD354" s="56"/>
      <c r="AE354" s="56"/>
      <c r="AF354" s="56"/>
      <c r="AG354" s="56"/>
      <c r="AH354" s="56"/>
      <c r="AI354" s="56"/>
      <c r="AJ354" s="56"/>
      <c r="AK354" s="56"/>
      <c r="AL354" s="56"/>
      <c r="AM354" s="56"/>
      <c r="AN354" s="56"/>
      <c r="AO354" s="56"/>
      <c r="AP354" s="56"/>
      <c r="AQ354" s="56"/>
      <c r="AR354" s="56"/>
      <c r="AS354" s="56"/>
      <c r="AT354" s="56"/>
      <c r="AU354" s="56"/>
      <c r="AV354" s="56"/>
      <c r="AW354" s="56"/>
      <c r="AX354" s="56"/>
      <c r="AY354" s="56"/>
      <c r="AZ354" s="56"/>
      <c r="BA354" s="56"/>
      <c r="BB354" s="56"/>
      <c r="BC354" s="56"/>
      <c r="BD354" s="56"/>
      <c r="BE354" s="56"/>
      <c r="BF354" s="56"/>
      <c r="BH354" s="81">
        <f t="shared" si="31"/>
        <v>0</v>
      </c>
      <c r="BI354" s="179">
        <f t="shared" si="29"/>
        <v>0</v>
      </c>
    </row>
    <row r="355" spans="1:61" ht="39.950000000000003" hidden="1" customHeight="1" x14ac:dyDescent="0.3">
      <c r="A355" s="54">
        <v>347</v>
      </c>
      <c r="B355" s="55" t="s">
        <v>875</v>
      </c>
      <c r="C355" s="55" t="s">
        <v>876</v>
      </c>
      <c r="D355" s="89" t="s">
        <v>324</v>
      </c>
      <c r="E355" s="54">
        <v>0</v>
      </c>
      <c r="F355" s="169" t="s">
        <v>170</v>
      </c>
      <c r="G355" s="169" t="s">
        <v>170</v>
      </c>
      <c r="H355" s="105">
        <v>0</v>
      </c>
      <c r="I355" s="94">
        <v>0</v>
      </c>
      <c r="J355" s="185"/>
      <c r="K355" s="52">
        <f t="shared" si="27"/>
        <v>0</v>
      </c>
      <c r="L355" s="169">
        <f t="shared" si="30"/>
        <v>0</v>
      </c>
      <c r="M355" s="169">
        <f t="shared" si="28"/>
        <v>0</v>
      </c>
      <c r="N355" s="104"/>
      <c r="O355" s="182">
        <v>0</v>
      </c>
      <c r="P355" s="56">
        <v>0</v>
      </c>
      <c r="Q355" s="56"/>
      <c r="R355" s="56"/>
      <c r="S355" s="56"/>
      <c r="T355" s="56"/>
      <c r="U355" s="56"/>
      <c r="V355" s="56"/>
      <c r="W355" s="56"/>
      <c r="X355" s="56"/>
      <c r="Y355" s="56"/>
      <c r="Z355" s="56"/>
      <c r="AA355" s="56"/>
      <c r="AB355" s="56"/>
      <c r="AC355" s="56"/>
      <c r="AD355" s="56"/>
      <c r="AE355" s="56"/>
      <c r="AF355" s="56"/>
      <c r="AG355" s="56"/>
      <c r="AH355" s="56"/>
      <c r="AI355" s="56"/>
      <c r="AJ355" s="56"/>
      <c r="AK355" s="56"/>
      <c r="AL355" s="56"/>
      <c r="AM355" s="56"/>
      <c r="AN355" s="56"/>
      <c r="AO355" s="56"/>
      <c r="AP355" s="56"/>
      <c r="AQ355" s="56"/>
      <c r="AR355" s="56"/>
      <c r="AS355" s="56"/>
      <c r="AT355" s="56"/>
      <c r="AU355" s="56"/>
      <c r="AV355" s="56"/>
      <c r="AW355" s="56"/>
      <c r="AX355" s="56"/>
      <c r="AY355" s="56"/>
      <c r="AZ355" s="56"/>
      <c r="BA355" s="56"/>
      <c r="BB355" s="56"/>
      <c r="BC355" s="56"/>
      <c r="BD355" s="56"/>
      <c r="BE355" s="56"/>
      <c r="BF355" s="56"/>
      <c r="BH355" s="81">
        <f t="shared" si="31"/>
        <v>0</v>
      </c>
      <c r="BI355" s="179">
        <f t="shared" si="29"/>
        <v>0</v>
      </c>
    </row>
    <row r="356" spans="1:61" ht="39.950000000000003" hidden="1" customHeight="1" x14ac:dyDescent="0.3">
      <c r="A356" s="54">
        <v>348</v>
      </c>
      <c r="B356" s="55" t="s">
        <v>877</v>
      </c>
      <c r="C356" s="55" t="s">
        <v>878</v>
      </c>
      <c r="D356" s="89" t="s">
        <v>324</v>
      </c>
      <c r="E356" s="54">
        <v>0</v>
      </c>
      <c r="F356" s="169" t="s">
        <v>170</v>
      </c>
      <c r="G356" s="169" t="s">
        <v>170</v>
      </c>
      <c r="H356" s="105">
        <v>0</v>
      </c>
      <c r="I356" s="94">
        <v>0</v>
      </c>
      <c r="J356" s="185"/>
      <c r="K356" s="52">
        <f t="shared" si="27"/>
        <v>0</v>
      </c>
      <c r="L356" s="169">
        <f t="shared" si="30"/>
        <v>0</v>
      </c>
      <c r="M356" s="169">
        <f t="shared" si="28"/>
        <v>0</v>
      </c>
      <c r="N356" s="104"/>
      <c r="O356" s="182">
        <v>0</v>
      </c>
      <c r="P356" s="56">
        <v>0</v>
      </c>
      <c r="Q356" s="56"/>
      <c r="R356" s="56"/>
      <c r="S356" s="56"/>
      <c r="T356" s="56"/>
      <c r="U356" s="56"/>
      <c r="V356" s="56"/>
      <c r="W356" s="56"/>
      <c r="X356" s="56"/>
      <c r="Y356" s="56"/>
      <c r="Z356" s="56"/>
      <c r="AA356" s="56"/>
      <c r="AB356" s="56"/>
      <c r="AC356" s="56"/>
      <c r="AD356" s="56"/>
      <c r="AE356" s="56"/>
      <c r="AF356" s="56"/>
      <c r="AG356" s="56"/>
      <c r="AH356" s="56"/>
      <c r="AI356" s="56"/>
      <c r="AJ356" s="56"/>
      <c r="AK356" s="56"/>
      <c r="AL356" s="56"/>
      <c r="AM356" s="56"/>
      <c r="AN356" s="56"/>
      <c r="AO356" s="56"/>
      <c r="AP356" s="56"/>
      <c r="AQ356" s="56"/>
      <c r="AR356" s="56"/>
      <c r="AS356" s="56"/>
      <c r="AT356" s="56"/>
      <c r="AU356" s="56"/>
      <c r="AV356" s="56"/>
      <c r="AW356" s="56"/>
      <c r="AX356" s="56"/>
      <c r="AY356" s="56"/>
      <c r="AZ356" s="56"/>
      <c r="BA356" s="56"/>
      <c r="BB356" s="56"/>
      <c r="BC356" s="56"/>
      <c r="BD356" s="56"/>
      <c r="BE356" s="56"/>
      <c r="BF356" s="56"/>
      <c r="BH356" s="81">
        <f t="shared" si="31"/>
        <v>0</v>
      </c>
      <c r="BI356" s="179">
        <f t="shared" si="29"/>
        <v>0</v>
      </c>
    </row>
    <row r="357" spans="1:61" ht="39.950000000000003" customHeight="1" x14ac:dyDescent="0.3">
      <c r="A357" s="50">
        <v>349</v>
      </c>
      <c r="B357" s="51" t="s">
        <v>879</v>
      </c>
      <c r="C357" s="51" t="s">
        <v>880</v>
      </c>
      <c r="D357" s="88" t="s">
        <v>324</v>
      </c>
      <c r="E357" s="50">
        <v>1</v>
      </c>
      <c r="F357" s="169">
        <v>18589</v>
      </c>
      <c r="G357" s="169">
        <v>858</v>
      </c>
      <c r="H357" s="105">
        <v>0.2</v>
      </c>
      <c r="I357" s="94">
        <v>0.96309999999999996</v>
      </c>
      <c r="J357" s="185">
        <v>686.4</v>
      </c>
      <c r="K357" s="209">
        <f t="shared" si="27"/>
        <v>686.67</v>
      </c>
      <c r="L357" s="169">
        <f t="shared" si="30"/>
        <v>686.4</v>
      </c>
      <c r="M357" s="169">
        <f t="shared" si="28"/>
        <v>686.67</v>
      </c>
      <c r="N357" s="104"/>
      <c r="O357" s="180">
        <v>1</v>
      </c>
      <c r="P357" s="53">
        <v>0</v>
      </c>
      <c r="Q357" s="56"/>
      <c r="R357" s="56"/>
      <c r="S357" s="56"/>
      <c r="T357" s="56"/>
      <c r="U357" s="56"/>
      <c r="V357" s="56"/>
      <c r="W357" s="56"/>
      <c r="X357" s="56"/>
      <c r="Y357" s="56"/>
      <c r="Z357" s="56"/>
      <c r="AA357" s="56"/>
      <c r="AB357" s="56"/>
      <c r="AC357" s="56"/>
      <c r="AD357" s="56"/>
      <c r="AE357" s="56"/>
      <c r="AF357" s="56"/>
      <c r="AG357" s="56"/>
      <c r="AH357" s="56"/>
      <c r="AI357" s="56"/>
      <c r="AJ357" s="56"/>
      <c r="AK357" s="56"/>
      <c r="AL357" s="56"/>
      <c r="AM357" s="56"/>
      <c r="AN357" s="56"/>
      <c r="AO357" s="56"/>
      <c r="AP357" s="56"/>
      <c r="AQ357" s="56"/>
      <c r="AR357" s="56"/>
      <c r="AS357" s="56"/>
      <c r="AT357" s="56"/>
      <c r="AU357" s="56"/>
      <c r="AV357" s="56"/>
      <c r="AW357" s="56"/>
      <c r="AX357" s="56"/>
      <c r="AY357" s="56"/>
      <c r="AZ357" s="56"/>
      <c r="BA357" s="56"/>
      <c r="BB357" s="56"/>
      <c r="BC357" s="56"/>
      <c r="BD357" s="56"/>
      <c r="BE357" s="56"/>
      <c r="BF357" s="56"/>
      <c r="BH357" s="46">
        <f t="shared" si="31"/>
        <v>1</v>
      </c>
      <c r="BI357" s="47">
        <f t="shared" si="29"/>
        <v>686.4</v>
      </c>
    </row>
    <row r="358" spans="1:61" ht="39.950000000000003" customHeight="1" x14ac:dyDescent="0.3">
      <c r="A358" s="50">
        <v>350</v>
      </c>
      <c r="B358" s="51" t="s">
        <v>881</v>
      </c>
      <c r="C358" s="51" t="s">
        <v>882</v>
      </c>
      <c r="D358" s="88" t="s">
        <v>324</v>
      </c>
      <c r="E358" s="50">
        <v>4</v>
      </c>
      <c r="F358" s="169">
        <v>59049</v>
      </c>
      <c r="G358" s="169">
        <v>1258</v>
      </c>
      <c r="H358" s="105">
        <v>0.2</v>
      </c>
      <c r="I358" s="94">
        <v>0.98299999999999998</v>
      </c>
      <c r="J358" s="185">
        <v>1006.4</v>
      </c>
      <c r="K358" s="209">
        <f t="shared" si="27"/>
        <v>1006.8</v>
      </c>
      <c r="L358" s="169">
        <f t="shared" si="30"/>
        <v>4025.6</v>
      </c>
      <c r="M358" s="169">
        <f t="shared" si="28"/>
        <v>4027.2</v>
      </c>
      <c r="N358" s="104"/>
      <c r="O358" s="180">
        <v>4</v>
      </c>
      <c r="P358" s="53">
        <v>0</v>
      </c>
      <c r="Q358" s="56"/>
      <c r="R358" s="56"/>
      <c r="S358" s="56"/>
      <c r="T358" s="56"/>
      <c r="U358" s="56"/>
      <c r="V358" s="56"/>
      <c r="W358" s="56"/>
      <c r="X358" s="56"/>
      <c r="Y358" s="56"/>
      <c r="Z358" s="56"/>
      <c r="AA358" s="56"/>
      <c r="AB358" s="56"/>
      <c r="AC358" s="56"/>
      <c r="AD358" s="56"/>
      <c r="AE358" s="56"/>
      <c r="AF358" s="56"/>
      <c r="AG358" s="56"/>
      <c r="AH358" s="56"/>
      <c r="AI358" s="56"/>
      <c r="AJ358" s="56"/>
      <c r="AK358" s="56"/>
      <c r="AL358" s="56"/>
      <c r="AM358" s="56"/>
      <c r="AN358" s="56"/>
      <c r="AO358" s="56"/>
      <c r="AP358" s="56"/>
      <c r="AQ358" s="56"/>
      <c r="AR358" s="56"/>
      <c r="AS358" s="56"/>
      <c r="AT358" s="56"/>
      <c r="AU358" s="56"/>
      <c r="AV358" s="56"/>
      <c r="AW358" s="56"/>
      <c r="AX358" s="56"/>
      <c r="AY358" s="56"/>
      <c r="AZ358" s="56"/>
      <c r="BA358" s="56"/>
      <c r="BB358" s="56"/>
      <c r="BC358" s="56"/>
      <c r="BD358" s="56"/>
      <c r="BE358" s="56"/>
      <c r="BF358" s="56"/>
      <c r="BH358" s="46">
        <f t="shared" si="31"/>
        <v>4</v>
      </c>
      <c r="BI358" s="47">
        <f t="shared" si="29"/>
        <v>4025.6</v>
      </c>
    </row>
    <row r="359" spans="1:61" ht="39.950000000000003" hidden="1" customHeight="1" x14ac:dyDescent="0.3">
      <c r="A359" s="54">
        <v>351</v>
      </c>
      <c r="B359" s="55" t="s">
        <v>883</v>
      </c>
      <c r="C359" s="55" t="s">
        <v>884</v>
      </c>
      <c r="D359" s="89" t="s">
        <v>324</v>
      </c>
      <c r="E359" s="54">
        <v>0</v>
      </c>
      <c r="F359" s="169" t="s">
        <v>170</v>
      </c>
      <c r="G359" s="169" t="s">
        <v>170</v>
      </c>
      <c r="H359" s="105">
        <v>0</v>
      </c>
      <c r="I359" s="94">
        <v>0</v>
      </c>
      <c r="J359" s="185"/>
      <c r="K359" s="52">
        <f t="shared" si="27"/>
        <v>0</v>
      </c>
      <c r="L359" s="169">
        <f t="shared" si="30"/>
        <v>0</v>
      </c>
      <c r="M359" s="169">
        <f t="shared" si="28"/>
        <v>0</v>
      </c>
      <c r="N359" s="104"/>
      <c r="O359" s="182">
        <v>0</v>
      </c>
      <c r="P359" s="56">
        <v>0</v>
      </c>
      <c r="Q359" s="56"/>
      <c r="R359" s="56"/>
      <c r="S359" s="56"/>
      <c r="T359" s="56"/>
      <c r="U359" s="56"/>
      <c r="V359" s="56"/>
      <c r="W359" s="56"/>
      <c r="X359" s="56"/>
      <c r="Y359" s="56"/>
      <c r="Z359" s="56"/>
      <c r="AA359" s="56"/>
      <c r="AB359" s="56"/>
      <c r="AC359" s="56"/>
      <c r="AD359" s="56"/>
      <c r="AE359" s="56"/>
      <c r="AF359" s="56"/>
      <c r="AG359" s="56"/>
      <c r="AH359" s="56"/>
      <c r="AI359" s="56"/>
      <c r="AJ359" s="56"/>
      <c r="AK359" s="56"/>
      <c r="AL359" s="56"/>
      <c r="AM359" s="56"/>
      <c r="AN359" s="56"/>
      <c r="AO359" s="56"/>
      <c r="AP359" s="56"/>
      <c r="AQ359" s="56"/>
      <c r="AR359" s="56"/>
      <c r="AS359" s="56"/>
      <c r="AT359" s="56"/>
      <c r="AU359" s="56"/>
      <c r="AV359" s="56"/>
      <c r="AW359" s="56"/>
      <c r="AX359" s="56"/>
      <c r="AY359" s="56"/>
      <c r="AZ359" s="56"/>
      <c r="BA359" s="56"/>
      <c r="BB359" s="56"/>
      <c r="BC359" s="56"/>
      <c r="BD359" s="56"/>
      <c r="BE359" s="56"/>
      <c r="BF359" s="56"/>
      <c r="BH359" s="81">
        <f t="shared" si="31"/>
        <v>0</v>
      </c>
      <c r="BI359" s="179">
        <f t="shared" si="29"/>
        <v>0</v>
      </c>
    </row>
    <row r="360" spans="1:61" ht="39.950000000000003" customHeight="1" x14ac:dyDescent="0.3">
      <c r="A360" s="50">
        <v>352</v>
      </c>
      <c r="B360" s="51" t="s">
        <v>885</v>
      </c>
      <c r="C360" s="51" t="s">
        <v>886</v>
      </c>
      <c r="D360" s="88" t="s">
        <v>324</v>
      </c>
      <c r="E360" s="50">
        <v>4</v>
      </c>
      <c r="F360" s="169">
        <v>101706</v>
      </c>
      <c r="G360" s="169">
        <v>13158</v>
      </c>
      <c r="H360" s="105">
        <v>0.2</v>
      </c>
      <c r="I360" s="94">
        <v>0.89649999999999996</v>
      </c>
      <c r="J360" s="185">
        <v>10526.4</v>
      </c>
      <c r="K360" s="209">
        <f t="shared" si="27"/>
        <v>10530.61</v>
      </c>
      <c r="L360" s="169">
        <f t="shared" si="30"/>
        <v>42105.599999999999</v>
      </c>
      <c r="M360" s="169">
        <f t="shared" si="28"/>
        <v>42122.44</v>
      </c>
      <c r="N360" s="104"/>
      <c r="O360" s="180">
        <v>4</v>
      </c>
      <c r="P360" s="53">
        <v>0</v>
      </c>
      <c r="Q360" s="56"/>
      <c r="R360" s="56"/>
      <c r="S360" s="56"/>
      <c r="T360" s="56"/>
      <c r="U360" s="56"/>
      <c r="V360" s="56"/>
      <c r="W360" s="56"/>
      <c r="X360" s="56"/>
      <c r="Y360" s="56"/>
      <c r="Z360" s="56"/>
      <c r="AA360" s="56"/>
      <c r="AB360" s="56"/>
      <c r="AC360" s="56"/>
      <c r="AD360" s="56"/>
      <c r="AE360" s="56"/>
      <c r="AF360" s="56"/>
      <c r="AG360" s="56"/>
      <c r="AH360" s="56"/>
      <c r="AI360" s="56"/>
      <c r="AJ360" s="56"/>
      <c r="AK360" s="56"/>
      <c r="AL360" s="56"/>
      <c r="AM360" s="56"/>
      <c r="AN360" s="56"/>
      <c r="AO360" s="56"/>
      <c r="AP360" s="56"/>
      <c r="AQ360" s="56"/>
      <c r="AR360" s="56"/>
      <c r="AS360" s="56"/>
      <c r="AT360" s="56"/>
      <c r="AU360" s="56"/>
      <c r="AV360" s="56"/>
      <c r="AW360" s="56"/>
      <c r="AX360" s="56"/>
      <c r="AY360" s="56"/>
      <c r="AZ360" s="56"/>
      <c r="BA360" s="56"/>
      <c r="BB360" s="56"/>
      <c r="BC360" s="56"/>
      <c r="BD360" s="56"/>
      <c r="BE360" s="56"/>
      <c r="BF360" s="56"/>
      <c r="BH360" s="46">
        <f t="shared" si="31"/>
        <v>4</v>
      </c>
      <c r="BI360" s="47">
        <f t="shared" si="29"/>
        <v>42105.599999999999</v>
      </c>
    </row>
    <row r="361" spans="1:61" ht="39.950000000000003" hidden="1" customHeight="1" x14ac:dyDescent="0.3">
      <c r="A361" s="54">
        <v>353</v>
      </c>
      <c r="B361" s="55" t="s">
        <v>887</v>
      </c>
      <c r="C361" s="55" t="s">
        <v>888</v>
      </c>
      <c r="D361" s="89" t="s">
        <v>324</v>
      </c>
      <c r="E361" s="54">
        <v>0</v>
      </c>
      <c r="F361" s="169" t="s">
        <v>170</v>
      </c>
      <c r="G361" s="169" t="s">
        <v>170</v>
      </c>
      <c r="H361" s="105">
        <v>0</v>
      </c>
      <c r="I361" s="94">
        <v>0</v>
      </c>
      <c r="J361" s="185"/>
      <c r="K361" s="52">
        <f t="shared" si="27"/>
        <v>0</v>
      </c>
      <c r="L361" s="169">
        <f t="shared" si="30"/>
        <v>0</v>
      </c>
      <c r="M361" s="169">
        <f t="shared" si="28"/>
        <v>0</v>
      </c>
      <c r="N361" s="104"/>
      <c r="O361" s="182">
        <v>0</v>
      </c>
      <c r="P361" s="56">
        <v>0</v>
      </c>
      <c r="Q361" s="56"/>
      <c r="R361" s="56"/>
      <c r="S361" s="56"/>
      <c r="T361" s="56"/>
      <c r="U361" s="56"/>
      <c r="V361" s="56"/>
      <c r="W361" s="56"/>
      <c r="X361" s="56"/>
      <c r="Y361" s="56"/>
      <c r="Z361" s="56"/>
      <c r="AA361" s="56"/>
      <c r="AB361" s="56"/>
      <c r="AC361" s="56"/>
      <c r="AD361" s="56"/>
      <c r="AE361" s="56"/>
      <c r="AF361" s="56"/>
      <c r="AG361" s="56"/>
      <c r="AH361" s="56"/>
      <c r="AI361" s="56"/>
      <c r="AJ361" s="56"/>
      <c r="AK361" s="56"/>
      <c r="AL361" s="56"/>
      <c r="AM361" s="56"/>
      <c r="AN361" s="56"/>
      <c r="AO361" s="56"/>
      <c r="AP361" s="56"/>
      <c r="AQ361" s="56"/>
      <c r="AR361" s="56"/>
      <c r="AS361" s="56"/>
      <c r="AT361" s="56"/>
      <c r="AU361" s="56"/>
      <c r="AV361" s="56"/>
      <c r="AW361" s="56"/>
      <c r="AX361" s="56"/>
      <c r="AY361" s="56"/>
      <c r="AZ361" s="56"/>
      <c r="BA361" s="56"/>
      <c r="BB361" s="56"/>
      <c r="BC361" s="56"/>
      <c r="BD361" s="56"/>
      <c r="BE361" s="56"/>
      <c r="BF361" s="56"/>
      <c r="BH361" s="81">
        <f t="shared" si="31"/>
        <v>0</v>
      </c>
      <c r="BI361" s="179">
        <f t="shared" si="29"/>
        <v>0</v>
      </c>
    </row>
    <row r="362" spans="1:61" ht="39.950000000000003" hidden="1" customHeight="1" x14ac:dyDescent="0.3">
      <c r="A362" s="54">
        <v>354</v>
      </c>
      <c r="B362" s="55" t="s">
        <v>889</v>
      </c>
      <c r="C362" s="55" t="s">
        <v>890</v>
      </c>
      <c r="D362" s="89" t="s">
        <v>324</v>
      </c>
      <c r="E362" s="54">
        <v>0</v>
      </c>
      <c r="F362" s="169" t="s">
        <v>170</v>
      </c>
      <c r="G362" s="169" t="s">
        <v>170</v>
      </c>
      <c r="H362" s="105">
        <v>0</v>
      </c>
      <c r="I362" s="94">
        <v>0</v>
      </c>
      <c r="J362" s="185"/>
      <c r="K362" s="52">
        <f t="shared" si="27"/>
        <v>0</v>
      </c>
      <c r="L362" s="169">
        <f t="shared" si="30"/>
        <v>0</v>
      </c>
      <c r="M362" s="169">
        <f t="shared" si="28"/>
        <v>0</v>
      </c>
      <c r="N362" s="104"/>
      <c r="O362" s="182">
        <v>0</v>
      </c>
      <c r="P362" s="56">
        <v>0</v>
      </c>
      <c r="Q362" s="56"/>
      <c r="R362" s="56"/>
      <c r="S362" s="56"/>
      <c r="T362" s="56"/>
      <c r="U362" s="56"/>
      <c r="V362" s="56"/>
      <c r="W362" s="56"/>
      <c r="X362" s="56"/>
      <c r="Y362" s="56"/>
      <c r="Z362" s="56"/>
      <c r="AA362" s="56"/>
      <c r="AB362" s="56"/>
      <c r="AC362" s="56"/>
      <c r="AD362" s="56"/>
      <c r="AE362" s="56"/>
      <c r="AF362" s="56"/>
      <c r="AG362" s="56"/>
      <c r="AH362" s="56"/>
      <c r="AI362" s="56"/>
      <c r="AJ362" s="56"/>
      <c r="AK362" s="56"/>
      <c r="AL362" s="56"/>
      <c r="AM362" s="56"/>
      <c r="AN362" s="56"/>
      <c r="AO362" s="56"/>
      <c r="AP362" s="56"/>
      <c r="AQ362" s="56"/>
      <c r="AR362" s="56"/>
      <c r="AS362" s="56"/>
      <c r="AT362" s="56"/>
      <c r="AU362" s="56"/>
      <c r="AV362" s="56"/>
      <c r="AW362" s="56"/>
      <c r="AX362" s="56"/>
      <c r="AY362" s="56"/>
      <c r="AZ362" s="56"/>
      <c r="BA362" s="56"/>
      <c r="BB362" s="56"/>
      <c r="BC362" s="56"/>
      <c r="BD362" s="56"/>
      <c r="BE362" s="56"/>
      <c r="BF362" s="56"/>
      <c r="BH362" s="81">
        <f t="shared" si="31"/>
        <v>0</v>
      </c>
      <c r="BI362" s="179">
        <f t="shared" si="29"/>
        <v>0</v>
      </c>
    </row>
    <row r="363" spans="1:61" ht="39.950000000000003" hidden="1" customHeight="1" x14ac:dyDescent="0.3">
      <c r="A363" s="54">
        <v>355</v>
      </c>
      <c r="B363" s="55" t="s">
        <v>891</v>
      </c>
      <c r="C363" s="55" t="s">
        <v>892</v>
      </c>
      <c r="D363" s="89" t="s">
        <v>324</v>
      </c>
      <c r="E363" s="54">
        <v>0</v>
      </c>
      <c r="F363" s="169" t="s">
        <v>170</v>
      </c>
      <c r="G363" s="169" t="s">
        <v>170</v>
      </c>
      <c r="H363" s="105">
        <v>0</v>
      </c>
      <c r="I363" s="94">
        <v>0</v>
      </c>
      <c r="J363" s="185"/>
      <c r="K363" s="52">
        <f t="shared" si="27"/>
        <v>0</v>
      </c>
      <c r="L363" s="169">
        <f t="shared" si="30"/>
        <v>0</v>
      </c>
      <c r="M363" s="169">
        <f t="shared" si="28"/>
        <v>0</v>
      </c>
      <c r="N363" s="104"/>
      <c r="O363" s="182">
        <v>0</v>
      </c>
      <c r="P363" s="56">
        <v>0</v>
      </c>
      <c r="Q363" s="56"/>
      <c r="R363" s="56"/>
      <c r="S363" s="56"/>
      <c r="T363" s="56"/>
      <c r="U363" s="56"/>
      <c r="V363" s="56"/>
      <c r="W363" s="56"/>
      <c r="X363" s="56"/>
      <c r="Y363" s="56"/>
      <c r="Z363" s="56"/>
      <c r="AA363" s="56"/>
      <c r="AB363" s="56"/>
      <c r="AC363" s="56"/>
      <c r="AD363" s="56"/>
      <c r="AE363" s="56"/>
      <c r="AF363" s="56"/>
      <c r="AG363" s="56"/>
      <c r="AH363" s="56"/>
      <c r="AI363" s="56"/>
      <c r="AJ363" s="56"/>
      <c r="AK363" s="56"/>
      <c r="AL363" s="56"/>
      <c r="AM363" s="56"/>
      <c r="AN363" s="56"/>
      <c r="AO363" s="56"/>
      <c r="AP363" s="56"/>
      <c r="AQ363" s="56"/>
      <c r="AR363" s="56"/>
      <c r="AS363" s="56"/>
      <c r="AT363" s="56"/>
      <c r="AU363" s="56"/>
      <c r="AV363" s="56"/>
      <c r="AW363" s="56"/>
      <c r="AX363" s="56"/>
      <c r="AY363" s="56"/>
      <c r="AZ363" s="56"/>
      <c r="BA363" s="56"/>
      <c r="BB363" s="56"/>
      <c r="BC363" s="56"/>
      <c r="BD363" s="56"/>
      <c r="BE363" s="56"/>
      <c r="BF363" s="56"/>
      <c r="BH363" s="81">
        <f t="shared" si="31"/>
        <v>0</v>
      </c>
      <c r="BI363" s="179">
        <f t="shared" si="29"/>
        <v>0</v>
      </c>
    </row>
    <row r="364" spans="1:61" ht="39.950000000000003" hidden="1" customHeight="1" x14ac:dyDescent="0.3">
      <c r="A364" s="54">
        <v>356</v>
      </c>
      <c r="B364" s="55" t="s">
        <v>893</v>
      </c>
      <c r="C364" s="55" t="s">
        <v>894</v>
      </c>
      <c r="D364" s="89" t="s">
        <v>324</v>
      </c>
      <c r="E364" s="54">
        <v>0</v>
      </c>
      <c r="F364" s="169" t="s">
        <v>170</v>
      </c>
      <c r="G364" s="169" t="s">
        <v>170</v>
      </c>
      <c r="H364" s="105">
        <v>0</v>
      </c>
      <c r="I364" s="94">
        <v>0</v>
      </c>
      <c r="J364" s="185"/>
      <c r="K364" s="52">
        <f t="shared" si="27"/>
        <v>0</v>
      </c>
      <c r="L364" s="169">
        <f t="shared" si="30"/>
        <v>0</v>
      </c>
      <c r="M364" s="169">
        <f t="shared" si="28"/>
        <v>0</v>
      </c>
      <c r="N364" s="104"/>
      <c r="O364" s="182">
        <v>0</v>
      </c>
      <c r="P364" s="56">
        <v>0</v>
      </c>
      <c r="Q364" s="56"/>
      <c r="R364" s="56"/>
      <c r="S364" s="56"/>
      <c r="T364" s="56"/>
      <c r="U364" s="56"/>
      <c r="V364" s="56"/>
      <c r="W364" s="56"/>
      <c r="X364" s="56"/>
      <c r="Y364" s="56"/>
      <c r="Z364" s="56"/>
      <c r="AA364" s="56"/>
      <c r="AB364" s="56"/>
      <c r="AC364" s="56"/>
      <c r="AD364" s="56"/>
      <c r="AE364" s="56"/>
      <c r="AF364" s="56"/>
      <c r="AG364" s="56"/>
      <c r="AH364" s="56"/>
      <c r="AI364" s="56"/>
      <c r="AJ364" s="56"/>
      <c r="AK364" s="56"/>
      <c r="AL364" s="56"/>
      <c r="AM364" s="56"/>
      <c r="AN364" s="56"/>
      <c r="AO364" s="56"/>
      <c r="AP364" s="56"/>
      <c r="AQ364" s="56"/>
      <c r="AR364" s="56"/>
      <c r="AS364" s="56"/>
      <c r="AT364" s="56"/>
      <c r="AU364" s="56"/>
      <c r="AV364" s="56"/>
      <c r="AW364" s="56"/>
      <c r="AX364" s="56"/>
      <c r="AY364" s="56"/>
      <c r="AZ364" s="56"/>
      <c r="BA364" s="56"/>
      <c r="BB364" s="56"/>
      <c r="BC364" s="56"/>
      <c r="BD364" s="56"/>
      <c r="BE364" s="56"/>
      <c r="BF364" s="56"/>
      <c r="BH364" s="81">
        <f t="shared" si="31"/>
        <v>0</v>
      </c>
      <c r="BI364" s="179">
        <f t="shared" si="29"/>
        <v>0</v>
      </c>
    </row>
    <row r="365" spans="1:61" ht="39.950000000000003" hidden="1" customHeight="1" x14ac:dyDescent="0.3">
      <c r="A365" s="54">
        <v>357</v>
      </c>
      <c r="B365" s="55" t="s">
        <v>895</v>
      </c>
      <c r="C365" s="55" t="s">
        <v>896</v>
      </c>
      <c r="D365" s="89" t="s">
        <v>324</v>
      </c>
      <c r="E365" s="54">
        <v>0</v>
      </c>
      <c r="F365" s="169" t="s">
        <v>170</v>
      </c>
      <c r="G365" s="169" t="s">
        <v>170</v>
      </c>
      <c r="H365" s="105">
        <v>0</v>
      </c>
      <c r="I365" s="94">
        <v>0</v>
      </c>
      <c r="J365" s="185"/>
      <c r="K365" s="52">
        <f t="shared" si="27"/>
        <v>0</v>
      </c>
      <c r="L365" s="169">
        <f t="shared" si="30"/>
        <v>0</v>
      </c>
      <c r="M365" s="169">
        <f t="shared" si="28"/>
        <v>0</v>
      </c>
      <c r="N365" s="104"/>
      <c r="O365" s="182">
        <v>0</v>
      </c>
      <c r="P365" s="56">
        <v>0</v>
      </c>
      <c r="Q365" s="56"/>
      <c r="R365" s="56"/>
      <c r="S365" s="56"/>
      <c r="T365" s="56"/>
      <c r="U365" s="56"/>
      <c r="V365" s="56"/>
      <c r="W365" s="56"/>
      <c r="X365" s="56"/>
      <c r="Y365" s="56"/>
      <c r="Z365" s="56"/>
      <c r="AA365" s="56"/>
      <c r="AB365" s="56"/>
      <c r="AC365" s="56"/>
      <c r="AD365" s="56"/>
      <c r="AE365" s="56"/>
      <c r="AF365" s="56"/>
      <c r="AG365" s="56"/>
      <c r="AH365" s="56"/>
      <c r="AI365" s="56"/>
      <c r="AJ365" s="56"/>
      <c r="AK365" s="56"/>
      <c r="AL365" s="56"/>
      <c r="AM365" s="56"/>
      <c r="AN365" s="56"/>
      <c r="AO365" s="56"/>
      <c r="AP365" s="56"/>
      <c r="AQ365" s="56"/>
      <c r="AR365" s="56"/>
      <c r="AS365" s="56"/>
      <c r="AT365" s="56"/>
      <c r="AU365" s="56"/>
      <c r="AV365" s="56"/>
      <c r="AW365" s="56"/>
      <c r="AX365" s="56"/>
      <c r="AY365" s="56"/>
      <c r="AZ365" s="56"/>
      <c r="BA365" s="56"/>
      <c r="BB365" s="56"/>
      <c r="BC365" s="56"/>
      <c r="BD365" s="56"/>
      <c r="BE365" s="56"/>
      <c r="BF365" s="56"/>
      <c r="BH365" s="81">
        <f t="shared" si="31"/>
        <v>0</v>
      </c>
      <c r="BI365" s="179">
        <f t="shared" si="29"/>
        <v>0</v>
      </c>
    </row>
    <row r="366" spans="1:61" ht="39.950000000000003" hidden="1" customHeight="1" x14ac:dyDescent="0.3">
      <c r="A366" s="54">
        <v>358</v>
      </c>
      <c r="B366" s="55" t="s">
        <v>897</v>
      </c>
      <c r="C366" s="55" t="s">
        <v>898</v>
      </c>
      <c r="D366" s="89" t="s">
        <v>324</v>
      </c>
      <c r="E366" s="54">
        <v>0</v>
      </c>
      <c r="F366" s="169" t="s">
        <v>170</v>
      </c>
      <c r="G366" s="169" t="s">
        <v>170</v>
      </c>
      <c r="H366" s="105">
        <v>0</v>
      </c>
      <c r="I366" s="94">
        <v>0</v>
      </c>
      <c r="J366" s="185"/>
      <c r="K366" s="52">
        <f t="shared" si="27"/>
        <v>0</v>
      </c>
      <c r="L366" s="169">
        <f t="shared" si="30"/>
        <v>0</v>
      </c>
      <c r="M366" s="169">
        <f t="shared" si="28"/>
        <v>0</v>
      </c>
      <c r="N366" s="104"/>
      <c r="O366" s="182">
        <v>0</v>
      </c>
      <c r="P366" s="56">
        <v>0</v>
      </c>
      <c r="Q366" s="56"/>
      <c r="R366" s="56"/>
      <c r="S366" s="56"/>
      <c r="T366" s="56"/>
      <c r="U366" s="56"/>
      <c r="V366" s="56"/>
      <c r="W366" s="56"/>
      <c r="X366" s="56"/>
      <c r="Y366" s="56"/>
      <c r="Z366" s="56"/>
      <c r="AA366" s="56"/>
      <c r="AB366" s="56"/>
      <c r="AC366" s="56"/>
      <c r="AD366" s="56"/>
      <c r="AE366" s="56"/>
      <c r="AF366" s="56"/>
      <c r="AG366" s="56"/>
      <c r="AH366" s="56"/>
      <c r="AI366" s="56"/>
      <c r="AJ366" s="56"/>
      <c r="AK366" s="56"/>
      <c r="AL366" s="56"/>
      <c r="AM366" s="56"/>
      <c r="AN366" s="56"/>
      <c r="AO366" s="56"/>
      <c r="AP366" s="56"/>
      <c r="AQ366" s="56"/>
      <c r="AR366" s="56"/>
      <c r="AS366" s="56"/>
      <c r="AT366" s="56"/>
      <c r="AU366" s="56"/>
      <c r="AV366" s="56"/>
      <c r="AW366" s="56"/>
      <c r="AX366" s="56"/>
      <c r="AY366" s="56"/>
      <c r="AZ366" s="56"/>
      <c r="BA366" s="56"/>
      <c r="BB366" s="56"/>
      <c r="BC366" s="56"/>
      <c r="BD366" s="56"/>
      <c r="BE366" s="56"/>
      <c r="BF366" s="56"/>
      <c r="BH366" s="81">
        <f t="shared" si="31"/>
        <v>0</v>
      </c>
      <c r="BI366" s="179">
        <f t="shared" si="29"/>
        <v>0</v>
      </c>
    </row>
    <row r="367" spans="1:61" ht="39.950000000000003" hidden="1" customHeight="1" x14ac:dyDescent="0.3">
      <c r="A367" s="54">
        <v>359</v>
      </c>
      <c r="B367" s="55" t="s">
        <v>899</v>
      </c>
      <c r="C367" s="55" t="s">
        <v>900</v>
      </c>
      <c r="D367" s="89" t="s">
        <v>324</v>
      </c>
      <c r="E367" s="54">
        <v>0</v>
      </c>
      <c r="F367" s="169" t="s">
        <v>170</v>
      </c>
      <c r="G367" s="169" t="s">
        <v>170</v>
      </c>
      <c r="H367" s="105">
        <v>0</v>
      </c>
      <c r="I367" s="94">
        <v>0</v>
      </c>
      <c r="J367" s="185"/>
      <c r="K367" s="52">
        <f t="shared" si="27"/>
        <v>0</v>
      </c>
      <c r="L367" s="169">
        <f t="shared" si="30"/>
        <v>0</v>
      </c>
      <c r="M367" s="169">
        <f t="shared" si="28"/>
        <v>0</v>
      </c>
      <c r="N367" s="104"/>
      <c r="O367" s="182">
        <v>0</v>
      </c>
      <c r="P367" s="56">
        <v>0</v>
      </c>
      <c r="Q367" s="56"/>
      <c r="R367" s="56"/>
      <c r="S367" s="56"/>
      <c r="T367" s="56"/>
      <c r="U367" s="56"/>
      <c r="V367" s="56"/>
      <c r="W367" s="56"/>
      <c r="X367" s="56"/>
      <c r="Y367" s="56"/>
      <c r="Z367" s="56"/>
      <c r="AA367" s="56"/>
      <c r="AB367" s="56"/>
      <c r="AC367" s="56"/>
      <c r="AD367" s="56"/>
      <c r="AE367" s="56"/>
      <c r="AF367" s="56"/>
      <c r="AG367" s="56"/>
      <c r="AH367" s="56"/>
      <c r="AI367" s="56"/>
      <c r="AJ367" s="56"/>
      <c r="AK367" s="56"/>
      <c r="AL367" s="56"/>
      <c r="AM367" s="56"/>
      <c r="AN367" s="56"/>
      <c r="AO367" s="56"/>
      <c r="AP367" s="56"/>
      <c r="AQ367" s="56"/>
      <c r="AR367" s="56"/>
      <c r="AS367" s="56"/>
      <c r="AT367" s="56"/>
      <c r="AU367" s="56"/>
      <c r="AV367" s="56"/>
      <c r="AW367" s="56"/>
      <c r="AX367" s="56"/>
      <c r="AY367" s="56"/>
      <c r="AZ367" s="56"/>
      <c r="BA367" s="56"/>
      <c r="BB367" s="56"/>
      <c r="BC367" s="56"/>
      <c r="BD367" s="56"/>
      <c r="BE367" s="56"/>
      <c r="BF367" s="56"/>
      <c r="BH367" s="81">
        <f t="shared" si="31"/>
        <v>0</v>
      </c>
      <c r="BI367" s="179">
        <f t="shared" si="29"/>
        <v>0</v>
      </c>
    </row>
    <row r="368" spans="1:61" ht="39.950000000000003" hidden="1" customHeight="1" x14ac:dyDescent="0.3">
      <c r="A368" s="54">
        <v>360</v>
      </c>
      <c r="B368" s="55" t="s">
        <v>901</v>
      </c>
      <c r="C368" s="55" t="s">
        <v>902</v>
      </c>
      <c r="D368" s="89" t="s">
        <v>324</v>
      </c>
      <c r="E368" s="54">
        <v>0</v>
      </c>
      <c r="F368" s="169" t="s">
        <v>170</v>
      </c>
      <c r="G368" s="169" t="s">
        <v>170</v>
      </c>
      <c r="H368" s="105">
        <v>0</v>
      </c>
      <c r="I368" s="94">
        <v>0</v>
      </c>
      <c r="J368" s="185"/>
      <c r="K368" s="52">
        <f t="shared" si="27"/>
        <v>0</v>
      </c>
      <c r="L368" s="169">
        <f t="shared" si="30"/>
        <v>0</v>
      </c>
      <c r="M368" s="169">
        <f t="shared" si="28"/>
        <v>0</v>
      </c>
      <c r="N368" s="104"/>
      <c r="O368" s="182">
        <v>0</v>
      </c>
      <c r="P368" s="56">
        <v>0</v>
      </c>
      <c r="Q368" s="56"/>
      <c r="R368" s="56"/>
      <c r="S368" s="56"/>
      <c r="T368" s="56"/>
      <c r="U368" s="56"/>
      <c r="V368" s="56"/>
      <c r="W368" s="56"/>
      <c r="X368" s="56"/>
      <c r="Y368" s="56"/>
      <c r="Z368" s="56"/>
      <c r="AA368" s="56"/>
      <c r="AB368" s="56"/>
      <c r="AC368" s="56"/>
      <c r="AD368" s="56"/>
      <c r="AE368" s="56"/>
      <c r="AF368" s="56"/>
      <c r="AG368" s="56"/>
      <c r="AH368" s="56"/>
      <c r="AI368" s="56"/>
      <c r="AJ368" s="56"/>
      <c r="AK368" s="56"/>
      <c r="AL368" s="56"/>
      <c r="AM368" s="56"/>
      <c r="AN368" s="56"/>
      <c r="AO368" s="56"/>
      <c r="AP368" s="56"/>
      <c r="AQ368" s="56"/>
      <c r="AR368" s="56"/>
      <c r="AS368" s="56"/>
      <c r="AT368" s="56"/>
      <c r="AU368" s="56"/>
      <c r="AV368" s="56"/>
      <c r="AW368" s="56"/>
      <c r="AX368" s="56"/>
      <c r="AY368" s="56"/>
      <c r="AZ368" s="56"/>
      <c r="BA368" s="56"/>
      <c r="BB368" s="56"/>
      <c r="BC368" s="56"/>
      <c r="BD368" s="56"/>
      <c r="BE368" s="56"/>
      <c r="BF368" s="56"/>
      <c r="BH368" s="81">
        <f t="shared" si="31"/>
        <v>0</v>
      </c>
      <c r="BI368" s="179">
        <f t="shared" si="29"/>
        <v>0</v>
      </c>
    </row>
    <row r="369" spans="1:61" ht="39.950000000000003" hidden="1" customHeight="1" x14ac:dyDescent="0.3">
      <c r="A369" s="54">
        <v>361</v>
      </c>
      <c r="B369" s="55" t="s">
        <v>903</v>
      </c>
      <c r="C369" s="55" t="s">
        <v>904</v>
      </c>
      <c r="D369" s="89" t="s">
        <v>324</v>
      </c>
      <c r="E369" s="54">
        <v>0</v>
      </c>
      <c r="F369" s="169" t="s">
        <v>170</v>
      </c>
      <c r="G369" s="169" t="s">
        <v>170</v>
      </c>
      <c r="H369" s="105">
        <v>0</v>
      </c>
      <c r="I369" s="94">
        <v>0</v>
      </c>
      <c r="J369" s="185"/>
      <c r="K369" s="52">
        <f t="shared" si="27"/>
        <v>0</v>
      </c>
      <c r="L369" s="169">
        <f t="shared" si="30"/>
        <v>0</v>
      </c>
      <c r="M369" s="169">
        <f t="shared" si="28"/>
        <v>0</v>
      </c>
      <c r="N369" s="104"/>
      <c r="O369" s="182">
        <v>0</v>
      </c>
      <c r="P369" s="56">
        <v>0</v>
      </c>
      <c r="Q369" s="56"/>
      <c r="R369" s="56"/>
      <c r="S369" s="56"/>
      <c r="T369" s="56"/>
      <c r="U369" s="56"/>
      <c r="V369" s="56"/>
      <c r="W369" s="56"/>
      <c r="X369" s="56"/>
      <c r="Y369" s="56"/>
      <c r="Z369" s="56"/>
      <c r="AA369" s="56"/>
      <c r="AB369" s="56"/>
      <c r="AC369" s="56"/>
      <c r="AD369" s="56"/>
      <c r="AE369" s="56"/>
      <c r="AF369" s="56"/>
      <c r="AG369" s="56"/>
      <c r="AH369" s="56"/>
      <c r="AI369" s="56"/>
      <c r="AJ369" s="56"/>
      <c r="AK369" s="56"/>
      <c r="AL369" s="56"/>
      <c r="AM369" s="56"/>
      <c r="AN369" s="56"/>
      <c r="AO369" s="56"/>
      <c r="AP369" s="56"/>
      <c r="AQ369" s="56"/>
      <c r="AR369" s="56"/>
      <c r="AS369" s="56"/>
      <c r="AT369" s="56"/>
      <c r="AU369" s="56"/>
      <c r="AV369" s="56"/>
      <c r="AW369" s="56"/>
      <c r="AX369" s="56"/>
      <c r="AY369" s="56"/>
      <c r="AZ369" s="56"/>
      <c r="BA369" s="56"/>
      <c r="BB369" s="56"/>
      <c r="BC369" s="56"/>
      <c r="BD369" s="56"/>
      <c r="BE369" s="56"/>
      <c r="BF369" s="56"/>
      <c r="BH369" s="81">
        <f t="shared" si="31"/>
        <v>0</v>
      </c>
      <c r="BI369" s="179">
        <f t="shared" si="29"/>
        <v>0</v>
      </c>
    </row>
    <row r="370" spans="1:61" ht="39.950000000000003" hidden="1" customHeight="1" x14ac:dyDescent="0.3">
      <c r="A370" s="54">
        <v>362</v>
      </c>
      <c r="B370" s="55" t="s">
        <v>905</v>
      </c>
      <c r="C370" s="55" t="s">
        <v>906</v>
      </c>
      <c r="D370" s="89" t="s">
        <v>324</v>
      </c>
      <c r="E370" s="54">
        <v>0</v>
      </c>
      <c r="F370" s="169" t="s">
        <v>170</v>
      </c>
      <c r="G370" s="169" t="s">
        <v>170</v>
      </c>
      <c r="H370" s="105">
        <v>0</v>
      </c>
      <c r="I370" s="94">
        <v>0</v>
      </c>
      <c r="J370" s="185"/>
      <c r="K370" s="52">
        <f t="shared" si="27"/>
        <v>0</v>
      </c>
      <c r="L370" s="169">
        <f t="shared" si="30"/>
        <v>0</v>
      </c>
      <c r="M370" s="169">
        <f t="shared" si="28"/>
        <v>0</v>
      </c>
      <c r="N370" s="104"/>
      <c r="O370" s="182">
        <v>0</v>
      </c>
      <c r="P370" s="56">
        <v>0</v>
      </c>
      <c r="Q370" s="56"/>
      <c r="R370" s="56"/>
      <c r="S370" s="56"/>
      <c r="T370" s="56"/>
      <c r="U370" s="56"/>
      <c r="V370" s="56"/>
      <c r="W370" s="56"/>
      <c r="X370" s="56"/>
      <c r="Y370" s="56"/>
      <c r="Z370" s="56"/>
      <c r="AA370" s="56"/>
      <c r="AB370" s="56"/>
      <c r="AC370" s="56"/>
      <c r="AD370" s="56"/>
      <c r="AE370" s="56"/>
      <c r="AF370" s="56"/>
      <c r="AG370" s="56"/>
      <c r="AH370" s="56"/>
      <c r="AI370" s="56"/>
      <c r="AJ370" s="56"/>
      <c r="AK370" s="56"/>
      <c r="AL370" s="56"/>
      <c r="AM370" s="56"/>
      <c r="AN370" s="56"/>
      <c r="AO370" s="56"/>
      <c r="AP370" s="56"/>
      <c r="AQ370" s="56"/>
      <c r="AR370" s="56"/>
      <c r="AS370" s="56"/>
      <c r="AT370" s="56"/>
      <c r="AU370" s="56"/>
      <c r="AV370" s="56"/>
      <c r="AW370" s="56"/>
      <c r="AX370" s="56"/>
      <c r="AY370" s="56"/>
      <c r="AZ370" s="56"/>
      <c r="BA370" s="56"/>
      <c r="BB370" s="56"/>
      <c r="BC370" s="56"/>
      <c r="BD370" s="56"/>
      <c r="BE370" s="56"/>
      <c r="BF370" s="56"/>
      <c r="BH370" s="81">
        <f t="shared" si="31"/>
        <v>0</v>
      </c>
      <c r="BI370" s="179">
        <f t="shared" si="29"/>
        <v>0</v>
      </c>
    </row>
    <row r="371" spans="1:61" ht="39.950000000000003" hidden="1" customHeight="1" x14ac:dyDescent="0.3">
      <c r="A371" s="54">
        <v>363</v>
      </c>
      <c r="B371" s="55" t="s">
        <v>907</v>
      </c>
      <c r="C371" s="55" t="s">
        <v>908</v>
      </c>
      <c r="D371" s="89" t="s">
        <v>324</v>
      </c>
      <c r="E371" s="54">
        <v>14</v>
      </c>
      <c r="F371" s="169">
        <v>51583</v>
      </c>
      <c r="G371" s="169">
        <v>14253</v>
      </c>
      <c r="H371" s="105">
        <v>0.2</v>
      </c>
      <c r="I371" s="94">
        <v>0.77900000000000003</v>
      </c>
      <c r="J371" s="185">
        <v>11402.4</v>
      </c>
      <c r="K371" s="52">
        <f t="shared" si="27"/>
        <v>11406.96</v>
      </c>
      <c r="L371" s="169">
        <f t="shared" si="30"/>
        <v>159633.60000000001</v>
      </c>
      <c r="M371" s="169">
        <f t="shared" si="28"/>
        <v>159697.44</v>
      </c>
      <c r="N371" s="104"/>
      <c r="O371" s="182">
        <v>0</v>
      </c>
      <c r="P371" s="56">
        <v>0</v>
      </c>
      <c r="Q371" s="56"/>
      <c r="R371" s="56"/>
      <c r="S371" s="56"/>
      <c r="T371" s="56"/>
      <c r="U371" s="56"/>
      <c r="V371" s="56"/>
      <c r="W371" s="56"/>
      <c r="X371" s="56"/>
      <c r="Y371" s="56"/>
      <c r="Z371" s="56"/>
      <c r="AA371" s="56"/>
      <c r="AB371" s="56"/>
      <c r="AC371" s="56"/>
      <c r="AD371" s="56"/>
      <c r="AE371" s="56"/>
      <c r="AF371" s="56"/>
      <c r="AG371" s="56"/>
      <c r="AH371" s="56"/>
      <c r="AI371" s="56"/>
      <c r="AJ371" s="56"/>
      <c r="AK371" s="56"/>
      <c r="AL371" s="56"/>
      <c r="AM371" s="56"/>
      <c r="AN371" s="56"/>
      <c r="AO371" s="56"/>
      <c r="AP371" s="56"/>
      <c r="AQ371" s="56"/>
      <c r="AR371" s="56"/>
      <c r="AS371" s="56"/>
      <c r="AT371" s="56"/>
      <c r="AU371" s="56"/>
      <c r="AV371" s="56"/>
      <c r="AW371" s="56"/>
      <c r="AX371" s="56"/>
      <c r="AY371" s="56"/>
      <c r="AZ371" s="56"/>
      <c r="BA371" s="56"/>
      <c r="BB371" s="56"/>
      <c r="BC371" s="56"/>
      <c r="BD371" s="56"/>
      <c r="BE371" s="56"/>
      <c r="BF371" s="56"/>
      <c r="BH371" s="81">
        <f t="shared" si="31"/>
        <v>0</v>
      </c>
      <c r="BI371" s="179">
        <f t="shared" si="29"/>
        <v>0</v>
      </c>
    </row>
    <row r="372" spans="1:61" ht="39.950000000000003" hidden="1" customHeight="1" x14ac:dyDescent="0.3">
      <c r="A372" s="54">
        <v>364</v>
      </c>
      <c r="B372" s="55" t="s">
        <v>909</v>
      </c>
      <c r="C372" s="55" t="s">
        <v>908</v>
      </c>
      <c r="D372" s="89" t="s">
        <v>324</v>
      </c>
      <c r="E372" s="54">
        <v>0</v>
      </c>
      <c r="F372" s="169" t="s">
        <v>170</v>
      </c>
      <c r="G372" s="169" t="s">
        <v>170</v>
      </c>
      <c r="H372" s="105">
        <v>0</v>
      </c>
      <c r="I372" s="94">
        <v>0</v>
      </c>
      <c r="J372" s="185"/>
      <c r="K372" s="52">
        <f t="shared" si="27"/>
        <v>0</v>
      </c>
      <c r="L372" s="169">
        <f t="shared" si="30"/>
        <v>0</v>
      </c>
      <c r="M372" s="169">
        <f t="shared" si="28"/>
        <v>0</v>
      </c>
      <c r="N372" s="104"/>
      <c r="O372" s="182">
        <v>1</v>
      </c>
      <c r="P372" s="56">
        <v>0</v>
      </c>
      <c r="Q372" s="56"/>
      <c r="R372" s="56"/>
      <c r="S372" s="56"/>
      <c r="T372" s="56"/>
      <c r="U372" s="56"/>
      <c r="V372" s="56"/>
      <c r="W372" s="56"/>
      <c r="X372" s="56"/>
      <c r="Y372" s="56"/>
      <c r="Z372" s="56"/>
      <c r="AA372" s="56"/>
      <c r="AB372" s="56"/>
      <c r="AC372" s="56"/>
      <c r="AD372" s="56"/>
      <c r="AE372" s="56"/>
      <c r="AF372" s="56"/>
      <c r="AG372" s="56"/>
      <c r="AH372" s="56"/>
      <c r="AI372" s="56"/>
      <c r="AJ372" s="56"/>
      <c r="AK372" s="56"/>
      <c r="AL372" s="56"/>
      <c r="AM372" s="56"/>
      <c r="AN372" s="56"/>
      <c r="AO372" s="56"/>
      <c r="AP372" s="56"/>
      <c r="AQ372" s="56"/>
      <c r="AR372" s="56"/>
      <c r="AS372" s="56"/>
      <c r="AT372" s="56"/>
      <c r="AU372" s="56"/>
      <c r="AV372" s="56"/>
      <c r="AW372" s="56"/>
      <c r="AX372" s="56"/>
      <c r="AY372" s="56"/>
      <c r="AZ372" s="56"/>
      <c r="BA372" s="56"/>
      <c r="BB372" s="56"/>
      <c r="BC372" s="56"/>
      <c r="BD372" s="56"/>
      <c r="BE372" s="56"/>
      <c r="BF372" s="56"/>
      <c r="BH372" s="81">
        <v>0</v>
      </c>
      <c r="BI372" s="179">
        <f t="shared" si="29"/>
        <v>0</v>
      </c>
    </row>
    <row r="373" spans="1:61" ht="39.950000000000003" hidden="1" customHeight="1" x14ac:dyDescent="0.3">
      <c r="A373" s="54">
        <v>365</v>
      </c>
      <c r="B373" s="55" t="s">
        <v>910</v>
      </c>
      <c r="C373" s="55" t="s">
        <v>911</v>
      </c>
      <c r="D373" s="89" t="s">
        <v>324</v>
      </c>
      <c r="E373" s="54">
        <v>38</v>
      </c>
      <c r="F373" s="169">
        <v>61764</v>
      </c>
      <c r="G373" s="169">
        <v>17420</v>
      </c>
      <c r="H373" s="105">
        <v>0.25</v>
      </c>
      <c r="I373" s="94">
        <v>0.78849999999999998</v>
      </c>
      <c r="J373" s="185">
        <v>13065</v>
      </c>
      <c r="K373" s="52">
        <f t="shared" si="27"/>
        <v>13070.23</v>
      </c>
      <c r="L373" s="169">
        <f t="shared" si="30"/>
        <v>496470</v>
      </c>
      <c r="M373" s="169">
        <f t="shared" si="28"/>
        <v>496668.74</v>
      </c>
      <c r="N373" s="104"/>
      <c r="O373" s="182">
        <v>0</v>
      </c>
      <c r="P373" s="56"/>
      <c r="Q373" s="56"/>
      <c r="R373" s="56"/>
      <c r="S373" s="56"/>
      <c r="T373" s="56"/>
      <c r="U373" s="56"/>
      <c r="V373" s="56"/>
      <c r="W373" s="56"/>
      <c r="X373" s="56"/>
      <c r="Y373" s="56"/>
      <c r="Z373" s="56"/>
      <c r="AA373" s="56"/>
      <c r="AB373" s="56"/>
      <c r="AC373" s="56"/>
      <c r="AD373" s="56"/>
      <c r="AE373" s="56"/>
      <c r="AF373" s="56"/>
      <c r="AG373" s="56"/>
      <c r="AH373" s="56"/>
      <c r="AI373" s="56"/>
      <c r="AJ373" s="56"/>
      <c r="AK373" s="56"/>
      <c r="AL373" s="56"/>
      <c r="AM373" s="56"/>
      <c r="AN373" s="56"/>
      <c r="AO373" s="56"/>
      <c r="AP373" s="56"/>
      <c r="AQ373" s="56"/>
      <c r="AR373" s="56"/>
      <c r="AS373" s="56"/>
      <c r="AT373" s="56"/>
      <c r="AU373" s="56"/>
      <c r="AV373" s="56"/>
      <c r="AW373" s="56"/>
      <c r="AX373" s="56"/>
      <c r="AY373" s="56"/>
      <c r="AZ373" s="56"/>
      <c r="BA373" s="56"/>
      <c r="BB373" s="56"/>
      <c r="BC373" s="56"/>
      <c r="BD373" s="56"/>
      <c r="BE373" s="56"/>
      <c r="BF373" s="56"/>
      <c r="BH373" s="81">
        <f t="shared" si="31"/>
        <v>0</v>
      </c>
      <c r="BI373" s="179">
        <f t="shared" si="29"/>
        <v>0</v>
      </c>
    </row>
    <row r="374" spans="1:61" ht="39.950000000000003" customHeight="1" x14ac:dyDescent="0.3">
      <c r="A374" s="50">
        <v>366</v>
      </c>
      <c r="B374" s="51" t="s">
        <v>912</v>
      </c>
      <c r="C374" s="51" t="s">
        <v>911</v>
      </c>
      <c r="D374" s="88" t="s">
        <v>324</v>
      </c>
      <c r="E374" s="50">
        <v>1</v>
      </c>
      <c r="F374" s="169">
        <v>877585</v>
      </c>
      <c r="G374" s="169">
        <v>17420</v>
      </c>
      <c r="H374" s="105">
        <v>0.2</v>
      </c>
      <c r="I374" s="94">
        <v>0.98409999999999997</v>
      </c>
      <c r="J374" s="185">
        <v>13936</v>
      </c>
      <c r="K374" s="209">
        <f t="shared" si="27"/>
        <v>13941.58</v>
      </c>
      <c r="L374" s="169">
        <f t="shared" si="30"/>
        <v>13936</v>
      </c>
      <c r="M374" s="169">
        <f t="shared" si="28"/>
        <v>13941.58</v>
      </c>
      <c r="N374" s="104"/>
      <c r="O374" s="180">
        <v>1</v>
      </c>
      <c r="P374" s="53">
        <v>0</v>
      </c>
      <c r="Q374" s="56"/>
      <c r="R374" s="56"/>
      <c r="S374" s="56"/>
      <c r="T374" s="56"/>
      <c r="U374" s="56"/>
      <c r="V374" s="56"/>
      <c r="W374" s="56"/>
      <c r="X374" s="56"/>
      <c r="Y374" s="56"/>
      <c r="Z374" s="56"/>
      <c r="AA374" s="56"/>
      <c r="AB374" s="56"/>
      <c r="AC374" s="56"/>
      <c r="AD374" s="56"/>
      <c r="AE374" s="56"/>
      <c r="AF374" s="56"/>
      <c r="AG374" s="56"/>
      <c r="AH374" s="56"/>
      <c r="AI374" s="56"/>
      <c r="AJ374" s="56"/>
      <c r="AK374" s="56"/>
      <c r="AL374" s="56"/>
      <c r="AM374" s="56"/>
      <c r="AN374" s="56"/>
      <c r="AO374" s="56"/>
      <c r="AP374" s="56"/>
      <c r="AQ374" s="56"/>
      <c r="AR374" s="56"/>
      <c r="AS374" s="56"/>
      <c r="AT374" s="56"/>
      <c r="AU374" s="56"/>
      <c r="AV374" s="56"/>
      <c r="AW374" s="56"/>
      <c r="AX374" s="56"/>
      <c r="AY374" s="56"/>
      <c r="AZ374" s="56"/>
      <c r="BA374" s="56"/>
      <c r="BB374" s="56"/>
      <c r="BC374" s="56"/>
      <c r="BD374" s="56"/>
      <c r="BE374" s="56"/>
      <c r="BF374" s="56"/>
      <c r="BH374" s="46">
        <f t="shared" si="31"/>
        <v>1</v>
      </c>
      <c r="BI374" s="47">
        <f t="shared" si="29"/>
        <v>13936</v>
      </c>
    </row>
    <row r="375" spans="1:61" ht="39.950000000000003" hidden="1" customHeight="1" x14ac:dyDescent="0.3">
      <c r="A375" s="54">
        <v>367</v>
      </c>
      <c r="B375" s="55" t="s">
        <v>913</v>
      </c>
      <c r="C375" s="55" t="s">
        <v>914</v>
      </c>
      <c r="D375" s="89" t="s">
        <v>324</v>
      </c>
      <c r="E375" s="54">
        <v>22</v>
      </c>
      <c r="F375" s="169">
        <v>64139</v>
      </c>
      <c r="G375" s="169">
        <v>20984</v>
      </c>
      <c r="H375" s="105">
        <v>0.2</v>
      </c>
      <c r="I375" s="94">
        <v>0.73829999999999996</v>
      </c>
      <c r="J375" s="185">
        <v>16787.2</v>
      </c>
      <c r="K375" s="52">
        <f t="shared" si="27"/>
        <v>16793.919999999998</v>
      </c>
      <c r="L375" s="169">
        <f t="shared" si="30"/>
        <v>369318.40000000002</v>
      </c>
      <c r="M375" s="169">
        <f t="shared" si="28"/>
        <v>369466.24</v>
      </c>
      <c r="N375" s="104"/>
      <c r="O375" s="182">
        <v>0</v>
      </c>
      <c r="P375" s="56"/>
      <c r="Q375" s="56"/>
      <c r="R375" s="56"/>
      <c r="S375" s="56"/>
      <c r="T375" s="56"/>
      <c r="U375" s="56"/>
      <c r="V375" s="56"/>
      <c r="W375" s="56"/>
      <c r="X375" s="56"/>
      <c r="Y375" s="56"/>
      <c r="Z375" s="56"/>
      <c r="AA375" s="56"/>
      <c r="AB375" s="56"/>
      <c r="AC375" s="56"/>
      <c r="AD375" s="56"/>
      <c r="AE375" s="56"/>
      <c r="AF375" s="56"/>
      <c r="AG375" s="56"/>
      <c r="AH375" s="56"/>
      <c r="AI375" s="56"/>
      <c r="AJ375" s="56"/>
      <c r="AK375" s="56"/>
      <c r="AL375" s="56"/>
      <c r="AM375" s="56"/>
      <c r="AN375" s="56"/>
      <c r="AO375" s="56"/>
      <c r="AP375" s="56"/>
      <c r="AQ375" s="56"/>
      <c r="AR375" s="56"/>
      <c r="AS375" s="56"/>
      <c r="AT375" s="56"/>
      <c r="AU375" s="56"/>
      <c r="AV375" s="56"/>
      <c r="AW375" s="56"/>
      <c r="AX375" s="56"/>
      <c r="AY375" s="56"/>
      <c r="AZ375" s="56"/>
      <c r="BA375" s="56"/>
      <c r="BB375" s="56"/>
      <c r="BC375" s="56"/>
      <c r="BD375" s="56"/>
      <c r="BE375" s="56"/>
      <c r="BF375" s="56"/>
      <c r="BH375" s="81">
        <f t="shared" si="31"/>
        <v>0</v>
      </c>
      <c r="BI375" s="179">
        <f t="shared" si="29"/>
        <v>0</v>
      </c>
    </row>
    <row r="376" spans="1:61" ht="39.950000000000003" customHeight="1" x14ac:dyDescent="0.3">
      <c r="A376" s="50">
        <v>368</v>
      </c>
      <c r="B376" s="51" t="s">
        <v>915</v>
      </c>
      <c r="C376" s="51" t="s">
        <v>914</v>
      </c>
      <c r="D376" s="88" t="s">
        <v>324</v>
      </c>
      <c r="E376" s="50">
        <v>1</v>
      </c>
      <c r="F376" s="169">
        <v>954145</v>
      </c>
      <c r="G376" s="169">
        <v>20984</v>
      </c>
      <c r="H376" s="105">
        <v>0.2</v>
      </c>
      <c r="I376" s="94">
        <v>0.98240000000000005</v>
      </c>
      <c r="J376" s="185">
        <v>16787.2</v>
      </c>
      <c r="K376" s="209">
        <f t="shared" si="27"/>
        <v>16793.919999999998</v>
      </c>
      <c r="L376" s="169">
        <f t="shared" si="30"/>
        <v>16787.2</v>
      </c>
      <c r="M376" s="169">
        <f t="shared" si="28"/>
        <v>16793.919999999998</v>
      </c>
      <c r="N376" s="104"/>
      <c r="O376" s="180">
        <v>1</v>
      </c>
      <c r="P376" s="53">
        <v>0</v>
      </c>
      <c r="Q376" s="56"/>
      <c r="R376" s="56"/>
      <c r="S376" s="56"/>
      <c r="T376" s="56"/>
      <c r="U376" s="56"/>
      <c r="V376" s="56"/>
      <c r="W376" s="56"/>
      <c r="X376" s="56"/>
      <c r="Y376" s="56"/>
      <c r="Z376" s="56"/>
      <c r="AA376" s="56"/>
      <c r="AB376" s="56"/>
      <c r="AC376" s="56"/>
      <c r="AD376" s="56"/>
      <c r="AE376" s="56"/>
      <c r="AF376" s="56"/>
      <c r="AG376" s="56"/>
      <c r="AH376" s="56"/>
      <c r="AI376" s="56"/>
      <c r="AJ376" s="56"/>
      <c r="AK376" s="56"/>
      <c r="AL376" s="56"/>
      <c r="AM376" s="56"/>
      <c r="AN376" s="56"/>
      <c r="AO376" s="56"/>
      <c r="AP376" s="56"/>
      <c r="AQ376" s="56"/>
      <c r="AR376" s="56"/>
      <c r="AS376" s="56"/>
      <c r="AT376" s="56"/>
      <c r="AU376" s="56"/>
      <c r="AV376" s="56"/>
      <c r="AW376" s="56"/>
      <c r="AX376" s="56"/>
      <c r="AY376" s="56"/>
      <c r="AZ376" s="56"/>
      <c r="BA376" s="56"/>
      <c r="BB376" s="56"/>
      <c r="BC376" s="56"/>
      <c r="BD376" s="56"/>
      <c r="BE376" s="56"/>
      <c r="BF376" s="56"/>
      <c r="BH376" s="46">
        <f t="shared" si="31"/>
        <v>1</v>
      </c>
      <c r="BI376" s="47">
        <f t="shared" si="29"/>
        <v>16787.2</v>
      </c>
    </row>
    <row r="377" spans="1:61" ht="39.950000000000003" hidden="1" customHeight="1" x14ac:dyDescent="0.3">
      <c r="A377" s="54">
        <v>369</v>
      </c>
      <c r="B377" s="55" t="s">
        <v>916</v>
      </c>
      <c r="C377" s="55" t="s">
        <v>917</v>
      </c>
      <c r="D377" s="89" t="s">
        <v>324</v>
      </c>
      <c r="E377" s="54">
        <v>0</v>
      </c>
      <c r="F377" s="169" t="s">
        <v>170</v>
      </c>
      <c r="G377" s="169" t="s">
        <v>170</v>
      </c>
      <c r="H377" s="105">
        <v>0</v>
      </c>
      <c r="I377" s="94">
        <v>0</v>
      </c>
      <c r="J377" s="185"/>
      <c r="K377" s="52">
        <f t="shared" si="27"/>
        <v>0</v>
      </c>
      <c r="L377" s="169">
        <f t="shared" si="30"/>
        <v>0</v>
      </c>
      <c r="M377" s="169">
        <f t="shared" si="28"/>
        <v>0</v>
      </c>
      <c r="N377" s="104"/>
      <c r="O377" s="182">
        <v>0</v>
      </c>
      <c r="P377" s="56">
        <v>0</v>
      </c>
      <c r="Q377" s="56"/>
      <c r="R377" s="56"/>
      <c r="S377" s="56"/>
      <c r="T377" s="56"/>
      <c r="U377" s="56"/>
      <c r="V377" s="56"/>
      <c r="W377" s="56"/>
      <c r="X377" s="56"/>
      <c r="Y377" s="56"/>
      <c r="Z377" s="56"/>
      <c r="AA377" s="56"/>
      <c r="AB377" s="56"/>
      <c r="AC377" s="56"/>
      <c r="AD377" s="56"/>
      <c r="AE377" s="56"/>
      <c r="AF377" s="56"/>
      <c r="AG377" s="56"/>
      <c r="AH377" s="56"/>
      <c r="AI377" s="56"/>
      <c r="AJ377" s="56"/>
      <c r="AK377" s="56"/>
      <c r="AL377" s="56"/>
      <c r="AM377" s="56"/>
      <c r="AN377" s="56"/>
      <c r="AO377" s="56"/>
      <c r="AP377" s="56"/>
      <c r="AQ377" s="56"/>
      <c r="AR377" s="56"/>
      <c r="AS377" s="56"/>
      <c r="AT377" s="56"/>
      <c r="AU377" s="56"/>
      <c r="AV377" s="56"/>
      <c r="AW377" s="56"/>
      <c r="AX377" s="56"/>
      <c r="AY377" s="56"/>
      <c r="AZ377" s="56"/>
      <c r="BA377" s="56"/>
      <c r="BB377" s="56"/>
      <c r="BC377" s="56"/>
      <c r="BD377" s="56"/>
      <c r="BE377" s="56"/>
      <c r="BF377" s="56"/>
      <c r="BH377" s="81">
        <f t="shared" si="31"/>
        <v>0</v>
      </c>
      <c r="BI377" s="179">
        <f t="shared" si="29"/>
        <v>0</v>
      </c>
    </row>
    <row r="378" spans="1:61" ht="39.950000000000003" hidden="1" customHeight="1" x14ac:dyDescent="0.3">
      <c r="A378" s="54">
        <v>370</v>
      </c>
      <c r="B378" s="55" t="s">
        <v>918</v>
      </c>
      <c r="C378" s="55" t="s">
        <v>919</v>
      </c>
      <c r="D378" s="89" t="s">
        <v>324</v>
      </c>
      <c r="E378" s="54">
        <v>0</v>
      </c>
      <c r="F378" s="169" t="s">
        <v>170</v>
      </c>
      <c r="G378" s="169" t="s">
        <v>170</v>
      </c>
      <c r="H378" s="105">
        <v>0</v>
      </c>
      <c r="I378" s="94">
        <v>0</v>
      </c>
      <c r="J378" s="185"/>
      <c r="K378" s="52">
        <f t="shared" si="27"/>
        <v>0</v>
      </c>
      <c r="L378" s="169">
        <f t="shared" si="30"/>
        <v>0</v>
      </c>
      <c r="M378" s="169">
        <f t="shared" si="28"/>
        <v>0</v>
      </c>
      <c r="N378" s="104"/>
      <c r="O378" s="182">
        <v>0</v>
      </c>
      <c r="P378" s="56">
        <v>0</v>
      </c>
      <c r="Q378" s="56"/>
      <c r="R378" s="56"/>
      <c r="S378" s="56"/>
      <c r="T378" s="56"/>
      <c r="U378" s="56"/>
      <c r="V378" s="56"/>
      <c r="W378" s="56"/>
      <c r="X378" s="56"/>
      <c r="Y378" s="56"/>
      <c r="Z378" s="56"/>
      <c r="AA378" s="56"/>
      <c r="AB378" s="56"/>
      <c r="AC378" s="56"/>
      <c r="AD378" s="56"/>
      <c r="AE378" s="56"/>
      <c r="AF378" s="56"/>
      <c r="AG378" s="56"/>
      <c r="AH378" s="56"/>
      <c r="AI378" s="56"/>
      <c r="AJ378" s="56"/>
      <c r="AK378" s="56"/>
      <c r="AL378" s="56"/>
      <c r="AM378" s="56"/>
      <c r="AN378" s="56"/>
      <c r="AO378" s="56"/>
      <c r="AP378" s="56"/>
      <c r="AQ378" s="56"/>
      <c r="AR378" s="56"/>
      <c r="AS378" s="56"/>
      <c r="AT378" s="56"/>
      <c r="AU378" s="56"/>
      <c r="AV378" s="56"/>
      <c r="AW378" s="56"/>
      <c r="AX378" s="56"/>
      <c r="AY378" s="56"/>
      <c r="AZ378" s="56"/>
      <c r="BA378" s="56"/>
      <c r="BB378" s="56"/>
      <c r="BC378" s="56"/>
      <c r="BD378" s="56"/>
      <c r="BE378" s="56"/>
      <c r="BF378" s="56"/>
      <c r="BH378" s="81">
        <f t="shared" si="31"/>
        <v>0</v>
      </c>
      <c r="BI378" s="179">
        <f t="shared" si="29"/>
        <v>0</v>
      </c>
    </row>
    <row r="379" spans="1:61" ht="39.950000000000003" hidden="1" customHeight="1" x14ac:dyDescent="0.3">
      <c r="A379" s="54">
        <v>371</v>
      </c>
      <c r="B379" s="55" t="s">
        <v>920</v>
      </c>
      <c r="C379" s="55" t="s">
        <v>919</v>
      </c>
      <c r="D379" s="89" t="s">
        <v>324</v>
      </c>
      <c r="E379" s="54">
        <v>0</v>
      </c>
      <c r="F379" s="169" t="s">
        <v>170</v>
      </c>
      <c r="G379" s="169" t="s">
        <v>170</v>
      </c>
      <c r="H379" s="105">
        <v>0</v>
      </c>
      <c r="I379" s="94">
        <v>0</v>
      </c>
      <c r="J379" s="185"/>
      <c r="K379" s="52">
        <f t="shared" si="27"/>
        <v>0</v>
      </c>
      <c r="L379" s="169">
        <f t="shared" si="30"/>
        <v>0</v>
      </c>
      <c r="M379" s="169">
        <f t="shared" si="28"/>
        <v>0</v>
      </c>
      <c r="N379" s="104"/>
      <c r="O379" s="182">
        <v>0</v>
      </c>
      <c r="P379" s="56">
        <v>0</v>
      </c>
      <c r="Q379" s="56"/>
      <c r="R379" s="56"/>
      <c r="S379" s="56"/>
      <c r="T379" s="56"/>
      <c r="U379" s="56"/>
      <c r="V379" s="56"/>
      <c r="W379" s="56"/>
      <c r="X379" s="56"/>
      <c r="Y379" s="56"/>
      <c r="Z379" s="56"/>
      <c r="AA379" s="56"/>
      <c r="AB379" s="56"/>
      <c r="AC379" s="56"/>
      <c r="AD379" s="56"/>
      <c r="AE379" s="56"/>
      <c r="AF379" s="56"/>
      <c r="AG379" s="56"/>
      <c r="AH379" s="56"/>
      <c r="AI379" s="56"/>
      <c r="AJ379" s="56"/>
      <c r="AK379" s="56"/>
      <c r="AL379" s="56"/>
      <c r="AM379" s="56"/>
      <c r="AN379" s="56"/>
      <c r="AO379" s="56"/>
      <c r="AP379" s="56"/>
      <c r="AQ379" s="56"/>
      <c r="AR379" s="56"/>
      <c r="AS379" s="56"/>
      <c r="AT379" s="56"/>
      <c r="AU379" s="56"/>
      <c r="AV379" s="56"/>
      <c r="AW379" s="56"/>
      <c r="AX379" s="56"/>
      <c r="AY379" s="56"/>
      <c r="AZ379" s="56"/>
      <c r="BA379" s="56"/>
      <c r="BB379" s="56"/>
      <c r="BC379" s="56"/>
      <c r="BD379" s="56"/>
      <c r="BE379" s="56"/>
      <c r="BF379" s="56"/>
      <c r="BH379" s="81">
        <f t="shared" si="31"/>
        <v>0</v>
      </c>
      <c r="BI379" s="179">
        <f t="shared" si="29"/>
        <v>0</v>
      </c>
    </row>
    <row r="380" spans="1:61" ht="39.950000000000003" hidden="1" customHeight="1" x14ac:dyDescent="0.3">
      <c r="A380" s="54">
        <v>372</v>
      </c>
      <c r="B380" s="55" t="s">
        <v>921</v>
      </c>
      <c r="C380" s="55" t="s">
        <v>922</v>
      </c>
      <c r="D380" s="89" t="s">
        <v>324</v>
      </c>
      <c r="E380" s="54">
        <v>0</v>
      </c>
      <c r="F380" s="169" t="s">
        <v>170</v>
      </c>
      <c r="G380" s="169" t="s">
        <v>170</v>
      </c>
      <c r="H380" s="105">
        <v>0</v>
      </c>
      <c r="I380" s="94">
        <v>0</v>
      </c>
      <c r="J380" s="185"/>
      <c r="K380" s="52">
        <f t="shared" si="27"/>
        <v>0</v>
      </c>
      <c r="L380" s="169">
        <f t="shared" si="30"/>
        <v>0</v>
      </c>
      <c r="M380" s="169">
        <f t="shared" si="28"/>
        <v>0</v>
      </c>
      <c r="N380" s="104"/>
      <c r="O380" s="182">
        <v>0</v>
      </c>
      <c r="P380" s="56">
        <v>0</v>
      </c>
      <c r="Q380" s="56"/>
      <c r="R380" s="56"/>
      <c r="S380" s="56"/>
      <c r="T380" s="56"/>
      <c r="U380" s="56"/>
      <c r="V380" s="56"/>
      <c r="W380" s="56"/>
      <c r="X380" s="56"/>
      <c r="Y380" s="56"/>
      <c r="Z380" s="56"/>
      <c r="AA380" s="56"/>
      <c r="AB380" s="56"/>
      <c r="AC380" s="56"/>
      <c r="AD380" s="56"/>
      <c r="AE380" s="56"/>
      <c r="AF380" s="56"/>
      <c r="AG380" s="56"/>
      <c r="AH380" s="56"/>
      <c r="AI380" s="56"/>
      <c r="AJ380" s="56"/>
      <c r="AK380" s="56"/>
      <c r="AL380" s="56"/>
      <c r="AM380" s="56"/>
      <c r="AN380" s="56"/>
      <c r="AO380" s="56"/>
      <c r="AP380" s="56"/>
      <c r="AQ380" s="56"/>
      <c r="AR380" s="56"/>
      <c r="AS380" s="56"/>
      <c r="AT380" s="56"/>
      <c r="AU380" s="56"/>
      <c r="AV380" s="56"/>
      <c r="AW380" s="56"/>
      <c r="AX380" s="56"/>
      <c r="AY380" s="56"/>
      <c r="AZ380" s="56"/>
      <c r="BA380" s="56"/>
      <c r="BB380" s="56"/>
      <c r="BC380" s="56"/>
      <c r="BD380" s="56"/>
      <c r="BE380" s="56"/>
      <c r="BF380" s="56"/>
      <c r="BH380" s="81">
        <f t="shared" si="31"/>
        <v>0</v>
      </c>
      <c r="BI380" s="179">
        <f t="shared" si="29"/>
        <v>0</v>
      </c>
    </row>
    <row r="381" spans="1:61" ht="39.950000000000003" hidden="1" customHeight="1" x14ac:dyDescent="0.3">
      <c r="A381" s="54">
        <v>373</v>
      </c>
      <c r="B381" s="55" t="s">
        <v>923</v>
      </c>
      <c r="C381" s="55" t="s">
        <v>922</v>
      </c>
      <c r="D381" s="89" t="s">
        <v>324</v>
      </c>
      <c r="E381" s="54">
        <v>0</v>
      </c>
      <c r="F381" s="169" t="s">
        <v>170</v>
      </c>
      <c r="G381" s="169" t="s">
        <v>170</v>
      </c>
      <c r="H381" s="105">
        <v>0</v>
      </c>
      <c r="I381" s="94">
        <v>0</v>
      </c>
      <c r="J381" s="185"/>
      <c r="K381" s="52">
        <f t="shared" si="27"/>
        <v>0</v>
      </c>
      <c r="L381" s="169">
        <f t="shared" si="30"/>
        <v>0</v>
      </c>
      <c r="M381" s="169">
        <f t="shared" si="28"/>
        <v>0</v>
      </c>
      <c r="N381" s="104"/>
      <c r="O381" s="182">
        <v>0</v>
      </c>
      <c r="P381" s="56">
        <v>0</v>
      </c>
      <c r="Q381" s="56"/>
      <c r="R381" s="56"/>
      <c r="S381" s="56"/>
      <c r="T381" s="56"/>
      <c r="U381" s="56"/>
      <c r="V381" s="56"/>
      <c r="W381" s="56"/>
      <c r="X381" s="56"/>
      <c r="Y381" s="56"/>
      <c r="Z381" s="56"/>
      <c r="AA381" s="56"/>
      <c r="AB381" s="56"/>
      <c r="AC381" s="56"/>
      <c r="AD381" s="56"/>
      <c r="AE381" s="56"/>
      <c r="AF381" s="56"/>
      <c r="AG381" s="56"/>
      <c r="AH381" s="56"/>
      <c r="AI381" s="56"/>
      <c r="AJ381" s="56"/>
      <c r="AK381" s="56"/>
      <c r="AL381" s="56"/>
      <c r="AM381" s="56"/>
      <c r="AN381" s="56"/>
      <c r="AO381" s="56"/>
      <c r="AP381" s="56"/>
      <c r="AQ381" s="56"/>
      <c r="AR381" s="56"/>
      <c r="AS381" s="56"/>
      <c r="AT381" s="56"/>
      <c r="AU381" s="56"/>
      <c r="AV381" s="56"/>
      <c r="AW381" s="56"/>
      <c r="AX381" s="56"/>
      <c r="AY381" s="56"/>
      <c r="AZ381" s="56"/>
      <c r="BA381" s="56"/>
      <c r="BB381" s="56"/>
      <c r="BC381" s="56"/>
      <c r="BD381" s="56"/>
      <c r="BE381" s="56"/>
      <c r="BF381" s="56"/>
      <c r="BH381" s="81">
        <f t="shared" si="31"/>
        <v>0</v>
      </c>
      <c r="BI381" s="179">
        <f t="shared" si="29"/>
        <v>0</v>
      </c>
    </row>
    <row r="382" spans="1:61" ht="39.950000000000003" hidden="1" customHeight="1" x14ac:dyDescent="0.3">
      <c r="A382" s="54">
        <v>374</v>
      </c>
      <c r="B382" s="55" t="s">
        <v>924</v>
      </c>
      <c r="C382" s="55" t="s">
        <v>925</v>
      </c>
      <c r="D382" s="89" t="s">
        <v>324</v>
      </c>
      <c r="E382" s="54">
        <v>0</v>
      </c>
      <c r="F382" s="169" t="s">
        <v>170</v>
      </c>
      <c r="G382" s="169" t="s">
        <v>170</v>
      </c>
      <c r="H382" s="105">
        <v>0</v>
      </c>
      <c r="I382" s="94">
        <v>0</v>
      </c>
      <c r="J382" s="185"/>
      <c r="K382" s="52">
        <f t="shared" si="27"/>
        <v>0</v>
      </c>
      <c r="L382" s="169">
        <f t="shared" si="30"/>
        <v>0</v>
      </c>
      <c r="M382" s="169">
        <f t="shared" si="28"/>
        <v>0</v>
      </c>
      <c r="N382" s="104"/>
      <c r="O382" s="182">
        <v>0</v>
      </c>
      <c r="P382" s="56">
        <v>0</v>
      </c>
      <c r="Q382" s="56"/>
      <c r="R382" s="56"/>
      <c r="S382" s="56"/>
      <c r="T382" s="56"/>
      <c r="U382" s="56"/>
      <c r="V382" s="56"/>
      <c r="W382" s="56"/>
      <c r="X382" s="56"/>
      <c r="Y382" s="56"/>
      <c r="Z382" s="56"/>
      <c r="AA382" s="56"/>
      <c r="AB382" s="56"/>
      <c r="AC382" s="56"/>
      <c r="AD382" s="56"/>
      <c r="AE382" s="56"/>
      <c r="AF382" s="56"/>
      <c r="AG382" s="56"/>
      <c r="AH382" s="56"/>
      <c r="AI382" s="56"/>
      <c r="AJ382" s="56"/>
      <c r="AK382" s="56"/>
      <c r="AL382" s="56"/>
      <c r="AM382" s="56"/>
      <c r="AN382" s="56"/>
      <c r="AO382" s="56"/>
      <c r="AP382" s="56"/>
      <c r="AQ382" s="56"/>
      <c r="AR382" s="56"/>
      <c r="AS382" s="56"/>
      <c r="AT382" s="56"/>
      <c r="AU382" s="56"/>
      <c r="AV382" s="56"/>
      <c r="AW382" s="56"/>
      <c r="AX382" s="56"/>
      <c r="AY382" s="56"/>
      <c r="AZ382" s="56"/>
      <c r="BA382" s="56"/>
      <c r="BB382" s="56"/>
      <c r="BC382" s="56"/>
      <c r="BD382" s="56"/>
      <c r="BE382" s="56"/>
      <c r="BF382" s="56"/>
      <c r="BH382" s="81">
        <f t="shared" si="31"/>
        <v>0</v>
      </c>
      <c r="BI382" s="179">
        <f t="shared" si="29"/>
        <v>0</v>
      </c>
    </row>
    <row r="383" spans="1:61" ht="39.950000000000003" hidden="1" customHeight="1" x14ac:dyDescent="0.3">
      <c r="A383" s="54">
        <v>375</v>
      </c>
      <c r="B383" s="55" t="s">
        <v>926</v>
      </c>
      <c r="C383" s="55" t="s">
        <v>925</v>
      </c>
      <c r="D383" s="89" t="s">
        <v>324</v>
      </c>
      <c r="E383" s="54">
        <v>0</v>
      </c>
      <c r="F383" s="169" t="s">
        <v>170</v>
      </c>
      <c r="G383" s="169" t="s">
        <v>170</v>
      </c>
      <c r="H383" s="105">
        <v>0</v>
      </c>
      <c r="I383" s="94">
        <v>0</v>
      </c>
      <c r="J383" s="185"/>
      <c r="K383" s="52">
        <f t="shared" si="27"/>
        <v>0</v>
      </c>
      <c r="L383" s="169">
        <f t="shared" si="30"/>
        <v>0</v>
      </c>
      <c r="M383" s="169">
        <f t="shared" si="28"/>
        <v>0</v>
      </c>
      <c r="N383" s="104"/>
      <c r="O383" s="182">
        <v>0</v>
      </c>
      <c r="P383" s="56">
        <v>0</v>
      </c>
      <c r="Q383" s="56"/>
      <c r="R383" s="56"/>
      <c r="S383" s="56"/>
      <c r="T383" s="56"/>
      <c r="U383" s="56"/>
      <c r="V383" s="56"/>
      <c r="W383" s="56"/>
      <c r="X383" s="56"/>
      <c r="Y383" s="56"/>
      <c r="Z383" s="56"/>
      <c r="AA383" s="56"/>
      <c r="AB383" s="56"/>
      <c r="AC383" s="56"/>
      <c r="AD383" s="56"/>
      <c r="AE383" s="56"/>
      <c r="AF383" s="56"/>
      <c r="AG383" s="56"/>
      <c r="AH383" s="56"/>
      <c r="AI383" s="56"/>
      <c r="AJ383" s="56"/>
      <c r="AK383" s="56"/>
      <c r="AL383" s="56"/>
      <c r="AM383" s="56"/>
      <c r="AN383" s="56"/>
      <c r="AO383" s="56"/>
      <c r="AP383" s="56"/>
      <c r="AQ383" s="56"/>
      <c r="AR383" s="56"/>
      <c r="AS383" s="56"/>
      <c r="AT383" s="56"/>
      <c r="AU383" s="56"/>
      <c r="AV383" s="56"/>
      <c r="AW383" s="56"/>
      <c r="AX383" s="56"/>
      <c r="AY383" s="56"/>
      <c r="AZ383" s="56"/>
      <c r="BA383" s="56"/>
      <c r="BB383" s="56"/>
      <c r="BC383" s="56"/>
      <c r="BD383" s="56"/>
      <c r="BE383" s="56"/>
      <c r="BF383" s="56"/>
      <c r="BH383" s="81">
        <f t="shared" si="31"/>
        <v>0</v>
      </c>
      <c r="BI383" s="179">
        <f t="shared" si="29"/>
        <v>0</v>
      </c>
    </row>
    <row r="384" spans="1:61" ht="39.950000000000003" hidden="1" customHeight="1" x14ac:dyDescent="0.3">
      <c r="A384" s="54">
        <v>376</v>
      </c>
      <c r="B384" s="55" t="s">
        <v>927</v>
      </c>
      <c r="C384" s="55" t="s">
        <v>928</v>
      </c>
      <c r="D384" s="89" t="s">
        <v>324</v>
      </c>
      <c r="E384" s="54">
        <v>0</v>
      </c>
      <c r="F384" s="169" t="s">
        <v>170</v>
      </c>
      <c r="G384" s="169" t="s">
        <v>170</v>
      </c>
      <c r="H384" s="105">
        <v>0</v>
      </c>
      <c r="I384" s="94">
        <v>0</v>
      </c>
      <c r="J384" s="185"/>
      <c r="K384" s="52">
        <f t="shared" si="27"/>
        <v>0</v>
      </c>
      <c r="L384" s="169">
        <f t="shared" si="30"/>
        <v>0</v>
      </c>
      <c r="M384" s="169">
        <f t="shared" si="28"/>
        <v>0</v>
      </c>
      <c r="N384" s="104"/>
      <c r="O384" s="182">
        <v>0</v>
      </c>
      <c r="P384" s="56">
        <v>0</v>
      </c>
      <c r="Q384" s="56"/>
      <c r="R384" s="56"/>
      <c r="S384" s="56"/>
      <c r="T384" s="56"/>
      <c r="U384" s="56"/>
      <c r="V384" s="56"/>
      <c r="W384" s="56"/>
      <c r="X384" s="56"/>
      <c r="Y384" s="56"/>
      <c r="Z384" s="56"/>
      <c r="AA384" s="56"/>
      <c r="AB384" s="56"/>
      <c r="AC384" s="56"/>
      <c r="AD384" s="56"/>
      <c r="AE384" s="56"/>
      <c r="AF384" s="56"/>
      <c r="AG384" s="56"/>
      <c r="AH384" s="56"/>
      <c r="AI384" s="56"/>
      <c r="AJ384" s="56"/>
      <c r="AK384" s="56"/>
      <c r="AL384" s="56"/>
      <c r="AM384" s="56"/>
      <c r="AN384" s="56"/>
      <c r="AO384" s="56"/>
      <c r="AP384" s="56"/>
      <c r="AQ384" s="56"/>
      <c r="AR384" s="56"/>
      <c r="AS384" s="56"/>
      <c r="AT384" s="56"/>
      <c r="AU384" s="56"/>
      <c r="AV384" s="56"/>
      <c r="AW384" s="56"/>
      <c r="AX384" s="56"/>
      <c r="AY384" s="56"/>
      <c r="AZ384" s="56"/>
      <c r="BA384" s="56"/>
      <c r="BB384" s="56"/>
      <c r="BC384" s="56"/>
      <c r="BD384" s="56"/>
      <c r="BE384" s="56"/>
      <c r="BF384" s="56"/>
      <c r="BH384" s="81">
        <f t="shared" si="31"/>
        <v>0</v>
      </c>
      <c r="BI384" s="179">
        <f t="shared" si="29"/>
        <v>0</v>
      </c>
    </row>
    <row r="385" spans="1:61" ht="39.950000000000003" hidden="1" customHeight="1" x14ac:dyDescent="0.3">
      <c r="A385" s="54">
        <v>377</v>
      </c>
      <c r="B385" s="55" t="s">
        <v>929</v>
      </c>
      <c r="C385" s="55" t="s">
        <v>930</v>
      </c>
      <c r="D385" s="89" t="s">
        <v>324</v>
      </c>
      <c r="E385" s="54">
        <v>0</v>
      </c>
      <c r="F385" s="169" t="s">
        <v>170</v>
      </c>
      <c r="G385" s="169" t="s">
        <v>170</v>
      </c>
      <c r="H385" s="105">
        <v>0</v>
      </c>
      <c r="I385" s="94">
        <v>0</v>
      </c>
      <c r="J385" s="185"/>
      <c r="K385" s="52">
        <f t="shared" si="27"/>
        <v>0</v>
      </c>
      <c r="L385" s="169">
        <f t="shared" si="30"/>
        <v>0</v>
      </c>
      <c r="M385" s="169">
        <f t="shared" si="28"/>
        <v>0</v>
      </c>
      <c r="N385" s="104"/>
      <c r="O385" s="182">
        <v>0</v>
      </c>
      <c r="P385" s="56">
        <v>0</v>
      </c>
      <c r="Q385" s="56"/>
      <c r="R385" s="56"/>
      <c r="S385" s="56"/>
      <c r="T385" s="56"/>
      <c r="U385" s="56"/>
      <c r="V385" s="56"/>
      <c r="W385" s="56"/>
      <c r="X385" s="56"/>
      <c r="Y385" s="56"/>
      <c r="Z385" s="56"/>
      <c r="AA385" s="56"/>
      <c r="AB385" s="56"/>
      <c r="AC385" s="56"/>
      <c r="AD385" s="56"/>
      <c r="AE385" s="56"/>
      <c r="AF385" s="56"/>
      <c r="AG385" s="56"/>
      <c r="AH385" s="56"/>
      <c r="AI385" s="56"/>
      <c r="AJ385" s="56"/>
      <c r="AK385" s="56"/>
      <c r="AL385" s="56"/>
      <c r="AM385" s="56"/>
      <c r="AN385" s="56"/>
      <c r="AO385" s="56"/>
      <c r="AP385" s="56"/>
      <c r="AQ385" s="56"/>
      <c r="AR385" s="56"/>
      <c r="AS385" s="56"/>
      <c r="AT385" s="56"/>
      <c r="AU385" s="56"/>
      <c r="AV385" s="56"/>
      <c r="AW385" s="56"/>
      <c r="AX385" s="56"/>
      <c r="AY385" s="56"/>
      <c r="AZ385" s="56"/>
      <c r="BA385" s="56"/>
      <c r="BB385" s="56"/>
      <c r="BC385" s="56"/>
      <c r="BD385" s="56"/>
      <c r="BE385" s="56"/>
      <c r="BF385" s="56"/>
      <c r="BH385" s="81">
        <f t="shared" si="31"/>
        <v>0</v>
      </c>
      <c r="BI385" s="179">
        <f t="shared" si="29"/>
        <v>0</v>
      </c>
    </row>
    <row r="386" spans="1:61" ht="39.950000000000003" hidden="1" customHeight="1" x14ac:dyDescent="0.3">
      <c r="A386" s="54">
        <v>378</v>
      </c>
      <c r="B386" s="55" t="s">
        <v>931</v>
      </c>
      <c r="C386" s="55" t="s">
        <v>932</v>
      </c>
      <c r="D386" s="89" t="s">
        <v>324</v>
      </c>
      <c r="E386" s="54">
        <v>0</v>
      </c>
      <c r="F386" s="169" t="s">
        <v>170</v>
      </c>
      <c r="G386" s="169" t="s">
        <v>170</v>
      </c>
      <c r="H386" s="105">
        <v>0</v>
      </c>
      <c r="I386" s="94">
        <v>0</v>
      </c>
      <c r="J386" s="185"/>
      <c r="K386" s="52">
        <f t="shared" si="27"/>
        <v>0</v>
      </c>
      <c r="L386" s="169">
        <f t="shared" si="30"/>
        <v>0</v>
      </c>
      <c r="M386" s="169">
        <f t="shared" si="28"/>
        <v>0</v>
      </c>
      <c r="N386" s="104"/>
      <c r="O386" s="182">
        <v>0</v>
      </c>
      <c r="P386" s="56">
        <v>0</v>
      </c>
      <c r="Q386" s="56"/>
      <c r="R386" s="56"/>
      <c r="S386" s="56"/>
      <c r="T386" s="56"/>
      <c r="U386" s="56"/>
      <c r="V386" s="56"/>
      <c r="W386" s="56"/>
      <c r="X386" s="56"/>
      <c r="Y386" s="56"/>
      <c r="Z386" s="56"/>
      <c r="AA386" s="56"/>
      <c r="AB386" s="56"/>
      <c r="AC386" s="56"/>
      <c r="AD386" s="56"/>
      <c r="AE386" s="56"/>
      <c r="AF386" s="56"/>
      <c r="AG386" s="56"/>
      <c r="AH386" s="56"/>
      <c r="AI386" s="56"/>
      <c r="AJ386" s="56"/>
      <c r="AK386" s="56"/>
      <c r="AL386" s="56"/>
      <c r="AM386" s="56"/>
      <c r="AN386" s="56"/>
      <c r="AO386" s="56"/>
      <c r="AP386" s="56"/>
      <c r="AQ386" s="56"/>
      <c r="AR386" s="56"/>
      <c r="AS386" s="56"/>
      <c r="AT386" s="56"/>
      <c r="AU386" s="56"/>
      <c r="AV386" s="56"/>
      <c r="AW386" s="56"/>
      <c r="AX386" s="56"/>
      <c r="AY386" s="56"/>
      <c r="AZ386" s="56"/>
      <c r="BA386" s="56"/>
      <c r="BB386" s="56"/>
      <c r="BC386" s="56"/>
      <c r="BD386" s="56"/>
      <c r="BE386" s="56"/>
      <c r="BF386" s="56"/>
      <c r="BH386" s="81">
        <f t="shared" si="31"/>
        <v>0</v>
      </c>
      <c r="BI386" s="179">
        <f t="shared" si="29"/>
        <v>0</v>
      </c>
    </row>
    <row r="387" spans="1:61" ht="39.950000000000003" hidden="1" customHeight="1" x14ac:dyDescent="0.3">
      <c r="A387" s="54">
        <v>379</v>
      </c>
      <c r="B387" s="55" t="s">
        <v>933</v>
      </c>
      <c r="C387" s="55" t="s">
        <v>934</v>
      </c>
      <c r="D387" s="89" t="s">
        <v>324</v>
      </c>
      <c r="E387" s="54">
        <v>0</v>
      </c>
      <c r="F387" s="169" t="s">
        <v>170</v>
      </c>
      <c r="G387" s="169" t="s">
        <v>170</v>
      </c>
      <c r="H387" s="105">
        <v>0</v>
      </c>
      <c r="I387" s="94">
        <v>0</v>
      </c>
      <c r="J387" s="185"/>
      <c r="K387" s="52">
        <f t="shared" si="27"/>
        <v>0</v>
      </c>
      <c r="L387" s="169">
        <f>J387*E387</f>
        <v>0</v>
      </c>
      <c r="M387" s="169">
        <f t="shared" si="28"/>
        <v>0</v>
      </c>
      <c r="N387" s="104"/>
      <c r="O387" s="182">
        <v>0</v>
      </c>
      <c r="P387" s="56">
        <v>0</v>
      </c>
      <c r="Q387" s="56"/>
      <c r="R387" s="56"/>
      <c r="S387" s="56"/>
      <c r="T387" s="56"/>
      <c r="U387" s="56"/>
      <c r="V387" s="56"/>
      <c r="W387" s="56"/>
      <c r="X387" s="56"/>
      <c r="Y387" s="56"/>
      <c r="Z387" s="56"/>
      <c r="AA387" s="56"/>
      <c r="AB387" s="56"/>
      <c r="AC387" s="56"/>
      <c r="AD387" s="56"/>
      <c r="AE387" s="56"/>
      <c r="AF387" s="56"/>
      <c r="AG387" s="56"/>
      <c r="AH387" s="56"/>
      <c r="AI387" s="56"/>
      <c r="AJ387" s="56"/>
      <c r="AK387" s="56"/>
      <c r="AL387" s="56"/>
      <c r="AM387" s="56"/>
      <c r="AN387" s="56"/>
      <c r="AO387" s="56"/>
      <c r="AP387" s="56"/>
      <c r="AQ387" s="56"/>
      <c r="AR387" s="56"/>
      <c r="AS387" s="56"/>
      <c r="AT387" s="56"/>
      <c r="AU387" s="56"/>
      <c r="AV387" s="56"/>
      <c r="AW387" s="56"/>
      <c r="AX387" s="56"/>
      <c r="AY387" s="56"/>
      <c r="AZ387" s="56"/>
      <c r="BA387" s="56"/>
      <c r="BB387" s="56"/>
      <c r="BC387" s="56"/>
      <c r="BD387" s="56"/>
      <c r="BE387" s="56"/>
      <c r="BF387" s="56"/>
      <c r="BH387" s="81">
        <f t="shared" si="31"/>
        <v>0</v>
      </c>
      <c r="BI387" s="179">
        <f t="shared" si="29"/>
        <v>0</v>
      </c>
    </row>
    <row r="388" spans="1:61" ht="39.950000000000003" hidden="1" customHeight="1" x14ac:dyDescent="0.3">
      <c r="A388" s="54">
        <v>380</v>
      </c>
      <c r="B388" s="55" t="s">
        <v>935</v>
      </c>
      <c r="C388" s="55" t="s">
        <v>936</v>
      </c>
      <c r="D388" s="89" t="s">
        <v>324</v>
      </c>
      <c r="E388" s="54">
        <v>0</v>
      </c>
      <c r="F388" s="169" t="s">
        <v>170</v>
      </c>
      <c r="G388" s="169" t="s">
        <v>170</v>
      </c>
      <c r="H388" s="105">
        <v>0</v>
      </c>
      <c r="I388" s="94">
        <v>0</v>
      </c>
      <c r="J388" s="185"/>
      <c r="K388" s="52">
        <f t="shared" si="27"/>
        <v>0</v>
      </c>
      <c r="L388" s="169">
        <f t="shared" si="30"/>
        <v>0</v>
      </c>
      <c r="M388" s="169">
        <f t="shared" si="28"/>
        <v>0</v>
      </c>
      <c r="N388" s="104"/>
      <c r="O388" s="182">
        <v>0</v>
      </c>
      <c r="P388" s="56">
        <v>0</v>
      </c>
      <c r="Q388" s="56"/>
      <c r="R388" s="56"/>
      <c r="S388" s="56"/>
      <c r="T388" s="56"/>
      <c r="U388" s="56"/>
      <c r="V388" s="56"/>
      <c r="W388" s="56"/>
      <c r="X388" s="56"/>
      <c r="Y388" s="56"/>
      <c r="Z388" s="56"/>
      <c r="AA388" s="56"/>
      <c r="AB388" s="56"/>
      <c r="AC388" s="56"/>
      <c r="AD388" s="56"/>
      <c r="AE388" s="56"/>
      <c r="AF388" s="56"/>
      <c r="AG388" s="56"/>
      <c r="AH388" s="56"/>
      <c r="AI388" s="56"/>
      <c r="AJ388" s="56"/>
      <c r="AK388" s="56"/>
      <c r="AL388" s="56"/>
      <c r="AM388" s="56"/>
      <c r="AN388" s="56"/>
      <c r="AO388" s="56"/>
      <c r="AP388" s="56"/>
      <c r="AQ388" s="56"/>
      <c r="AR388" s="56"/>
      <c r="AS388" s="56"/>
      <c r="AT388" s="56"/>
      <c r="AU388" s="56"/>
      <c r="AV388" s="56"/>
      <c r="AW388" s="56"/>
      <c r="AX388" s="56"/>
      <c r="AY388" s="56"/>
      <c r="AZ388" s="56"/>
      <c r="BA388" s="56"/>
      <c r="BB388" s="56"/>
      <c r="BC388" s="56"/>
      <c r="BD388" s="56"/>
      <c r="BE388" s="56"/>
      <c r="BF388" s="56"/>
      <c r="BH388" s="81">
        <f t="shared" si="31"/>
        <v>0</v>
      </c>
      <c r="BI388" s="179">
        <f t="shared" si="29"/>
        <v>0</v>
      </c>
    </row>
    <row r="389" spans="1:61" ht="39.950000000000003" hidden="1" customHeight="1" x14ac:dyDescent="0.3">
      <c r="A389" s="54">
        <v>381</v>
      </c>
      <c r="B389" s="55" t="s">
        <v>937</v>
      </c>
      <c r="C389" s="55" t="s">
        <v>936</v>
      </c>
      <c r="D389" s="89" t="s">
        <v>324</v>
      </c>
      <c r="E389" s="54">
        <v>0</v>
      </c>
      <c r="F389" s="169" t="s">
        <v>170</v>
      </c>
      <c r="G389" s="169" t="s">
        <v>170</v>
      </c>
      <c r="H389" s="105">
        <v>0</v>
      </c>
      <c r="I389" s="94">
        <v>0</v>
      </c>
      <c r="J389" s="185"/>
      <c r="K389" s="52">
        <f t="shared" si="27"/>
        <v>0</v>
      </c>
      <c r="L389" s="169">
        <f t="shared" si="30"/>
        <v>0</v>
      </c>
      <c r="M389" s="169">
        <f t="shared" si="28"/>
        <v>0</v>
      </c>
      <c r="N389" s="104"/>
      <c r="O389" s="182">
        <v>0</v>
      </c>
      <c r="P389" s="56">
        <v>0</v>
      </c>
      <c r="Q389" s="56"/>
      <c r="R389" s="56"/>
      <c r="S389" s="56"/>
      <c r="T389" s="56"/>
      <c r="U389" s="56"/>
      <c r="V389" s="56"/>
      <c r="W389" s="56"/>
      <c r="X389" s="56"/>
      <c r="Y389" s="56"/>
      <c r="Z389" s="56"/>
      <c r="AA389" s="56"/>
      <c r="AB389" s="56"/>
      <c r="AC389" s="56"/>
      <c r="AD389" s="56"/>
      <c r="AE389" s="56"/>
      <c r="AF389" s="56"/>
      <c r="AG389" s="56"/>
      <c r="AH389" s="56"/>
      <c r="AI389" s="56"/>
      <c r="AJ389" s="56"/>
      <c r="AK389" s="56"/>
      <c r="AL389" s="56"/>
      <c r="AM389" s="56"/>
      <c r="AN389" s="56"/>
      <c r="AO389" s="56"/>
      <c r="AP389" s="56"/>
      <c r="AQ389" s="56"/>
      <c r="AR389" s="56"/>
      <c r="AS389" s="56"/>
      <c r="AT389" s="56"/>
      <c r="AU389" s="56"/>
      <c r="AV389" s="56"/>
      <c r="AW389" s="56"/>
      <c r="AX389" s="56"/>
      <c r="AY389" s="56"/>
      <c r="AZ389" s="56"/>
      <c r="BA389" s="56"/>
      <c r="BB389" s="56"/>
      <c r="BC389" s="56"/>
      <c r="BD389" s="56"/>
      <c r="BE389" s="56"/>
      <c r="BF389" s="56"/>
      <c r="BH389" s="81">
        <f t="shared" si="31"/>
        <v>0</v>
      </c>
      <c r="BI389" s="179">
        <f t="shared" si="29"/>
        <v>0</v>
      </c>
    </row>
    <row r="390" spans="1:61" ht="39.950000000000003" hidden="1" customHeight="1" x14ac:dyDescent="0.3">
      <c r="A390" s="54">
        <v>382</v>
      </c>
      <c r="B390" s="55" t="s">
        <v>938</v>
      </c>
      <c r="C390" s="55" t="s">
        <v>939</v>
      </c>
      <c r="D390" s="89" t="s">
        <v>324</v>
      </c>
      <c r="E390" s="54">
        <v>1</v>
      </c>
      <c r="F390" s="169">
        <v>61645</v>
      </c>
      <c r="G390" s="169">
        <v>31289</v>
      </c>
      <c r="H390" s="105">
        <v>0.2</v>
      </c>
      <c r="I390" s="94">
        <v>0.59389999999999998</v>
      </c>
      <c r="J390" s="185">
        <v>25031.200000000001</v>
      </c>
      <c r="K390" s="52">
        <f t="shared" si="27"/>
        <v>25041.22</v>
      </c>
      <c r="L390" s="169">
        <f t="shared" si="30"/>
        <v>25031.200000000001</v>
      </c>
      <c r="M390" s="169">
        <f t="shared" si="28"/>
        <v>25041.22</v>
      </c>
      <c r="N390" s="104"/>
      <c r="O390" s="182">
        <v>0</v>
      </c>
      <c r="P390" s="56">
        <v>0</v>
      </c>
      <c r="Q390" s="56"/>
      <c r="R390" s="56"/>
      <c r="S390" s="56"/>
      <c r="T390" s="56"/>
      <c r="U390" s="56"/>
      <c r="V390" s="56"/>
      <c r="W390" s="56"/>
      <c r="X390" s="56"/>
      <c r="Y390" s="56"/>
      <c r="Z390" s="56"/>
      <c r="AA390" s="56"/>
      <c r="AB390" s="56"/>
      <c r="AC390" s="56"/>
      <c r="AD390" s="56"/>
      <c r="AE390" s="56"/>
      <c r="AF390" s="56"/>
      <c r="AG390" s="56"/>
      <c r="AH390" s="56"/>
      <c r="AI390" s="56"/>
      <c r="AJ390" s="56"/>
      <c r="AK390" s="56"/>
      <c r="AL390" s="56"/>
      <c r="AM390" s="56"/>
      <c r="AN390" s="56"/>
      <c r="AO390" s="56"/>
      <c r="AP390" s="56"/>
      <c r="AQ390" s="56"/>
      <c r="AR390" s="56"/>
      <c r="AS390" s="56"/>
      <c r="AT390" s="56"/>
      <c r="AU390" s="56"/>
      <c r="AV390" s="56"/>
      <c r="AW390" s="56"/>
      <c r="AX390" s="56"/>
      <c r="AY390" s="56"/>
      <c r="AZ390" s="56"/>
      <c r="BA390" s="56"/>
      <c r="BB390" s="56"/>
      <c r="BC390" s="56"/>
      <c r="BD390" s="56"/>
      <c r="BE390" s="56"/>
      <c r="BF390" s="56"/>
      <c r="BH390" s="81">
        <f t="shared" si="31"/>
        <v>0</v>
      </c>
      <c r="BI390" s="179">
        <f t="shared" si="29"/>
        <v>0</v>
      </c>
    </row>
    <row r="391" spans="1:61" ht="39.950000000000003" hidden="1" customHeight="1" x14ac:dyDescent="0.3">
      <c r="A391" s="54">
        <v>383</v>
      </c>
      <c r="B391" s="55" t="s">
        <v>940</v>
      </c>
      <c r="C391" s="55" t="s">
        <v>939</v>
      </c>
      <c r="D391" s="89" t="s">
        <v>324</v>
      </c>
      <c r="E391" s="54">
        <v>0</v>
      </c>
      <c r="F391" s="169" t="s">
        <v>170</v>
      </c>
      <c r="G391" s="169" t="s">
        <v>170</v>
      </c>
      <c r="H391" s="105">
        <v>0</v>
      </c>
      <c r="I391" s="94">
        <v>0</v>
      </c>
      <c r="J391" s="185"/>
      <c r="K391" s="52">
        <f t="shared" si="27"/>
        <v>0</v>
      </c>
      <c r="L391" s="169">
        <f t="shared" si="30"/>
        <v>0</v>
      </c>
      <c r="M391" s="169">
        <f t="shared" si="28"/>
        <v>0</v>
      </c>
      <c r="N391" s="104"/>
      <c r="O391" s="182">
        <v>0</v>
      </c>
      <c r="P391" s="56">
        <v>0</v>
      </c>
      <c r="Q391" s="56"/>
      <c r="R391" s="56"/>
      <c r="S391" s="56"/>
      <c r="T391" s="56"/>
      <c r="U391" s="56"/>
      <c r="V391" s="56"/>
      <c r="W391" s="56"/>
      <c r="X391" s="56"/>
      <c r="Y391" s="56"/>
      <c r="Z391" s="56"/>
      <c r="AA391" s="56"/>
      <c r="AB391" s="56"/>
      <c r="AC391" s="56"/>
      <c r="AD391" s="56"/>
      <c r="AE391" s="56"/>
      <c r="AF391" s="56"/>
      <c r="AG391" s="56"/>
      <c r="AH391" s="56"/>
      <c r="AI391" s="56"/>
      <c r="AJ391" s="56"/>
      <c r="AK391" s="56"/>
      <c r="AL391" s="56"/>
      <c r="AM391" s="56"/>
      <c r="AN391" s="56"/>
      <c r="AO391" s="56"/>
      <c r="AP391" s="56"/>
      <c r="AQ391" s="56"/>
      <c r="AR391" s="56"/>
      <c r="AS391" s="56"/>
      <c r="AT391" s="56"/>
      <c r="AU391" s="56"/>
      <c r="AV391" s="56"/>
      <c r="AW391" s="56"/>
      <c r="AX391" s="56"/>
      <c r="AY391" s="56"/>
      <c r="AZ391" s="56"/>
      <c r="BA391" s="56"/>
      <c r="BB391" s="56"/>
      <c r="BC391" s="56"/>
      <c r="BD391" s="56"/>
      <c r="BE391" s="56"/>
      <c r="BF391" s="56"/>
      <c r="BH391" s="81">
        <f t="shared" si="31"/>
        <v>0</v>
      </c>
      <c r="BI391" s="179">
        <f t="shared" si="29"/>
        <v>0</v>
      </c>
    </row>
    <row r="392" spans="1:61" ht="39.950000000000003" hidden="1" customHeight="1" x14ac:dyDescent="0.3">
      <c r="A392" s="54">
        <v>384</v>
      </c>
      <c r="B392" s="55" t="s">
        <v>941</v>
      </c>
      <c r="C392" s="55" t="s">
        <v>942</v>
      </c>
      <c r="D392" s="89" t="s">
        <v>324</v>
      </c>
      <c r="E392" s="54">
        <v>0</v>
      </c>
      <c r="F392" s="169" t="s">
        <v>170</v>
      </c>
      <c r="G392" s="169" t="s">
        <v>170</v>
      </c>
      <c r="H392" s="105">
        <v>0</v>
      </c>
      <c r="I392" s="94">
        <v>0</v>
      </c>
      <c r="J392" s="185"/>
      <c r="K392" s="52">
        <f t="shared" si="27"/>
        <v>0</v>
      </c>
      <c r="L392" s="169">
        <f t="shared" si="30"/>
        <v>0</v>
      </c>
      <c r="M392" s="169">
        <f t="shared" si="28"/>
        <v>0</v>
      </c>
      <c r="N392" s="104"/>
      <c r="O392" s="182">
        <v>0</v>
      </c>
      <c r="P392" s="56">
        <v>0</v>
      </c>
      <c r="Q392" s="56"/>
      <c r="R392" s="56"/>
      <c r="S392" s="56"/>
      <c r="T392" s="56"/>
      <c r="U392" s="56"/>
      <c r="V392" s="56"/>
      <c r="W392" s="56"/>
      <c r="X392" s="56"/>
      <c r="Y392" s="56"/>
      <c r="Z392" s="56"/>
      <c r="AA392" s="56"/>
      <c r="AB392" s="56"/>
      <c r="AC392" s="56"/>
      <c r="AD392" s="56"/>
      <c r="AE392" s="56"/>
      <c r="AF392" s="56"/>
      <c r="AG392" s="56"/>
      <c r="AH392" s="56"/>
      <c r="AI392" s="56"/>
      <c r="AJ392" s="56"/>
      <c r="AK392" s="56"/>
      <c r="AL392" s="56"/>
      <c r="AM392" s="56"/>
      <c r="AN392" s="56"/>
      <c r="AO392" s="56"/>
      <c r="AP392" s="56"/>
      <c r="AQ392" s="56"/>
      <c r="AR392" s="56"/>
      <c r="AS392" s="56"/>
      <c r="AT392" s="56"/>
      <c r="AU392" s="56"/>
      <c r="AV392" s="56"/>
      <c r="AW392" s="56"/>
      <c r="AX392" s="56"/>
      <c r="AY392" s="56"/>
      <c r="AZ392" s="56"/>
      <c r="BA392" s="56"/>
      <c r="BB392" s="56"/>
      <c r="BC392" s="56"/>
      <c r="BD392" s="56"/>
      <c r="BE392" s="56"/>
      <c r="BF392" s="56"/>
      <c r="BH392" s="81">
        <f t="shared" si="31"/>
        <v>0</v>
      </c>
      <c r="BI392" s="179">
        <f t="shared" si="29"/>
        <v>0</v>
      </c>
    </row>
    <row r="393" spans="1:61" ht="39.950000000000003" hidden="1" customHeight="1" x14ac:dyDescent="0.3">
      <c r="A393" s="54">
        <v>385</v>
      </c>
      <c r="B393" s="55" t="s">
        <v>943</v>
      </c>
      <c r="C393" s="55" t="s">
        <v>942</v>
      </c>
      <c r="D393" s="89" t="s">
        <v>324</v>
      </c>
      <c r="E393" s="54">
        <v>0</v>
      </c>
      <c r="F393" s="169" t="s">
        <v>170</v>
      </c>
      <c r="G393" s="169" t="s">
        <v>170</v>
      </c>
      <c r="H393" s="105">
        <v>0</v>
      </c>
      <c r="I393" s="94">
        <v>0</v>
      </c>
      <c r="J393" s="185"/>
      <c r="K393" s="52">
        <f t="shared" si="27"/>
        <v>0</v>
      </c>
      <c r="L393" s="169">
        <f t="shared" si="30"/>
        <v>0</v>
      </c>
      <c r="M393" s="169">
        <f t="shared" si="28"/>
        <v>0</v>
      </c>
      <c r="N393" s="104"/>
      <c r="O393" s="182">
        <v>0</v>
      </c>
      <c r="P393" s="56">
        <v>0</v>
      </c>
      <c r="Q393" s="56"/>
      <c r="R393" s="56"/>
      <c r="S393" s="56"/>
      <c r="T393" s="56"/>
      <c r="U393" s="56"/>
      <c r="V393" s="56"/>
      <c r="W393" s="56"/>
      <c r="X393" s="56"/>
      <c r="Y393" s="56"/>
      <c r="Z393" s="56"/>
      <c r="AA393" s="56"/>
      <c r="AB393" s="56"/>
      <c r="AC393" s="56"/>
      <c r="AD393" s="56"/>
      <c r="AE393" s="56"/>
      <c r="AF393" s="56"/>
      <c r="AG393" s="56"/>
      <c r="AH393" s="56"/>
      <c r="AI393" s="56"/>
      <c r="AJ393" s="56"/>
      <c r="AK393" s="56"/>
      <c r="AL393" s="56"/>
      <c r="AM393" s="56"/>
      <c r="AN393" s="56"/>
      <c r="AO393" s="56"/>
      <c r="AP393" s="56"/>
      <c r="AQ393" s="56"/>
      <c r="AR393" s="56"/>
      <c r="AS393" s="56"/>
      <c r="AT393" s="56"/>
      <c r="AU393" s="56"/>
      <c r="AV393" s="56"/>
      <c r="AW393" s="56"/>
      <c r="AX393" s="56"/>
      <c r="AY393" s="56"/>
      <c r="AZ393" s="56"/>
      <c r="BA393" s="56"/>
      <c r="BB393" s="56"/>
      <c r="BC393" s="56"/>
      <c r="BD393" s="56"/>
      <c r="BE393" s="56"/>
      <c r="BF393" s="56"/>
      <c r="BH393" s="81">
        <f t="shared" si="31"/>
        <v>0</v>
      </c>
      <c r="BI393" s="179">
        <f t="shared" si="29"/>
        <v>0</v>
      </c>
    </row>
    <row r="394" spans="1:61" ht="39.950000000000003" hidden="1" customHeight="1" x14ac:dyDescent="0.3">
      <c r="A394" s="54">
        <v>386</v>
      </c>
      <c r="B394" s="55" t="s">
        <v>944</v>
      </c>
      <c r="C394" s="55" t="s">
        <v>945</v>
      </c>
      <c r="D394" s="89" t="s">
        <v>324</v>
      </c>
      <c r="E394" s="54">
        <v>3</v>
      </c>
      <c r="F394" s="169">
        <v>126694</v>
      </c>
      <c r="G394" s="169">
        <v>41984</v>
      </c>
      <c r="H394" s="105">
        <v>0.2</v>
      </c>
      <c r="I394" s="94">
        <v>0.7349</v>
      </c>
      <c r="J394" s="185">
        <v>33587.199999999997</v>
      </c>
      <c r="K394" s="52">
        <f t="shared" ref="K394:K415" si="32">ROUND(J394/(1-0.04%),2)</f>
        <v>33600.639999999999</v>
      </c>
      <c r="L394" s="169">
        <f t="shared" si="30"/>
        <v>100761.59999999999</v>
      </c>
      <c r="M394" s="169">
        <f t="shared" ref="M394:M415" si="33">K394*E394</f>
        <v>100801.92</v>
      </c>
      <c r="N394" s="104"/>
      <c r="O394" s="182">
        <v>0</v>
      </c>
      <c r="P394" s="56">
        <v>0</v>
      </c>
      <c r="Q394" s="56"/>
      <c r="R394" s="56"/>
      <c r="S394" s="56"/>
      <c r="T394" s="56"/>
      <c r="U394" s="56"/>
      <c r="V394" s="56"/>
      <c r="W394" s="56"/>
      <c r="X394" s="56"/>
      <c r="Y394" s="56"/>
      <c r="Z394" s="56"/>
      <c r="AA394" s="56"/>
      <c r="AB394" s="56"/>
      <c r="AC394" s="56"/>
      <c r="AD394" s="56"/>
      <c r="AE394" s="56"/>
      <c r="AF394" s="56"/>
      <c r="AG394" s="56"/>
      <c r="AH394" s="56"/>
      <c r="AI394" s="56"/>
      <c r="AJ394" s="56"/>
      <c r="AK394" s="56"/>
      <c r="AL394" s="56"/>
      <c r="AM394" s="56"/>
      <c r="AN394" s="56"/>
      <c r="AO394" s="56"/>
      <c r="AP394" s="56"/>
      <c r="AQ394" s="56"/>
      <c r="AR394" s="56"/>
      <c r="AS394" s="56"/>
      <c r="AT394" s="56"/>
      <c r="AU394" s="56"/>
      <c r="AV394" s="56"/>
      <c r="AW394" s="56"/>
      <c r="AX394" s="56"/>
      <c r="AY394" s="56"/>
      <c r="AZ394" s="56"/>
      <c r="BA394" s="56"/>
      <c r="BB394" s="56"/>
      <c r="BC394" s="56"/>
      <c r="BD394" s="56"/>
      <c r="BE394" s="56"/>
      <c r="BF394" s="56"/>
      <c r="BH394" s="81">
        <f t="shared" si="31"/>
        <v>0</v>
      </c>
      <c r="BI394" s="179">
        <f t="shared" ref="BI394:BI415" si="34">BH394*J394</f>
        <v>0</v>
      </c>
    </row>
    <row r="395" spans="1:61" ht="39.950000000000003" hidden="1" customHeight="1" x14ac:dyDescent="0.3">
      <c r="A395" s="54">
        <v>387</v>
      </c>
      <c r="B395" s="55" t="s">
        <v>946</v>
      </c>
      <c r="C395" s="55" t="s">
        <v>945</v>
      </c>
      <c r="D395" s="89" t="s">
        <v>324</v>
      </c>
      <c r="E395" s="54">
        <v>1</v>
      </c>
      <c r="F395" s="169">
        <v>2904695</v>
      </c>
      <c r="G395" s="169">
        <v>90864</v>
      </c>
      <c r="H395" s="105">
        <v>0.2</v>
      </c>
      <c r="I395" s="94">
        <v>0.97499999999999998</v>
      </c>
      <c r="J395" s="185">
        <v>72691.199999999997</v>
      </c>
      <c r="K395" s="52">
        <f t="shared" si="32"/>
        <v>72720.289999999994</v>
      </c>
      <c r="L395" s="169">
        <f t="shared" si="30"/>
        <v>72691.199999999997</v>
      </c>
      <c r="M395" s="169">
        <f t="shared" si="33"/>
        <v>72720.289999999994</v>
      </c>
      <c r="N395" s="104"/>
      <c r="O395" s="182"/>
      <c r="P395" s="56">
        <v>0</v>
      </c>
      <c r="Q395" s="56"/>
      <c r="R395" s="56"/>
      <c r="S395" s="56"/>
      <c r="T395" s="56"/>
      <c r="U395" s="56"/>
      <c r="V395" s="56"/>
      <c r="W395" s="56"/>
      <c r="X395" s="56"/>
      <c r="Y395" s="56"/>
      <c r="Z395" s="56"/>
      <c r="AA395" s="56"/>
      <c r="AB395" s="56"/>
      <c r="AC395" s="56"/>
      <c r="AD395" s="56"/>
      <c r="AE395" s="56"/>
      <c r="AF395" s="56"/>
      <c r="AG395" s="56"/>
      <c r="AH395" s="56"/>
      <c r="AI395" s="56"/>
      <c r="AJ395" s="56"/>
      <c r="AK395" s="56"/>
      <c r="AL395" s="56"/>
      <c r="AM395" s="56"/>
      <c r="AN395" s="56"/>
      <c r="AO395" s="56"/>
      <c r="AP395" s="56"/>
      <c r="AQ395" s="56"/>
      <c r="AR395" s="56"/>
      <c r="AS395" s="56"/>
      <c r="AT395" s="56"/>
      <c r="AU395" s="56"/>
      <c r="AV395" s="56"/>
      <c r="AW395" s="56"/>
      <c r="AX395" s="56"/>
      <c r="AY395" s="56"/>
      <c r="AZ395" s="56"/>
      <c r="BA395" s="56"/>
      <c r="BB395" s="56"/>
      <c r="BC395" s="56"/>
      <c r="BD395" s="56"/>
      <c r="BE395" s="56"/>
      <c r="BF395" s="56"/>
      <c r="BH395" s="81">
        <f t="shared" si="31"/>
        <v>0</v>
      </c>
      <c r="BI395" s="179">
        <f t="shared" si="34"/>
        <v>0</v>
      </c>
    </row>
    <row r="396" spans="1:61" ht="39.950000000000003" hidden="1" customHeight="1" x14ac:dyDescent="0.3">
      <c r="A396" s="54">
        <v>388</v>
      </c>
      <c r="B396" s="55" t="s">
        <v>947</v>
      </c>
      <c r="C396" s="55" t="s">
        <v>948</v>
      </c>
      <c r="D396" s="89" t="s">
        <v>324</v>
      </c>
      <c r="E396" s="54">
        <v>0</v>
      </c>
      <c r="F396" s="169" t="s">
        <v>170</v>
      </c>
      <c r="G396" s="169" t="s">
        <v>170</v>
      </c>
      <c r="H396" s="105">
        <v>0</v>
      </c>
      <c r="I396" s="94">
        <v>0</v>
      </c>
      <c r="J396" s="185"/>
      <c r="K396" s="52">
        <f t="shared" si="32"/>
        <v>0</v>
      </c>
      <c r="L396" s="169">
        <f t="shared" si="30"/>
        <v>0</v>
      </c>
      <c r="M396" s="169">
        <f t="shared" si="33"/>
        <v>0</v>
      </c>
      <c r="N396" s="104"/>
      <c r="O396" s="182">
        <v>0</v>
      </c>
      <c r="P396" s="56">
        <v>0</v>
      </c>
      <c r="Q396" s="56"/>
      <c r="R396" s="56"/>
      <c r="S396" s="56"/>
      <c r="T396" s="56"/>
      <c r="U396" s="56"/>
      <c r="V396" s="56"/>
      <c r="W396" s="56"/>
      <c r="X396" s="56"/>
      <c r="Y396" s="56"/>
      <c r="Z396" s="56"/>
      <c r="AA396" s="56"/>
      <c r="AB396" s="56"/>
      <c r="AC396" s="56"/>
      <c r="AD396" s="56"/>
      <c r="AE396" s="56"/>
      <c r="AF396" s="56"/>
      <c r="AG396" s="56"/>
      <c r="AH396" s="56"/>
      <c r="AI396" s="56"/>
      <c r="AJ396" s="56"/>
      <c r="AK396" s="56"/>
      <c r="AL396" s="56"/>
      <c r="AM396" s="56"/>
      <c r="AN396" s="56"/>
      <c r="AO396" s="56"/>
      <c r="AP396" s="56"/>
      <c r="AQ396" s="56"/>
      <c r="AR396" s="56"/>
      <c r="AS396" s="56"/>
      <c r="AT396" s="56"/>
      <c r="AU396" s="56"/>
      <c r="AV396" s="56"/>
      <c r="AW396" s="56"/>
      <c r="AX396" s="56"/>
      <c r="AY396" s="56"/>
      <c r="AZ396" s="56"/>
      <c r="BA396" s="56"/>
      <c r="BB396" s="56"/>
      <c r="BC396" s="56"/>
      <c r="BD396" s="56"/>
      <c r="BE396" s="56"/>
      <c r="BF396" s="56"/>
      <c r="BH396" s="81">
        <f t="shared" si="31"/>
        <v>0</v>
      </c>
      <c r="BI396" s="179">
        <f t="shared" si="34"/>
        <v>0</v>
      </c>
    </row>
    <row r="397" spans="1:61" ht="39.950000000000003" hidden="1" customHeight="1" x14ac:dyDescent="0.3">
      <c r="A397" s="54">
        <v>389</v>
      </c>
      <c r="B397" s="55" t="s">
        <v>949</v>
      </c>
      <c r="C397" s="55" t="s">
        <v>948</v>
      </c>
      <c r="D397" s="89" t="s">
        <v>324</v>
      </c>
      <c r="E397" s="54">
        <v>0</v>
      </c>
      <c r="F397" s="169" t="s">
        <v>170</v>
      </c>
      <c r="G397" s="169" t="s">
        <v>170</v>
      </c>
      <c r="H397" s="105">
        <v>0</v>
      </c>
      <c r="I397" s="94">
        <v>0</v>
      </c>
      <c r="J397" s="185"/>
      <c r="K397" s="52">
        <f t="shared" si="32"/>
        <v>0</v>
      </c>
      <c r="L397" s="169">
        <f t="shared" si="30"/>
        <v>0</v>
      </c>
      <c r="M397" s="169">
        <f t="shared" si="33"/>
        <v>0</v>
      </c>
      <c r="N397" s="104"/>
      <c r="O397" s="182">
        <v>0</v>
      </c>
      <c r="P397" s="56">
        <v>0</v>
      </c>
      <c r="Q397" s="56"/>
      <c r="R397" s="56"/>
      <c r="S397" s="56"/>
      <c r="T397" s="56"/>
      <c r="U397" s="56"/>
      <c r="V397" s="56"/>
      <c r="W397" s="56"/>
      <c r="X397" s="56"/>
      <c r="Y397" s="56"/>
      <c r="Z397" s="56"/>
      <c r="AA397" s="56"/>
      <c r="AB397" s="56"/>
      <c r="AC397" s="56"/>
      <c r="AD397" s="56"/>
      <c r="AE397" s="56"/>
      <c r="AF397" s="56"/>
      <c r="AG397" s="56"/>
      <c r="AH397" s="56"/>
      <c r="AI397" s="56"/>
      <c r="AJ397" s="56"/>
      <c r="AK397" s="56"/>
      <c r="AL397" s="56"/>
      <c r="AM397" s="56"/>
      <c r="AN397" s="56"/>
      <c r="AO397" s="56"/>
      <c r="AP397" s="56"/>
      <c r="AQ397" s="56"/>
      <c r="AR397" s="56"/>
      <c r="AS397" s="56"/>
      <c r="AT397" s="56"/>
      <c r="AU397" s="56"/>
      <c r="AV397" s="56"/>
      <c r="AW397" s="56"/>
      <c r="AX397" s="56"/>
      <c r="AY397" s="56"/>
      <c r="AZ397" s="56"/>
      <c r="BA397" s="56"/>
      <c r="BB397" s="56"/>
      <c r="BC397" s="56"/>
      <c r="BD397" s="56"/>
      <c r="BE397" s="56"/>
      <c r="BF397" s="56"/>
      <c r="BH397" s="81">
        <f t="shared" si="31"/>
        <v>0</v>
      </c>
      <c r="BI397" s="179">
        <f t="shared" si="34"/>
        <v>0</v>
      </c>
    </row>
    <row r="398" spans="1:61" ht="39.950000000000003" hidden="1" customHeight="1" x14ac:dyDescent="0.3">
      <c r="A398" s="54">
        <v>390</v>
      </c>
      <c r="B398" s="55" t="s">
        <v>950</v>
      </c>
      <c r="C398" s="55" t="s">
        <v>951</v>
      </c>
      <c r="D398" s="89" t="s">
        <v>324</v>
      </c>
      <c r="E398" s="54">
        <v>0</v>
      </c>
      <c r="F398" s="169" t="s">
        <v>170</v>
      </c>
      <c r="G398" s="169" t="s">
        <v>170</v>
      </c>
      <c r="H398" s="105">
        <v>0</v>
      </c>
      <c r="I398" s="94">
        <v>0</v>
      </c>
      <c r="J398" s="185"/>
      <c r="K398" s="52">
        <f t="shared" si="32"/>
        <v>0</v>
      </c>
      <c r="L398" s="169">
        <f t="shared" si="30"/>
        <v>0</v>
      </c>
      <c r="M398" s="169">
        <f t="shared" si="33"/>
        <v>0</v>
      </c>
      <c r="N398" s="104"/>
      <c r="O398" s="182">
        <v>0</v>
      </c>
      <c r="P398" s="56">
        <v>0</v>
      </c>
      <c r="Q398" s="56"/>
      <c r="R398" s="56"/>
      <c r="S398" s="56"/>
      <c r="T398" s="56"/>
      <c r="U398" s="56"/>
      <c r="V398" s="56"/>
      <c r="W398" s="56"/>
      <c r="X398" s="56"/>
      <c r="Y398" s="56"/>
      <c r="Z398" s="56"/>
      <c r="AA398" s="56"/>
      <c r="AB398" s="56"/>
      <c r="AC398" s="56"/>
      <c r="AD398" s="56"/>
      <c r="AE398" s="56"/>
      <c r="AF398" s="56"/>
      <c r="AG398" s="56"/>
      <c r="AH398" s="56"/>
      <c r="AI398" s="56"/>
      <c r="AJ398" s="56"/>
      <c r="AK398" s="56"/>
      <c r="AL398" s="56"/>
      <c r="AM398" s="56"/>
      <c r="AN398" s="56"/>
      <c r="AO398" s="56"/>
      <c r="AP398" s="56"/>
      <c r="AQ398" s="56"/>
      <c r="AR398" s="56"/>
      <c r="AS398" s="56"/>
      <c r="AT398" s="56"/>
      <c r="AU398" s="56"/>
      <c r="AV398" s="56"/>
      <c r="AW398" s="56"/>
      <c r="AX398" s="56"/>
      <c r="AY398" s="56"/>
      <c r="AZ398" s="56"/>
      <c r="BA398" s="56"/>
      <c r="BB398" s="56"/>
      <c r="BC398" s="56"/>
      <c r="BD398" s="56"/>
      <c r="BE398" s="56"/>
      <c r="BF398" s="56"/>
      <c r="BH398" s="81">
        <f t="shared" si="31"/>
        <v>0</v>
      </c>
      <c r="BI398" s="179">
        <f t="shared" si="34"/>
        <v>0</v>
      </c>
    </row>
    <row r="399" spans="1:61" ht="39.950000000000003" hidden="1" customHeight="1" x14ac:dyDescent="0.3">
      <c r="A399" s="54">
        <v>391</v>
      </c>
      <c r="B399" s="55" t="s">
        <v>952</v>
      </c>
      <c r="C399" s="55" t="s">
        <v>951</v>
      </c>
      <c r="D399" s="89" t="s">
        <v>324</v>
      </c>
      <c r="E399" s="54">
        <v>0</v>
      </c>
      <c r="F399" s="169" t="s">
        <v>170</v>
      </c>
      <c r="G399" s="169" t="s">
        <v>170</v>
      </c>
      <c r="H399" s="105">
        <v>0</v>
      </c>
      <c r="I399" s="94">
        <v>0</v>
      </c>
      <c r="J399" s="185"/>
      <c r="K399" s="52">
        <f t="shared" si="32"/>
        <v>0</v>
      </c>
      <c r="L399" s="169">
        <f t="shared" si="30"/>
        <v>0</v>
      </c>
      <c r="M399" s="169">
        <f t="shared" si="33"/>
        <v>0</v>
      </c>
      <c r="N399" s="104"/>
      <c r="O399" s="182">
        <v>0</v>
      </c>
      <c r="P399" s="56">
        <v>0</v>
      </c>
      <c r="Q399" s="56"/>
      <c r="R399" s="56"/>
      <c r="S399" s="56"/>
      <c r="T399" s="56"/>
      <c r="U399" s="56"/>
      <c r="V399" s="56"/>
      <c r="W399" s="56"/>
      <c r="X399" s="56"/>
      <c r="Y399" s="56"/>
      <c r="Z399" s="56"/>
      <c r="AA399" s="56"/>
      <c r="AB399" s="56"/>
      <c r="AC399" s="56"/>
      <c r="AD399" s="56"/>
      <c r="AE399" s="56"/>
      <c r="AF399" s="56"/>
      <c r="AG399" s="56"/>
      <c r="AH399" s="56"/>
      <c r="AI399" s="56"/>
      <c r="AJ399" s="56"/>
      <c r="AK399" s="56"/>
      <c r="AL399" s="56"/>
      <c r="AM399" s="56"/>
      <c r="AN399" s="56"/>
      <c r="AO399" s="56"/>
      <c r="AP399" s="56"/>
      <c r="AQ399" s="56"/>
      <c r="AR399" s="56"/>
      <c r="AS399" s="56"/>
      <c r="AT399" s="56"/>
      <c r="AU399" s="56"/>
      <c r="AV399" s="56"/>
      <c r="AW399" s="56"/>
      <c r="AX399" s="56"/>
      <c r="AY399" s="56"/>
      <c r="AZ399" s="56"/>
      <c r="BA399" s="56"/>
      <c r="BB399" s="56"/>
      <c r="BC399" s="56"/>
      <c r="BD399" s="56"/>
      <c r="BE399" s="56"/>
      <c r="BF399" s="56"/>
      <c r="BH399" s="81">
        <f t="shared" si="31"/>
        <v>0</v>
      </c>
      <c r="BI399" s="179">
        <f t="shared" si="34"/>
        <v>0</v>
      </c>
    </row>
    <row r="400" spans="1:61" ht="39.950000000000003" hidden="1" customHeight="1" x14ac:dyDescent="0.3">
      <c r="A400" s="54">
        <v>392</v>
      </c>
      <c r="B400" s="55" t="s">
        <v>953</v>
      </c>
      <c r="C400" s="55" t="s">
        <v>954</v>
      </c>
      <c r="D400" s="89" t="s">
        <v>324</v>
      </c>
      <c r="E400" s="54">
        <v>0</v>
      </c>
      <c r="F400" s="169" t="s">
        <v>170</v>
      </c>
      <c r="G400" s="169" t="s">
        <v>170</v>
      </c>
      <c r="H400" s="105">
        <v>0</v>
      </c>
      <c r="I400" s="94">
        <v>0</v>
      </c>
      <c r="J400" s="185"/>
      <c r="K400" s="52">
        <f t="shared" si="32"/>
        <v>0</v>
      </c>
      <c r="L400" s="169">
        <f t="shared" si="30"/>
        <v>0</v>
      </c>
      <c r="M400" s="169">
        <f t="shared" si="33"/>
        <v>0</v>
      </c>
      <c r="N400" s="104"/>
      <c r="O400" s="182">
        <v>0</v>
      </c>
      <c r="P400" s="56">
        <v>0</v>
      </c>
      <c r="Q400" s="56"/>
      <c r="R400" s="56"/>
      <c r="S400" s="56"/>
      <c r="T400" s="56"/>
      <c r="U400" s="56"/>
      <c r="V400" s="56"/>
      <c r="W400" s="56"/>
      <c r="X400" s="56"/>
      <c r="Y400" s="56"/>
      <c r="Z400" s="56"/>
      <c r="AA400" s="56"/>
      <c r="AB400" s="56"/>
      <c r="AC400" s="56"/>
      <c r="AD400" s="56"/>
      <c r="AE400" s="56"/>
      <c r="AF400" s="56"/>
      <c r="AG400" s="56"/>
      <c r="AH400" s="56"/>
      <c r="AI400" s="56"/>
      <c r="AJ400" s="56"/>
      <c r="AK400" s="56"/>
      <c r="AL400" s="56"/>
      <c r="AM400" s="56"/>
      <c r="AN400" s="56"/>
      <c r="AO400" s="56"/>
      <c r="AP400" s="56"/>
      <c r="AQ400" s="56"/>
      <c r="AR400" s="56"/>
      <c r="AS400" s="56"/>
      <c r="AT400" s="56"/>
      <c r="AU400" s="56"/>
      <c r="AV400" s="56"/>
      <c r="AW400" s="56"/>
      <c r="AX400" s="56"/>
      <c r="AY400" s="56"/>
      <c r="AZ400" s="56"/>
      <c r="BA400" s="56"/>
      <c r="BB400" s="56"/>
      <c r="BC400" s="56"/>
      <c r="BD400" s="56"/>
      <c r="BE400" s="56"/>
      <c r="BF400" s="56"/>
      <c r="BH400" s="81">
        <f t="shared" si="31"/>
        <v>0</v>
      </c>
      <c r="BI400" s="179">
        <f t="shared" si="34"/>
        <v>0</v>
      </c>
    </row>
    <row r="401" spans="1:61" ht="39.950000000000003" hidden="1" customHeight="1" x14ac:dyDescent="0.3">
      <c r="A401" s="54">
        <v>393</v>
      </c>
      <c r="B401" s="55" t="s">
        <v>955</v>
      </c>
      <c r="C401" s="55" t="s">
        <v>954</v>
      </c>
      <c r="D401" s="89" t="s">
        <v>324</v>
      </c>
      <c r="E401" s="54">
        <v>0</v>
      </c>
      <c r="F401" s="169" t="s">
        <v>170</v>
      </c>
      <c r="G401" s="169" t="s">
        <v>170</v>
      </c>
      <c r="H401" s="105">
        <v>0</v>
      </c>
      <c r="I401" s="94">
        <v>0</v>
      </c>
      <c r="J401" s="185"/>
      <c r="K401" s="52">
        <f t="shared" si="32"/>
        <v>0</v>
      </c>
      <c r="L401" s="169">
        <f t="shared" si="30"/>
        <v>0</v>
      </c>
      <c r="M401" s="169">
        <f t="shared" si="33"/>
        <v>0</v>
      </c>
      <c r="N401" s="104"/>
      <c r="O401" s="182">
        <v>0</v>
      </c>
      <c r="P401" s="56">
        <v>0</v>
      </c>
      <c r="Q401" s="56"/>
      <c r="R401" s="56"/>
      <c r="S401" s="56"/>
      <c r="T401" s="56"/>
      <c r="U401" s="56"/>
      <c r="V401" s="56"/>
      <c r="W401" s="56"/>
      <c r="X401" s="56"/>
      <c r="Y401" s="56"/>
      <c r="Z401" s="56"/>
      <c r="AA401" s="56"/>
      <c r="AB401" s="56"/>
      <c r="AC401" s="56"/>
      <c r="AD401" s="56"/>
      <c r="AE401" s="56"/>
      <c r="AF401" s="56"/>
      <c r="AG401" s="56"/>
      <c r="AH401" s="56"/>
      <c r="AI401" s="56"/>
      <c r="AJ401" s="56"/>
      <c r="AK401" s="56"/>
      <c r="AL401" s="56"/>
      <c r="AM401" s="56"/>
      <c r="AN401" s="56"/>
      <c r="AO401" s="56"/>
      <c r="AP401" s="56"/>
      <c r="AQ401" s="56"/>
      <c r="AR401" s="56"/>
      <c r="AS401" s="56"/>
      <c r="AT401" s="56"/>
      <c r="AU401" s="56"/>
      <c r="AV401" s="56"/>
      <c r="AW401" s="56"/>
      <c r="AX401" s="56"/>
      <c r="AY401" s="56"/>
      <c r="AZ401" s="56"/>
      <c r="BA401" s="56"/>
      <c r="BB401" s="56"/>
      <c r="BC401" s="56"/>
      <c r="BD401" s="56"/>
      <c r="BE401" s="56"/>
      <c r="BF401" s="56"/>
      <c r="BH401" s="81">
        <f t="shared" si="31"/>
        <v>0</v>
      </c>
      <c r="BI401" s="179">
        <f t="shared" si="34"/>
        <v>0</v>
      </c>
    </row>
    <row r="402" spans="1:61" ht="39.950000000000003" hidden="1" customHeight="1" x14ac:dyDescent="0.3">
      <c r="A402" s="54">
        <v>394</v>
      </c>
      <c r="B402" s="55" t="s">
        <v>956</v>
      </c>
      <c r="C402" s="55" t="s">
        <v>957</v>
      </c>
      <c r="D402" s="89" t="s">
        <v>324</v>
      </c>
      <c r="E402" s="54">
        <v>20</v>
      </c>
      <c r="F402" s="169">
        <v>156423</v>
      </c>
      <c r="G402" s="169">
        <v>36835</v>
      </c>
      <c r="H402" s="105">
        <v>0.25</v>
      </c>
      <c r="I402" s="94">
        <v>0.82340000000000002</v>
      </c>
      <c r="J402" s="185">
        <v>27626.25</v>
      </c>
      <c r="K402" s="52">
        <f t="shared" si="32"/>
        <v>27637.3</v>
      </c>
      <c r="L402" s="169">
        <f t="shared" si="30"/>
        <v>552525</v>
      </c>
      <c r="M402" s="169">
        <f t="shared" si="33"/>
        <v>552746</v>
      </c>
      <c r="N402" s="104"/>
      <c r="O402" s="182">
        <v>0</v>
      </c>
      <c r="P402" s="56">
        <v>0</v>
      </c>
      <c r="Q402" s="56"/>
      <c r="R402" s="56"/>
      <c r="S402" s="56"/>
      <c r="T402" s="56"/>
      <c r="U402" s="56"/>
      <c r="V402" s="56"/>
      <c r="W402" s="56"/>
      <c r="X402" s="56"/>
      <c r="Y402" s="56"/>
      <c r="Z402" s="56"/>
      <c r="AA402" s="56"/>
      <c r="AB402" s="56"/>
      <c r="AC402" s="56"/>
      <c r="AD402" s="56"/>
      <c r="AE402" s="56"/>
      <c r="AF402" s="56"/>
      <c r="AG402" s="56"/>
      <c r="AH402" s="56"/>
      <c r="AI402" s="56"/>
      <c r="AJ402" s="56"/>
      <c r="AK402" s="56"/>
      <c r="AL402" s="56"/>
      <c r="AM402" s="56"/>
      <c r="AN402" s="56"/>
      <c r="AO402" s="56"/>
      <c r="AP402" s="56"/>
      <c r="AQ402" s="56"/>
      <c r="AR402" s="56"/>
      <c r="AS402" s="56"/>
      <c r="AT402" s="56"/>
      <c r="AU402" s="56"/>
      <c r="AV402" s="56"/>
      <c r="AW402" s="56"/>
      <c r="AX402" s="56"/>
      <c r="AY402" s="56"/>
      <c r="AZ402" s="56"/>
      <c r="BA402" s="56"/>
      <c r="BB402" s="56"/>
      <c r="BC402" s="56"/>
      <c r="BD402" s="56"/>
      <c r="BE402" s="56"/>
      <c r="BF402" s="56"/>
      <c r="BH402" s="81">
        <f t="shared" si="31"/>
        <v>0</v>
      </c>
      <c r="BI402" s="179">
        <f t="shared" si="34"/>
        <v>0</v>
      </c>
    </row>
    <row r="403" spans="1:61" ht="39.950000000000003" customHeight="1" x14ac:dyDescent="0.3">
      <c r="A403" s="50">
        <v>395</v>
      </c>
      <c r="B403" s="51" t="s">
        <v>958</v>
      </c>
      <c r="C403" s="51" t="s">
        <v>957</v>
      </c>
      <c r="D403" s="88" t="s">
        <v>324</v>
      </c>
      <c r="E403" s="50">
        <v>1</v>
      </c>
      <c r="F403" s="169">
        <v>1718010</v>
      </c>
      <c r="G403" s="169">
        <v>102900</v>
      </c>
      <c r="H403" s="105">
        <v>0.2</v>
      </c>
      <c r="I403" s="94">
        <v>0.95209999999999995</v>
      </c>
      <c r="J403" s="185">
        <v>82320</v>
      </c>
      <c r="K403" s="209">
        <f t="shared" si="32"/>
        <v>82352.94</v>
      </c>
      <c r="L403" s="169">
        <f t="shared" si="30"/>
        <v>82320</v>
      </c>
      <c r="M403" s="169">
        <f t="shared" si="33"/>
        <v>82352.94</v>
      </c>
      <c r="N403" s="104"/>
      <c r="O403" s="180">
        <v>1</v>
      </c>
      <c r="P403" s="53"/>
      <c r="Q403" s="56"/>
      <c r="R403" s="56"/>
      <c r="S403" s="56"/>
      <c r="T403" s="56"/>
      <c r="U403" s="56"/>
      <c r="V403" s="56"/>
      <c r="W403" s="56"/>
      <c r="X403" s="56"/>
      <c r="Y403" s="56"/>
      <c r="Z403" s="56"/>
      <c r="AA403" s="56"/>
      <c r="AB403" s="56"/>
      <c r="AC403" s="56"/>
      <c r="AD403" s="56"/>
      <c r="AE403" s="56"/>
      <c r="AF403" s="56"/>
      <c r="AG403" s="56"/>
      <c r="AH403" s="56"/>
      <c r="AI403" s="56"/>
      <c r="AJ403" s="56"/>
      <c r="AK403" s="56"/>
      <c r="AL403" s="56"/>
      <c r="AM403" s="56"/>
      <c r="AN403" s="56"/>
      <c r="AO403" s="56"/>
      <c r="AP403" s="56"/>
      <c r="AQ403" s="56"/>
      <c r="AR403" s="56"/>
      <c r="AS403" s="56"/>
      <c r="AT403" s="56"/>
      <c r="AU403" s="56"/>
      <c r="AV403" s="56"/>
      <c r="AW403" s="56"/>
      <c r="AX403" s="56"/>
      <c r="AY403" s="56"/>
      <c r="AZ403" s="56"/>
      <c r="BA403" s="56"/>
      <c r="BB403" s="56"/>
      <c r="BC403" s="56"/>
      <c r="BD403" s="56"/>
      <c r="BE403" s="56"/>
      <c r="BF403" s="56"/>
      <c r="BH403" s="46">
        <f t="shared" si="31"/>
        <v>1</v>
      </c>
      <c r="BI403" s="47">
        <f t="shared" si="34"/>
        <v>82320</v>
      </c>
    </row>
    <row r="404" spans="1:61" ht="39.950000000000003" hidden="1" customHeight="1" x14ac:dyDescent="0.3">
      <c r="A404" s="54">
        <v>396</v>
      </c>
      <c r="B404" s="55" t="s">
        <v>959</v>
      </c>
      <c r="C404" s="55" t="s">
        <v>960</v>
      </c>
      <c r="D404" s="89" t="s">
        <v>324</v>
      </c>
      <c r="E404" s="54">
        <v>16</v>
      </c>
      <c r="F404" s="169">
        <v>58328</v>
      </c>
      <c r="G404" s="169">
        <v>17424</v>
      </c>
      <c r="H404" s="105">
        <v>0.2</v>
      </c>
      <c r="I404" s="94">
        <v>0.76100000000000001</v>
      </c>
      <c r="J404" s="185">
        <v>13939.2</v>
      </c>
      <c r="K404" s="52">
        <f t="shared" si="32"/>
        <v>13944.78</v>
      </c>
      <c r="L404" s="169">
        <f t="shared" si="30"/>
        <v>223027.20000000001</v>
      </c>
      <c r="M404" s="169">
        <f t="shared" si="33"/>
        <v>223116.48</v>
      </c>
      <c r="N404" s="104"/>
      <c r="O404" s="182">
        <v>0</v>
      </c>
      <c r="P404" s="56">
        <v>0</v>
      </c>
      <c r="Q404" s="56"/>
      <c r="R404" s="56"/>
      <c r="S404" s="56"/>
      <c r="T404" s="56"/>
      <c r="U404" s="56"/>
      <c r="V404" s="56"/>
      <c r="W404" s="56"/>
      <c r="X404" s="56"/>
      <c r="Y404" s="56"/>
      <c r="Z404" s="56"/>
      <c r="AA404" s="56"/>
      <c r="AB404" s="56"/>
      <c r="AC404" s="56"/>
      <c r="AD404" s="56"/>
      <c r="AE404" s="56"/>
      <c r="AF404" s="56"/>
      <c r="AG404" s="56"/>
      <c r="AH404" s="56"/>
      <c r="AI404" s="56"/>
      <c r="AJ404" s="56"/>
      <c r="AK404" s="56"/>
      <c r="AL404" s="56"/>
      <c r="AM404" s="56"/>
      <c r="AN404" s="56"/>
      <c r="AO404" s="56"/>
      <c r="AP404" s="56"/>
      <c r="AQ404" s="56"/>
      <c r="AR404" s="56"/>
      <c r="AS404" s="56"/>
      <c r="AT404" s="56"/>
      <c r="AU404" s="56"/>
      <c r="AV404" s="56"/>
      <c r="AW404" s="56"/>
      <c r="AX404" s="56"/>
      <c r="AY404" s="56"/>
      <c r="AZ404" s="56"/>
      <c r="BA404" s="56"/>
      <c r="BB404" s="56"/>
      <c r="BC404" s="56"/>
      <c r="BD404" s="56"/>
      <c r="BE404" s="56"/>
      <c r="BF404" s="56"/>
      <c r="BH404" s="81">
        <f t="shared" si="31"/>
        <v>0</v>
      </c>
      <c r="BI404" s="179">
        <f t="shared" si="34"/>
        <v>0</v>
      </c>
    </row>
    <row r="405" spans="1:61" ht="39.950000000000003" hidden="1" customHeight="1" x14ac:dyDescent="0.3">
      <c r="A405" s="54">
        <v>397</v>
      </c>
      <c r="B405" s="55" t="s">
        <v>961</v>
      </c>
      <c r="C405" s="55" t="s">
        <v>960</v>
      </c>
      <c r="D405" s="89" t="s">
        <v>324</v>
      </c>
      <c r="E405" s="54">
        <v>0</v>
      </c>
      <c r="F405" s="169" t="s">
        <v>170</v>
      </c>
      <c r="G405" s="169" t="s">
        <v>170</v>
      </c>
      <c r="H405" s="105">
        <v>0</v>
      </c>
      <c r="I405" s="94">
        <v>0</v>
      </c>
      <c r="J405" s="185"/>
      <c r="K405" s="52">
        <f t="shared" si="32"/>
        <v>0</v>
      </c>
      <c r="L405" s="169">
        <f t="shared" si="30"/>
        <v>0</v>
      </c>
      <c r="M405" s="169">
        <f t="shared" si="33"/>
        <v>0</v>
      </c>
      <c r="N405" s="104"/>
      <c r="O405" s="182">
        <v>0</v>
      </c>
      <c r="P405" s="56">
        <v>0</v>
      </c>
      <c r="Q405" s="56"/>
      <c r="R405" s="56"/>
      <c r="S405" s="56"/>
      <c r="T405" s="56"/>
      <c r="U405" s="56"/>
      <c r="V405" s="56"/>
      <c r="W405" s="56"/>
      <c r="X405" s="56"/>
      <c r="Y405" s="56"/>
      <c r="Z405" s="56"/>
      <c r="AA405" s="56"/>
      <c r="AB405" s="56"/>
      <c r="AC405" s="56"/>
      <c r="AD405" s="56"/>
      <c r="AE405" s="56"/>
      <c r="AF405" s="56"/>
      <c r="AG405" s="56"/>
      <c r="AH405" s="56"/>
      <c r="AI405" s="56"/>
      <c r="AJ405" s="56"/>
      <c r="AK405" s="56"/>
      <c r="AL405" s="56"/>
      <c r="AM405" s="56"/>
      <c r="AN405" s="56"/>
      <c r="AO405" s="56"/>
      <c r="AP405" s="56"/>
      <c r="AQ405" s="56"/>
      <c r="AR405" s="56"/>
      <c r="AS405" s="56"/>
      <c r="AT405" s="56"/>
      <c r="AU405" s="56"/>
      <c r="AV405" s="56"/>
      <c r="AW405" s="56"/>
      <c r="AX405" s="56"/>
      <c r="AY405" s="56"/>
      <c r="AZ405" s="56"/>
      <c r="BA405" s="56"/>
      <c r="BB405" s="56"/>
      <c r="BC405" s="56"/>
      <c r="BD405" s="56"/>
      <c r="BE405" s="56"/>
      <c r="BF405" s="56"/>
      <c r="BH405" s="81">
        <f t="shared" si="31"/>
        <v>0</v>
      </c>
      <c r="BI405" s="179">
        <f t="shared" si="34"/>
        <v>0</v>
      </c>
    </row>
    <row r="406" spans="1:61" ht="39.950000000000003" hidden="1" customHeight="1" x14ac:dyDescent="0.3">
      <c r="A406" s="54">
        <v>398</v>
      </c>
      <c r="B406" s="55" t="s">
        <v>962</v>
      </c>
      <c r="C406" s="55" t="s">
        <v>963</v>
      </c>
      <c r="D406" s="89" t="s">
        <v>324</v>
      </c>
      <c r="E406" s="54">
        <v>0</v>
      </c>
      <c r="F406" s="169" t="s">
        <v>170</v>
      </c>
      <c r="G406" s="169" t="s">
        <v>170</v>
      </c>
      <c r="H406" s="105">
        <v>0</v>
      </c>
      <c r="I406" s="94">
        <v>0</v>
      </c>
      <c r="J406" s="185"/>
      <c r="K406" s="52">
        <f t="shared" si="32"/>
        <v>0</v>
      </c>
      <c r="L406" s="169">
        <f t="shared" si="30"/>
        <v>0</v>
      </c>
      <c r="M406" s="169">
        <f t="shared" si="33"/>
        <v>0</v>
      </c>
      <c r="N406" s="104"/>
      <c r="O406" s="182">
        <v>0</v>
      </c>
      <c r="P406" s="56">
        <v>0</v>
      </c>
      <c r="Q406" s="56"/>
      <c r="R406" s="56"/>
      <c r="S406" s="56"/>
      <c r="T406" s="56"/>
      <c r="U406" s="56"/>
      <c r="V406" s="56"/>
      <c r="W406" s="56"/>
      <c r="X406" s="56"/>
      <c r="Y406" s="56"/>
      <c r="Z406" s="56"/>
      <c r="AA406" s="56"/>
      <c r="AB406" s="56"/>
      <c r="AC406" s="56"/>
      <c r="AD406" s="56"/>
      <c r="AE406" s="56"/>
      <c r="AF406" s="56"/>
      <c r="AG406" s="56"/>
      <c r="AH406" s="56"/>
      <c r="AI406" s="56"/>
      <c r="AJ406" s="56"/>
      <c r="AK406" s="56"/>
      <c r="AL406" s="56"/>
      <c r="AM406" s="56"/>
      <c r="AN406" s="56"/>
      <c r="AO406" s="56"/>
      <c r="AP406" s="56"/>
      <c r="AQ406" s="56"/>
      <c r="AR406" s="56"/>
      <c r="AS406" s="56"/>
      <c r="AT406" s="56"/>
      <c r="AU406" s="56"/>
      <c r="AV406" s="56"/>
      <c r="AW406" s="56"/>
      <c r="AX406" s="56"/>
      <c r="AY406" s="56"/>
      <c r="AZ406" s="56"/>
      <c r="BA406" s="56"/>
      <c r="BB406" s="56"/>
      <c r="BC406" s="56"/>
      <c r="BD406" s="56"/>
      <c r="BE406" s="56"/>
      <c r="BF406" s="56"/>
      <c r="BH406" s="81">
        <f t="shared" si="31"/>
        <v>0</v>
      </c>
      <c r="BI406" s="179">
        <f t="shared" si="34"/>
        <v>0</v>
      </c>
    </row>
    <row r="407" spans="1:61" ht="39.950000000000003" hidden="1" customHeight="1" x14ac:dyDescent="0.3">
      <c r="A407" s="54">
        <v>399</v>
      </c>
      <c r="B407" s="55" t="s">
        <v>964</v>
      </c>
      <c r="C407" s="55" t="s">
        <v>963</v>
      </c>
      <c r="D407" s="89" t="s">
        <v>324</v>
      </c>
      <c r="E407" s="54">
        <v>0</v>
      </c>
      <c r="F407" s="169" t="s">
        <v>170</v>
      </c>
      <c r="G407" s="169" t="s">
        <v>170</v>
      </c>
      <c r="H407" s="105">
        <v>0</v>
      </c>
      <c r="I407" s="94">
        <v>0</v>
      </c>
      <c r="J407" s="185"/>
      <c r="K407" s="52">
        <f t="shared" si="32"/>
        <v>0</v>
      </c>
      <c r="L407" s="169">
        <f t="shared" si="30"/>
        <v>0</v>
      </c>
      <c r="M407" s="169">
        <f t="shared" si="33"/>
        <v>0</v>
      </c>
      <c r="N407" s="104"/>
      <c r="O407" s="182">
        <v>0</v>
      </c>
      <c r="P407" s="56">
        <v>0</v>
      </c>
      <c r="Q407" s="56"/>
      <c r="R407" s="56"/>
      <c r="S407" s="56"/>
      <c r="T407" s="56"/>
      <c r="U407" s="56"/>
      <c r="V407" s="56"/>
      <c r="W407" s="56"/>
      <c r="X407" s="56"/>
      <c r="Y407" s="56"/>
      <c r="Z407" s="56"/>
      <c r="AA407" s="56"/>
      <c r="AB407" s="56"/>
      <c r="AC407" s="56"/>
      <c r="AD407" s="56"/>
      <c r="AE407" s="56"/>
      <c r="AF407" s="56"/>
      <c r="AG407" s="56"/>
      <c r="AH407" s="56"/>
      <c r="AI407" s="56"/>
      <c r="AJ407" s="56"/>
      <c r="AK407" s="56"/>
      <c r="AL407" s="56"/>
      <c r="AM407" s="56"/>
      <c r="AN407" s="56"/>
      <c r="AO407" s="56"/>
      <c r="AP407" s="56"/>
      <c r="AQ407" s="56"/>
      <c r="AR407" s="56"/>
      <c r="AS407" s="56"/>
      <c r="AT407" s="56"/>
      <c r="AU407" s="56"/>
      <c r="AV407" s="56"/>
      <c r="AW407" s="56"/>
      <c r="AX407" s="56"/>
      <c r="AY407" s="56"/>
      <c r="AZ407" s="56"/>
      <c r="BA407" s="56"/>
      <c r="BB407" s="56"/>
      <c r="BC407" s="56"/>
      <c r="BD407" s="56"/>
      <c r="BE407" s="56"/>
      <c r="BF407" s="56"/>
      <c r="BH407" s="81">
        <f t="shared" si="31"/>
        <v>0</v>
      </c>
      <c r="BI407" s="179">
        <f t="shared" si="34"/>
        <v>0</v>
      </c>
    </row>
    <row r="408" spans="1:61" ht="39.950000000000003" hidden="1" customHeight="1" x14ac:dyDescent="0.3">
      <c r="A408" s="54">
        <v>400</v>
      </c>
      <c r="B408" s="55" t="s">
        <v>965</v>
      </c>
      <c r="C408" s="55" t="s">
        <v>966</v>
      </c>
      <c r="D408" s="89" t="s">
        <v>324</v>
      </c>
      <c r="E408" s="54">
        <v>0</v>
      </c>
      <c r="F408" s="169" t="s">
        <v>170</v>
      </c>
      <c r="G408" s="169" t="s">
        <v>170</v>
      </c>
      <c r="H408" s="105">
        <v>0</v>
      </c>
      <c r="I408" s="94">
        <v>0</v>
      </c>
      <c r="J408" s="185"/>
      <c r="K408" s="52">
        <f t="shared" si="32"/>
        <v>0</v>
      </c>
      <c r="L408" s="169">
        <f t="shared" si="30"/>
        <v>0</v>
      </c>
      <c r="M408" s="169">
        <f t="shared" si="33"/>
        <v>0</v>
      </c>
      <c r="N408" s="104"/>
      <c r="O408" s="182">
        <v>0</v>
      </c>
      <c r="P408" s="56">
        <v>0</v>
      </c>
      <c r="Q408" s="56"/>
      <c r="R408" s="56"/>
      <c r="S408" s="56"/>
      <c r="T408" s="56"/>
      <c r="U408" s="56"/>
      <c r="V408" s="56"/>
      <c r="W408" s="56"/>
      <c r="X408" s="56"/>
      <c r="Y408" s="56"/>
      <c r="Z408" s="56"/>
      <c r="AA408" s="56"/>
      <c r="AB408" s="56"/>
      <c r="AC408" s="56"/>
      <c r="AD408" s="56"/>
      <c r="AE408" s="56"/>
      <c r="AF408" s="56"/>
      <c r="AG408" s="56"/>
      <c r="AH408" s="56"/>
      <c r="AI408" s="56"/>
      <c r="AJ408" s="56"/>
      <c r="AK408" s="56"/>
      <c r="AL408" s="56"/>
      <c r="AM408" s="56"/>
      <c r="AN408" s="56"/>
      <c r="AO408" s="56"/>
      <c r="AP408" s="56"/>
      <c r="AQ408" s="56"/>
      <c r="AR408" s="56"/>
      <c r="AS408" s="56"/>
      <c r="AT408" s="56"/>
      <c r="AU408" s="56"/>
      <c r="AV408" s="56"/>
      <c r="AW408" s="56"/>
      <c r="AX408" s="56"/>
      <c r="AY408" s="56"/>
      <c r="AZ408" s="56"/>
      <c r="BA408" s="56"/>
      <c r="BB408" s="56"/>
      <c r="BC408" s="56"/>
      <c r="BD408" s="56"/>
      <c r="BE408" s="56"/>
      <c r="BF408" s="56"/>
      <c r="BH408" s="81">
        <f t="shared" si="31"/>
        <v>0</v>
      </c>
      <c r="BI408" s="179">
        <f t="shared" si="34"/>
        <v>0</v>
      </c>
    </row>
    <row r="409" spans="1:61" ht="39.950000000000003" hidden="1" customHeight="1" x14ac:dyDescent="0.3">
      <c r="A409" s="54">
        <v>401</v>
      </c>
      <c r="B409" s="55" t="s">
        <v>967</v>
      </c>
      <c r="C409" s="55" t="s">
        <v>968</v>
      </c>
      <c r="D409" s="89" t="s">
        <v>324</v>
      </c>
      <c r="E409" s="54">
        <v>0</v>
      </c>
      <c r="F409" s="169" t="s">
        <v>170</v>
      </c>
      <c r="G409" s="169" t="s">
        <v>170</v>
      </c>
      <c r="H409" s="105">
        <v>0</v>
      </c>
      <c r="I409" s="94">
        <v>0</v>
      </c>
      <c r="J409" s="185"/>
      <c r="K409" s="52">
        <f t="shared" si="32"/>
        <v>0</v>
      </c>
      <c r="L409" s="169">
        <f t="shared" ref="L409:L415" si="35">J409*E409</f>
        <v>0</v>
      </c>
      <c r="M409" s="169">
        <f t="shared" si="33"/>
        <v>0</v>
      </c>
      <c r="N409" s="104"/>
      <c r="O409" s="182">
        <v>0</v>
      </c>
      <c r="P409" s="56">
        <v>0</v>
      </c>
      <c r="Q409" s="56"/>
      <c r="R409" s="56"/>
      <c r="S409" s="56"/>
      <c r="T409" s="56"/>
      <c r="U409" s="56"/>
      <c r="V409" s="56"/>
      <c r="W409" s="56"/>
      <c r="X409" s="56"/>
      <c r="Y409" s="56"/>
      <c r="Z409" s="56"/>
      <c r="AA409" s="56"/>
      <c r="AB409" s="56"/>
      <c r="AC409" s="56"/>
      <c r="AD409" s="56"/>
      <c r="AE409" s="56"/>
      <c r="AF409" s="56"/>
      <c r="AG409" s="56"/>
      <c r="AH409" s="56"/>
      <c r="AI409" s="56"/>
      <c r="AJ409" s="56"/>
      <c r="AK409" s="56"/>
      <c r="AL409" s="56"/>
      <c r="AM409" s="56"/>
      <c r="AN409" s="56"/>
      <c r="AO409" s="56"/>
      <c r="AP409" s="56"/>
      <c r="AQ409" s="56"/>
      <c r="AR409" s="56"/>
      <c r="AS409" s="56"/>
      <c r="AT409" s="56"/>
      <c r="AU409" s="56"/>
      <c r="AV409" s="56"/>
      <c r="AW409" s="56"/>
      <c r="AX409" s="56"/>
      <c r="AY409" s="56"/>
      <c r="AZ409" s="56"/>
      <c r="BA409" s="56"/>
      <c r="BB409" s="56"/>
      <c r="BC409" s="56"/>
      <c r="BD409" s="56"/>
      <c r="BE409" s="56"/>
      <c r="BF409" s="56"/>
      <c r="BH409" s="81">
        <f t="shared" ref="BH409:BH415" si="36">SUM(O409:BF409)</f>
        <v>0</v>
      </c>
      <c r="BI409" s="179">
        <f t="shared" si="34"/>
        <v>0</v>
      </c>
    </row>
    <row r="410" spans="1:61" ht="39.950000000000003" hidden="1" customHeight="1" x14ac:dyDescent="0.3">
      <c r="A410" s="54">
        <v>402</v>
      </c>
      <c r="B410" s="55" t="s">
        <v>969</v>
      </c>
      <c r="C410" s="55" t="s">
        <v>970</v>
      </c>
      <c r="D410" s="89" t="s">
        <v>324</v>
      </c>
      <c r="E410" s="54">
        <v>0</v>
      </c>
      <c r="F410" s="169" t="s">
        <v>170</v>
      </c>
      <c r="G410" s="169" t="s">
        <v>170</v>
      </c>
      <c r="H410" s="105">
        <v>0</v>
      </c>
      <c r="I410" s="94">
        <v>0</v>
      </c>
      <c r="J410" s="185"/>
      <c r="K410" s="52">
        <f t="shared" si="32"/>
        <v>0</v>
      </c>
      <c r="L410" s="169">
        <f t="shared" si="35"/>
        <v>0</v>
      </c>
      <c r="M410" s="169">
        <f t="shared" si="33"/>
        <v>0</v>
      </c>
      <c r="N410" s="104"/>
      <c r="O410" s="182">
        <v>0</v>
      </c>
      <c r="P410" s="56">
        <v>0</v>
      </c>
      <c r="Q410" s="56"/>
      <c r="R410" s="56"/>
      <c r="S410" s="56"/>
      <c r="T410" s="56"/>
      <c r="U410" s="56"/>
      <c r="V410" s="56"/>
      <c r="W410" s="56"/>
      <c r="X410" s="56"/>
      <c r="Y410" s="56"/>
      <c r="Z410" s="56"/>
      <c r="AA410" s="56"/>
      <c r="AB410" s="56"/>
      <c r="AC410" s="56"/>
      <c r="AD410" s="56"/>
      <c r="AE410" s="56"/>
      <c r="AF410" s="56"/>
      <c r="AG410" s="56"/>
      <c r="AH410" s="56"/>
      <c r="AI410" s="56"/>
      <c r="AJ410" s="56"/>
      <c r="AK410" s="56"/>
      <c r="AL410" s="56"/>
      <c r="AM410" s="56"/>
      <c r="AN410" s="56"/>
      <c r="AO410" s="56"/>
      <c r="AP410" s="56"/>
      <c r="AQ410" s="56"/>
      <c r="AR410" s="56"/>
      <c r="AS410" s="56"/>
      <c r="AT410" s="56"/>
      <c r="AU410" s="56"/>
      <c r="AV410" s="56"/>
      <c r="AW410" s="56"/>
      <c r="AX410" s="56"/>
      <c r="AY410" s="56"/>
      <c r="AZ410" s="56"/>
      <c r="BA410" s="56"/>
      <c r="BB410" s="56"/>
      <c r="BC410" s="56"/>
      <c r="BD410" s="56"/>
      <c r="BE410" s="56"/>
      <c r="BF410" s="56"/>
      <c r="BH410" s="81">
        <f t="shared" si="36"/>
        <v>0</v>
      </c>
      <c r="BI410" s="179">
        <f t="shared" si="34"/>
        <v>0</v>
      </c>
    </row>
    <row r="411" spans="1:61" ht="39.950000000000003" hidden="1" customHeight="1" x14ac:dyDescent="0.3">
      <c r="A411" s="54">
        <v>403</v>
      </c>
      <c r="B411" s="55" t="s">
        <v>971</v>
      </c>
      <c r="C411" s="55" t="s">
        <v>970</v>
      </c>
      <c r="D411" s="89" t="s">
        <v>324</v>
      </c>
      <c r="E411" s="54">
        <v>0</v>
      </c>
      <c r="F411" s="169" t="s">
        <v>170</v>
      </c>
      <c r="G411" s="169" t="s">
        <v>170</v>
      </c>
      <c r="H411" s="105">
        <v>0</v>
      </c>
      <c r="I411" s="94">
        <v>0</v>
      </c>
      <c r="J411" s="185"/>
      <c r="K411" s="52">
        <f t="shared" si="32"/>
        <v>0</v>
      </c>
      <c r="L411" s="169">
        <f t="shared" si="35"/>
        <v>0</v>
      </c>
      <c r="M411" s="169">
        <f t="shared" si="33"/>
        <v>0</v>
      </c>
      <c r="N411" s="104"/>
      <c r="O411" s="182">
        <v>0</v>
      </c>
      <c r="P411" s="56">
        <v>0</v>
      </c>
      <c r="Q411" s="56"/>
      <c r="R411" s="56"/>
      <c r="S411" s="56"/>
      <c r="T411" s="56"/>
      <c r="U411" s="56"/>
      <c r="V411" s="56"/>
      <c r="W411" s="56"/>
      <c r="X411" s="56"/>
      <c r="Y411" s="56"/>
      <c r="Z411" s="56"/>
      <c r="AA411" s="56"/>
      <c r="AB411" s="56"/>
      <c r="AC411" s="56"/>
      <c r="AD411" s="56"/>
      <c r="AE411" s="56"/>
      <c r="AF411" s="56"/>
      <c r="AG411" s="56"/>
      <c r="AH411" s="56"/>
      <c r="AI411" s="56"/>
      <c r="AJ411" s="56"/>
      <c r="AK411" s="56"/>
      <c r="AL411" s="56"/>
      <c r="AM411" s="56"/>
      <c r="AN411" s="56"/>
      <c r="AO411" s="56"/>
      <c r="AP411" s="56"/>
      <c r="AQ411" s="56"/>
      <c r="AR411" s="56"/>
      <c r="AS411" s="56"/>
      <c r="AT411" s="56"/>
      <c r="AU411" s="56"/>
      <c r="AV411" s="56"/>
      <c r="AW411" s="56"/>
      <c r="AX411" s="56"/>
      <c r="AY411" s="56"/>
      <c r="AZ411" s="56"/>
      <c r="BA411" s="56"/>
      <c r="BB411" s="56"/>
      <c r="BC411" s="56"/>
      <c r="BD411" s="56"/>
      <c r="BE411" s="56"/>
      <c r="BF411" s="56"/>
      <c r="BH411" s="81">
        <f t="shared" si="36"/>
        <v>0</v>
      </c>
      <c r="BI411" s="179">
        <f t="shared" si="34"/>
        <v>0</v>
      </c>
    </row>
    <row r="412" spans="1:61" ht="39.950000000000003" hidden="1" customHeight="1" x14ac:dyDescent="0.3">
      <c r="A412" s="54">
        <v>404</v>
      </c>
      <c r="B412" s="55" t="s">
        <v>972</v>
      </c>
      <c r="C412" s="55" t="s">
        <v>973</v>
      </c>
      <c r="D412" s="89" t="s">
        <v>324</v>
      </c>
      <c r="E412" s="54">
        <v>16</v>
      </c>
      <c r="F412" s="169">
        <v>151581</v>
      </c>
      <c r="G412" s="169">
        <v>25742</v>
      </c>
      <c r="H412" s="105">
        <v>0.2</v>
      </c>
      <c r="I412" s="94">
        <v>0.86409999999999998</v>
      </c>
      <c r="J412" s="185">
        <v>20593.599999999999</v>
      </c>
      <c r="K412" s="52">
        <f t="shared" si="32"/>
        <v>20601.84</v>
      </c>
      <c r="L412" s="169">
        <f t="shared" si="35"/>
        <v>329497.59999999998</v>
      </c>
      <c r="M412" s="169">
        <f t="shared" si="33"/>
        <v>329629.44</v>
      </c>
      <c r="N412" s="104"/>
      <c r="O412" s="182">
        <v>0</v>
      </c>
      <c r="P412" s="56">
        <v>0</v>
      </c>
      <c r="Q412" s="56"/>
      <c r="R412" s="56"/>
      <c r="S412" s="56"/>
      <c r="T412" s="56"/>
      <c r="U412" s="56"/>
      <c r="V412" s="56"/>
      <c r="W412" s="56"/>
      <c r="X412" s="56"/>
      <c r="Y412" s="56"/>
      <c r="Z412" s="56"/>
      <c r="AA412" s="56"/>
      <c r="AB412" s="56"/>
      <c r="AC412" s="56"/>
      <c r="AD412" s="56"/>
      <c r="AE412" s="56"/>
      <c r="AF412" s="56"/>
      <c r="AG412" s="56"/>
      <c r="AH412" s="56"/>
      <c r="AI412" s="56"/>
      <c r="AJ412" s="56"/>
      <c r="AK412" s="56"/>
      <c r="AL412" s="56"/>
      <c r="AM412" s="56"/>
      <c r="AN412" s="56"/>
      <c r="AO412" s="56"/>
      <c r="AP412" s="56"/>
      <c r="AQ412" s="56"/>
      <c r="AR412" s="56"/>
      <c r="AS412" s="56"/>
      <c r="AT412" s="56"/>
      <c r="AU412" s="56"/>
      <c r="AV412" s="56"/>
      <c r="AW412" s="56"/>
      <c r="AX412" s="56"/>
      <c r="AY412" s="56"/>
      <c r="AZ412" s="56"/>
      <c r="BA412" s="56"/>
      <c r="BB412" s="56"/>
      <c r="BC412" s="56"/>
      <c r="BD412" s="56"/>
      <c r="BE412" s="56"/>
      <c r="BF412" s="56"/>
      <c r="BH412" s="81">
        <f t="shared" si="36"/>
        <v>0</v>
      </c>
      <c r="BI412" s="179">
        <f t="shared" si="34"/>
        <v>0</v>
      </c>
    </row>
    <row r="413" spans="1:61" ht="39.950000000000003" hidden="1" customHeight="1" x14ac:dyDescent="0.3">
      <c r="A413" s="54">
        <v>405</v>
      </c>
      <c r="B413" s="55" t="s">
        <v>974</v>
      </c>
      <c r="C413" s="55" t="s">
        <v>973</v>
      </c>
      <c r="D413" s="89" t="s">
        <v>324</v>
      </c>
      <c r="E413" s="54">
        <v>0</v>
      </c>
      <c r="F413" s="169" t="s">
        <v>170</v>
      </c>
      <c r="G413" s="169" t="s">
        <v>170</v>
      </c>
      <c r="H413" s="105">
        <v>0</v>
      </c>
      <c r="I413" s="94">
        <v>0</v>
      </c>
      <c r="J413" s="185"/>
      <c r="K413" s="52">
        <f t="shared" si="32"/>
        <v>0</v>
      </c>
      <c r="L413" s="169">
        <f t="shared" si="35"/>
        <v>0</v>
      </c>
      <c r="M413" s="169">
        <f t="shared" si="33"/>
        <v>0</v>
      </c>
      <c r="N413" s="104"/>
      <c r="O413" s="182">
        <v>0</v>
      </c>
      <c r="P413" s="56">
        <v>0</v>
      </c>
      <c r="Q413" s="56"/>
      <c r="R413" s="56"/>
      <c r="S413" s="56"/>
      <c r="T413" s="56"/>
      <c r="U413" s="56"/>
      <c r="V413" s="56"/>
      <c r="W413" s="56"/>
      <c r="X413" s="56"/>
      <c r="Y413" s="56"/>
      <c r="Z413" s="56"/>
      <c r="AA413" s="56"/>
      <c r="AB413" s="56"/>
      <c r="AC413" s="56"/>
      <c r="AD413" s="56"/>
      <c r="AE413" s="56"/>
      <c r="AF413" s="56"/>
      <c r="AG413" s="56"/>
      <c r="AH413" s="56"/>
      <c r="AI413" s="56"/>
      <c r="AJ413" s="56"/>
      <c r="AK413" s="56"/>
      <c r="AL413" s="56"/>
      <c r="AM413" s="56"/>
      <c r="AN413" s="56"/>
      <c r="AO413" s="56"/>
      <c r="AP413" s="56"/>
      <c r="AQ413" s="56"/>
      <c r="AR413" s="56"/>
      <c r="AS413" s="56"/>
      <c r="AT413" s="56"/>
      <c r="AU413" s="56"/>
      <c r="AV413" s="56"/>
      <c r="AW413" s="56"/>
      <c r="AX413" s="56"/>
      <c r="AY413" s="56"/>
      <c r="AZ413" s="56"/>
      <c r="BA413" s="56"/>
      <c r="BB413" s="56"/>
      <c r="BC413" s="56"/>
      <c r="BD413" s="56"/>
      <c r="BE413" s="56"/>
      <c r="BF413" s="56"/>
      <c r="BH413" s="81">
        <f t="shared" si="36"/>
        <v>0</v>
      </c>
      <c r="BI413" s="179">
        <f t="shared" si="34"/>
        <v>0</v>
      </c>
    </row>
    <row r="414" spans="1:61" ht="39.950000000000003" hidden="1" customHeight="1" x14ac:dyDescent="0.3">
      <c r="A414" s="54">
        <v>406</v>
      </c>
      <c r="B414" s="55" t="s">
        <v>975</v>
      </c>
      <c r="C414" s="55" t="s">
        <v>976</v>
      </c>
      <c r="D414" s="89" t="s">
        <v>324</v>
      </c>
      <c r="E414" s="54">
        <v>3</v>
      </c>
      <c r="F414" s="169">
        <v>116655</v>
      </c>
      <c r="G414" s="169">
        <v>17226</v>
      </c>
      <c r="H414" s="105">
        <v>0.2</v>
      </c>
      <c r="I414" s="94">
        <v>0.88190000000000002</v>
      </c>
      <c r="J414" s="185">
        <v>13780.8</v>
      </c>
      <c r="K414" s="52">
        <f t="shared" si="32"/>
        <v>13786.31</v>
      </c>
      <c r="L414" s="169">
        <f t="shared" si="35"/>
        <v>41342.399999999994</v>
      </c>
      <c r="M414" s="169">
        <f t="shared" si="33"/>
        <v>41358.93</v>
      </c>
      <c r="N414" s="104"/>
      <c r="O414" s="182">
        <v>0</v>
      </c>
      <c r="P414" s="56">
        <v>0</v>
      </c>
      <c r="Q414" s="56"/>
      <c r="R414" s="56"/>
      <c r="S414" s="56"/>
      <c r="T414" s="56"/>
      <c r="U414" s="56"/>
      <c r="V414" s="56"/>
      <c r="W414" s="56"/>
      <c r="X414" s="56"/>
      <c r="Y414" s="56"/>
      <c r="Z414" s="56"/>
      <c r="AA414" s="56"/>
      <c r="AB414" s="56"/>
      <c r="AC414" s="56"/>
      <c r="AD414" s="56"/>
      <c r="AE414" s="56"/>
      <c r="AF414" s="56"/>
      <c r="AG414" s="56"/>
      <c r="AH414" s="56"/>
      <c r="AI414" s="56"/>
      <c r="AJ414" s="56"/>
      <c r="AK414" s="56"/>
      <c r="AL414" s="56"/>
      <c r="AM414" s="56"/>
      <c r="AN414" s="56"/>
      <c r="AO414" s="56"/>
      <c r="AP414" s="56"/>
      <c r="AQ414" s="56"/>
      <c r="AR414" s="56"/>
      <c r="AS414" s="56"/>
      <c r="AT414" s="56"/>
      <c r="AU414" s="56"/>
      <c r="AV414" s="56"/>
      <c r="AW414" s="56"/>
      <c r="AX414" s="56"/>
      <c r="AY414" s="56"/>
      <c r="AZ414" s="56"/>
      <c r="BA414" s="56"/>
      <c r="BB414" s="56"/>
      <c r="BC414" s="56"/>
      <c r="BD414" s="56"/>
      <c r="BE414" s="56"/>
      <c r="BF414" s="56"/>
      <c r="BH414" s="81">
        <f t="shared" si="36"/>
        <v>0</v>
      </c>
      <c r="BI414" s="179">
        <f t="shared" si="34"/>
        <v>0</v>
      </c>
    </row>
    <row r="415" spans="1:61" ht="39.950000000000003" hidden="1" customHeight="1" x14ac:dyDescent="0.3">
      <c r="A415" s="54">
        <v>407</v>
      </c>
      <c r="B415" s="55" t="s">
        <v>977</v>
      </c>
      <c r="C415" s="55" t="s">
        <v>976</v>
      </c>
      <c r="D415" s="89" t="s">
        <v>324</v>
      </c>
      <c r="E415" s="54">
        <v>0</v>
      </c>
      <c r="F415" s="169" t="s">
        <v>170</v>
      </c>
      <c r="G415" s="169" t="s">
        <v>170</v>
      </c>
      <c r="H415" s="105">
        <v>0</v>
      </c>
      <c r="I415" s="94">
        <v>0</v>
      </c>
      <c r="J415" s="185"/>
      <c r="K415" s="52">
        <f t="shared" si="32"/>
        <v>0</v>
      </c>
      <c r="L415" s="169">
        <f t="shared" si="35"/>
        <v>0</v>
      </c>
      <c r="M415" s="169">
        <f t="shared" si="33"/>
        <v>0</v>
      </c>
      <c r="N415" s="104"/>
      <c r="O415" s="182">
        <v>0</v>
      </c>
      <c r="P415" s="56">
        <v>0</v>
      </c>
      <c r="Q415" s="56"/>
      <c r="R415" s="56"/>
      <c r="S415" s="56"/>
      <c r="T415" s="56"/>
      <c r="U415" s="56"/>
      <c r="V415" s="56"/>
      <c r="W415" s="56"/>
      <c r="X415" s="56"/>
      <c r="Y415" s="56"/>
      <c r="Z415" s="56"/>
      <c r="AA415" s="56"/>
      <c r="AB415" s="56"/>
      <c r="AC415" s="56"/>
      <c r="AD415" s="56"/>
      <c r="AE415" s="56"/>
      <c r="AF415" s="56"/>
      <c r="AG415" s="56"/>
      <c r="AH415" s="56"/>
      <c r="AI415" s="56"/>
      <c r="AJ415" s="56"/>
      <c r="AK415" s="56"/>
      <c r="AL415" s="56"/>
      <c r="AM415" s="56"/>
      <c r="AN415" s="56"/>
      <c r="AO415" s="56"/>
      <c r="AP415" s="56"/>
      <c r="AQ415" s="56"/>
      <c r="AR415" s="56"/>
      <c r="AS415" s="56"/>
      <c r="AT415" s="56"/>
      <c r="AU415" s="56"/>
      <c r="AV415" s="56"/>
      <c r="AW415" s="56"/>
      <c r="AX415" s="56"/>
      <c r="AY415" s="56"/>
      <c r="AZ415" s="56"/>
      <c r="BA415" s="56"/>
      <c r="BB415" s="56"/>
      <c r="BC415" s="56"/>
      <c r="BD415" s="56"/>
      <c r="BE415" s="56"/>
      <c r="BF415" s="56"/>
      <c r="BH415" s="81">
        <f t="shared" si="36"/>
        <v>0</v>
      </c>
      <c r="BI415" s="179">
        <f t="shared" si="34"/>
        <v>0</v>
      </c>
    </row>
    <row r="416" spans="1:61" ht="39.950000000000003" customHeight="1" x14ac:dyDescent="0.3">
      <c r="A416" s="299" t="s">
        <v>978</v>
      </c>
      <c r="B416" s="299"/>
      <c r="C416" s="299"/>
      <c r="D416" s="299"/>
      <c r="E416" s="300"/>
      <c r="F416" s="300"/>
      <c r="G416" s="300"/>
      <c r="H416" s="300"/>
      <c r="I416" s="300"/>
      <c r="J416" s="300"/>
      <c r="K416" s="143"/>
      <c r="L416" s="143">
        <f>SUM(L9:L215)</f>
        <v>87382978.749999985</v>
      </c>
      <c r="M416" s="143">
        <f>ROUND(SUM(M9:M215),2)</f>
        <v>87417949.569999993</v>
      </c>
      <c r="N416" s="98"/>
      <c r="O416" s="71"/>
      <c r="P416" s="71"/>
      <c r="Q416" s="71"/>
      <c r="R416" s="71"/>
      <c r="S416" s="71"/>
      <c r="T416" s="71"/>
      <c r="U416" s="71"/>
      <c r="V416" s="71"/>
      <c r="W416" s="71"/>
      <c r="X416" s="71"/>
      <c r="Y416" s="71"/>
      <c r="Z416" s="71"/>
      <c r="AA416" s="71"/>
      <c r="AB416" s="71"/>
      <c r="AC416" s="71"/>
      <c r="AD416" s="71"/>
      <c r="AE416" s="71"/>
      <c r="AF416" s="71"/>
      <c r="AG416" s="71"/>
      <c r="AH416" s="71"/>
      <c r="AI416" s="71"/>
      <c r="AJ416" s="71"/>
      <c r="AK416" s="71"/>
      <c r="AL416" s="71"/>
      <c r="AM416" s="71"/>
      <c r="AN416" s="71"/>
      <c r="AO416" s="71"/>
      <c r="AP416" s="71"/>
      <c r="AQ416" s="71"/>
      <c r="AR416" s="71"/>
      <c r="AS416" s="71"/>
      <c r="AT416" s="71"/>
      <c r="AU416" s="71"/>
      <c r="AV416" s="71"/>
      <c r="AW416" s="71"/>
      <c r="AX416" s="71"/>
      <c r="AY416" s="71"/>
      <c r="AZ416" s="71"/>
      <c r="BA416" s="71"/>
      <c r="BB416" s="71"/>
      <c r="BC416" s="71"/>
      <c r="BD416" s="71"/>
      <c r="BE416" s="71"/>
      <c r="BF416" s="71"/>
      <c r="BI416" s="143">
        <f>SUM(BI9:BI403)</f>
        <v>40188795.700000003</v>
      </c>
    </row>
    <row r="417" spans="1:61" ht="39.950000000000003" customHeight="1" x14ac:dyDescent="0.3">
      <c r="A417" s="299" t="s">
        <v>979</v>
      </c>
      <c r="B417" s="299"/>
      <c r="C417" s="299"/>
      <c r="D417" s="299"/>
      <c r="E417" s="299"/>
      <c r="F417" s="299"/>
      <c r="G417" s="299"/>
      <c r="H417" s="299"/>
      <c r="I417" s="299"/>
      <c r="J417" s="299"/>
      <c r="K417" s="90">
        <f t="shared" ref="K417:K418" si="37">ROUND(J417/(1-0%),2)</f>
        <v>0</v>
      </c>
      <c r="L417" s="143">
        <f>SUM(L216:L415)</f>
        <v>3720827.0000000009</v>
      </c>
      <c r="M417" s="143">
        <f>SUM(M216:M415)</f>
        <v>3722315.35</v>
      </c>
      <c r="N417" s="98"/>
      <c r="BI417" s="143"/>
    </row>
    <row r="418" spans="1:61" ht="39.950000000000003" customHeight="1" x14ac:dyDescent="0.3">
      <c r="A418" s="299" t="s">
        <v>980</v>
      </c>
      <c r="B418" s="299"/>
      <c r="C418" s="299"/>
      <c r="D418" s="299"/>
      <c r="E418" s="299"/>
      <c r="F418" s="299"/>
      <c r="G418" s="299"/>
      <c r="H418" s="299"/>
      <c r="I418" s="299"/>
      <c r="J418" s="299"/>
      <c r="K418" s="90">
        <f t="shared" si="37"/>
        <v>0</v>
      </c>
      <c r="L418" s="143">
        <f>(L416+L417)</f>
        <v>91103805.749999985</v>
      </c>
      <c r="M418" s="143">
        <f>M416+M417</f>
        <v>91140264.919999987</v>
      </c>
      <c r="N418" s="98"/>
      <c r="BI418" s="143"/>
    </row>
    <row r="419" spans="1:61" x14ac:dyDescent="0.3">
      <c r="L419" s="153"/>
      <c r="M419" s="144"/>
      <c r="N419" s="98"/>
    </row>
    <row r="422" spans="1:61" x14ac:dyDescent="0.3">
      <c r="K422" s="70"/>
      <c r="L422" s="152">
        <v>91103805.75</v>
      </c>
    </row>
    <row r="423" spans="1:61" x14ac:dyDescent="0.3">
      <c r="L423" s="145">
        <f>L418-L422</f>
        <v>0</v>
      </c>
    </row>
  </sheetData>
  <autoFilter ref="A8:BI418" xr:uid="{D30D8ABF-F829-4AF3-ACEB-D001A1498F32}">
    <filterColumn colId="59">
      <filters blank="1">
        <filter val="1"/>
        <filter val="10"/>
        <filter val="100"/>
        <filter val="120"/>
        <filter val="125"/>
        <filter val="1300"/>
        <filter val="131"/>
        <filter val="15"/>
        <filter val="180"/>
        <filter val="220"/>
        <filter val="225"/>
        <filter val="240"/>
        <filter val="25"/>
        <filter val="260"/>
        <filter val="30"/>
        <filter val="34"/>
        <filter val="350"/>
        <filter val="360"/>
        <filter val="4"/>
        <filter val="428"/>
        <filter val="435"/>
        <filter val="45"/>
        <filter val="497"/>
        <filter val="5"/>
        <filter val="50"/>
        <filter val="580"/>
        <filter val="600"/>
        <filter val="65"/>
        <filter val="680"/>
        <filter val="70"/>
        <filter val="700"/>
        <filter val="75"/>
      </filters>
    </filterColumn>
  </autoFilter>
  <mergeCells count="7">
    <mergeCell ref="BH7:BI7"/>
    <mergeCell ref="A416:J416"/>
    <mergeCell ref="A417:J417"/>
    <mergeCell ref="A418:J418"/>
    <mergeCell ref="A1:L2"/>
    <mergeCell ref="A3:B6"/>
    <mergeCell ref="C3:L6"/>
  </mergeCells>
  <phoneticPr fontId="14" type="noConversion"/>
  <conditionalFormatting sqref="K416">
    <cfRule type="expression" dxfId="7" priority="6">
      <formula>ISERROR($I$373)</formula>
    </cfRule>
  </conditionalFormatting>
  <conditionalFormatting sqref="L422">
    <cfRule type="expression" dxfId="6" priority="7">
      <formula>ISERROR($I$374)</formula>
    </cfRule>
  </conditionalFormatting>
  <conditionalFormatting sqref="L416:N417">
    <cfRule type="expression" dxfId="5" priority="4">
      <formula>ISERROR($I$373)</formula>
    </cfRule>
  </conditionalFormatting>
  <conditionalFormatting sqref="L418:N418">
    <cfRule type="expression" dxfId="4" priority="13">
      <formula>ISERROR($I$374)</formula>
    </cfRule>
  </conditionalFormatting>
  <conditionalFormatting sqref="L419:N419">
    <cfRule type="expression" dxfId="3" priority="19">
      <formula>ISERROR($I$375)</formula>
    </cfRule>
  </conditionalFormatting>
  <conditionalFormatting sqref="BI416:BI417">
    <cfRule type="expression" dxfId="2" priority="1">
      <formula>ISERROR($I$373)</formula>
    </cfRule>
  </conditionalFormatting>
  <conditionalFormatting sqref="BI418">
    <cfRule type="expression" dxfId="1" priority="3">
      <formula>ISERROR($I$374)</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03E5-7AD0-4D9E-AB73-795E14CE12CF}">
  <dimension ref="A1:Q31"/>
  <sheetViews>
    <sheetView tabSelected="1" topLeftCell="D1" workbookViewId="0">
      <selection activeCell="L6" sqref="L6"/>
    </sheetView>
  </sheetViews>
  <sheetFormatPr baseColWidth="10" defaultColWidth="11" defaultRowHeight="15.75" x14ac:dyDescent="0.25"/>
  <cols>
    <col min="1" max="1" width="6.75" customWidth="1"/>
    <col min="2" max="2" width="24.5" customWidth="1"/>
    <col min="3" max="3" width="26.125" customWidth="1"/>
    <col min="4" max="4" width="28.25" customWidth="1"/>
    <col min="5" max="5" width="17.5" customWidth="1"/>
    <col min="9" max="9" width="18.75" customWidth="1"/>
    <col min="11" max="11" width="13.5" customWidth="1"/>
    <col min="12" max="12" width="18.5" customWidth="1"/>
    <col min="13" max="13" width="14.625" customWidth="1"/>
    <col min="14" max="14" width="21" customWidth="1"/>
    <col min="15" max="15" width="15" customWidth="1"/>
    <col min="16" max="16" width="6.5" customWidth="1"/>
    <col min="17" max="17" width="12.875" customWidth="1"/>
  </cols>
  <sheetData>
    <row r="1" spans="1:17" ht="29.25" customHeight="1" x14ac:dyDescent="0.25">
      <c r="A1" s="312" t="s">
        <v>981</v>
      </c>
      <c r="B1" s="313"/>
      <c r="C1" s="314">
        <f>Sedes!I5</f>
        <v>3</v>
      </c>
      <c r="D1" s="313"/>
    </row>
    <row r="2" spans="1:17" ht="23.25" customHeight="1" x14ac:dyDescent="0.25">
      <c r="A2" s="57" t="s">
        <v>982</v>
      </c>
      <c r="B2" s="58"/>
      <c r="C2" s="315" t="s">
        <v>983</v>
      </c>
      <c r="D2" s="316"/>
      <c r="E2" s="316"/>
      <c r="F2" s="316"/>
      <c r="G2" s="316"/>
      <c r="H2" s="316"/>
      <c r="I2" s="316"/>
      <c r="J2" s="316"/>
      <c r="K2" s="316"/>
      <c r="L2" s="313"/>
      <c r="M2" s="30"/>
      <c r="N2" s="30"/>
      <c r="O2" s="30"/>
    </row>
    <row r="3" spans="1:17" x14ac:dyDescent="0.25">
      <c r="A3" s="30"/>
      <c r="B3" s="30"/>
      <c r="C3" s="30"/>
      <c r="D3" s="30"/>
      <c r="E3" s="30"/>
      <c r="F3" s="30"/>
      <c r="G3" s="30"/>
      <c r="H3" s="30"/>
      <c r="I3" s="30"/>
      <c r="J3" s="30"/>
      <c r="K3" s="30"/>
      <c r="L3" s="30"/>
      <c r="M3" s="30"/>
      <c r="N3" s="30"/>
      <c r="O3" s="30"/>
    </row>
    <row r="4" spans="1:17" x14ac:dyDescent="0.25">
      <c r="A4" s="317" t="s">
        <v>984</v>
      </c>
      <c r="B4" s="317"/>
      <c r="C4" s="317"/>
      <c r="D4" s="317"/>
      <c r="E4" s="317"/>
      <c r="F4" s="317"/>
      <c r="G4" s="317"/>
      <c r="H4" s="318"/>
      <c r="I4" s="326" t="s">
        <v>985</v>
      </c>
      <c r="J4" s="327"/>
      <c r="K4" s="327"/>
      <c r="L4" s="327"/>
      <c r="M4" s="327"/>
      <c r="N4" s="327"/>
      <c r="O4" s="327"/>
      <c r="P4" s="327"/>
    </row>
    <row r="5" spans="1:17" ht="36" x14ac:dyDescent="0.25">
      <c r="A5" s="117" t="s">
        <v>986</v>
      </c>
      <c r="B5" s="117" t="s">
        <v>987</v>
      </c>
      <c r="C5" s="117" t="s">
        <v>988</v>
      </c>
      <c r="D5" s="117" t="s">
        <v>989</v>
      </c>
      <c r="E5" s="117" t="s">
        <v>990</v>
      </c>
      <c r="F5" s="117" t="s">
        <v>991</v>
      </c>
      <c r="G5" s="117" t="s">
        <v>324</v>
      </c>
      <c r="H5" s="117" t="s">
        <v>992</v>
      </c>
      <c r="I5" s="117" t="s">
        <v>993</v>
      </c>
      <c r="J5" s="117" t="s">
        <v>122</v>
      </c>
      <c r="K5" s="117" t="s">
        <v>123</v>
      </c>
      <c r="L5" s="117" t="s">
        <v>994</v>
      </c>
      <c r="M5" s="117" t="s">
        <v>995</v>
      </c>
      <c r="N5" s="117" t="s">
        <v>996</v>
      </c>
      <c r="O5" s="117" t="s">
        <v>997</v>
      </c>
      <c r="P5" s="65" t="s">
        <v>998</v>
      </c>
      <c r="Q5" s="117" t="s">
        <v>999</v>
      </c>
    </row>
    <row r="6" spans="1:17" ht="36" customHeight="1" x14ac:dyDescent="0.25">
      <c r="A6" s="118">
        <v>11</v>
      </c>
      <c r="B6" s="43" t="s">
        <v>1001</v>
      </c>
      <c r="C6" s="43" t="s">
        <v>1001</v>
      </c>
      <c r="D6" s="170"/>
      <c r="E6" s="43"/>
      <c r="F6" s="43">
        <v>1</v>
      </c>
      <c r="G6" s="119" t="s">
        <v>1002</v>
      </c>
      <c r="H6" s="119">
        <f>Sedes!$E$7</f>
        <v>8</v>
      </c>
      <c r="I6" s="120">
        <f>'insumos '!BI416</f>
        <v>40188795.700000003</v>
      </c>
      <c r="J6" s="124"/>
      <c r="K6" s="120">
        <f>I6</f>
        <v>40188795.700000003</v>
      </c>
      <c r="L6" s="120">
        <f>K6/(1-0.04%)</f>
        <v>40204877.651060425</v>
      </c>
      <c r="M6" s="120">
        <f t="shared" ref="M6" si="0">F6*L6</f>
        <v>40204877.651060425</v>
      </c>
      <c r="N6" s="121"/>
      <c r="O6" s="120"/>
      <c r="P6" s="119">
        <v>30</v>
      </c>
      <c r="Q6" s="123">
        <f>+M6/30*P6</f>
        <v>40204877.651060425</v>
      </c>
    </row>
    <row r="7" spans="1:17" x14ac:dyDescent="0.25">
      <c r="A7" s="59" t="s">
        <v>1003</v>
      </c>
      <c r="B7" s="30"/>
      <c r="C7" s="30"/>
      <c r="D7" s="30"/>
      <c r="E7" s="30"/>
      <c r="F7" s="30"/>
      <c r="G7" s="30"/>
      <c r="H7" s="30"/>
      <c r="I7" s="30"/>
      <c r="J7" s="30"/>
      <c r="K7" s="30"/>
      <c r="L7" s="60"/>
      <c r="M7" s="30"/>
      <c r="N7" s="319" t="s">
        <v>996</v>
      </c>
      <c r="O7" s="320"/>
      <c r="Q7" s="123"/>
    </row>
    <row r="8" spans="1:17" x14ac:dyDescent="0.25">
      <c r="A8" s="61"/>
      <c r="B8" s="62"/>
      <c r="C8" s="62"/>
      <c r="D8" s="62"/>
      <c r="E8" s="62"/>
      <c r="F8" s="62"/>
      <c r="G8" s="62"/>
      <c r="H8" s="62"/>
      <c r="I8" s="30"/>
      <c r="J8" s="30"/>
      <c r="K8" s="30"/>
      <c r="L8" s="30"/>
      <c r="M8" s="30"/>
      <c r="N8" s="319" t="s">
        <v>997</v>
      </c>
      <c r="O8" s="320"/>
      <c r="Q8" s="122"/>
    </row>
    <row r="9" spans="1:17" x14ac:dyDescent="0.25">
      <c r="A9" s="63"/>
      <c r="B9" s="63"/>
      <c r="C9" s="63"/>
      <c r="D9" s="63"/>
      <c r="E9" s="63"/>
      <c r="F9" s="63"/>
      <c r="G9" s="30"/>
      <c r="H9" s="30"/>
      <c r="I9" s="30"/>
      <c r="J9" s="30"/>
      <c r="K9" s="30"/>
      <c r="L9" s="30"/>
      <c r="M9" s="30"/>
      <c r="N9" s="319" t="s">
        <v>1004</v>
      </c>
      <c r="O9" s="320"/>
      <c r="Q9" s="122">
        <f>SUM(Q6:Q6)</f>
        <v>40204877.651060425</v>
      </c>
    </row>
    <row r="10" spans="1:17" x14ac:dyDescent="0.25">
      <c r="A10" s="61" t="s">
        <v>110</v>
      </c>
      <c r="B10" s="62"/>
      <c r="C10" s="62"/>
      <c r="D10" s="62"/>
      <c r="E10" s="62"/>
      <c r="F10" s="62"/>
      <c r="G10" s="30"/>
      <c r="H10" s="30"/>
      <c r="I10" s="30"/>
      <c r="J10" s="30"/>
      <c r="K10" s="30"/>
      <c r="L10" s="30"/>
      <c r="M10" s="30"/>
      <c r="N10" s="125" t="s">
        <v>1005</v>
      </c>
      <c r="O10" s="126">
        <v>0.1</v>
      </c>
      <c r="Q10" s="122">
        <f>(Q9*$O$10)</f>
        <v>4020487.7651060428</v>
      </c>
    </row>
    <row r="11" spans="1:17" x14ac:dyDescent="0.25">
      <c r="A11" s="132" t="s">
        <v>11</v>
      </c>
      <c r="B11" s="328" t="s">
        <v>70</v>
      </c>
      <c r="C11" s="320"/>
      <c r="D11" s="320"/>
      <c r="E11" s="320"/>
      <c r="F11" s="132" t="s">
        <v>111</v>
      </c>
      <c r="G11" s="30"/>
      <c r="H11" s="30"/>
      <c r="I11" s="30"/>
      <c r="J11" s="30"/>
      <c r="K11" s="30"/>
      <c r="L11" s="30"/>
      <c r="M11" s="30"/>
      <c r="N11" s="319" t="s">
        <v>1006</v>
      </c>
      <c r="O11" s="320"/>
      <c r="Q11" s="122">
        <f>Q9*0.1*0.19</f>
        <v>763892.67537014815</v>
      </c>
    </row>
    <row r="12" spans="1:17" x14ac:dyDescent="0.25">
      <c r="A12" s="133">
        <v>1</v>
      </c>
      <c r="B12" s="329" t="s">
        <v>1137</v>
      </c>
      <c r="C12" s="329"/>
      <c r="D12" s="329"/>
      <c r="E12" s="329"/>
      <c r="F12" s="134">
        <v>4.0000000000000002E-4</v>
      </c>
      <c r="G12" s="30"/>
      <c r="H12" s="30"/>
      <c r="I12" s="30"/>
      <c r="J12" s="30"/>
      <c r="K12" s="30"/>
      <c r="L12" s="30"/>
      <c r="M12" s="30"/>
      <c r="N12" s="319" t="s">
        <v>125</v>
      </c>
      <c r="O12" s="320"/>
      <c r="Q12" s="122">
        <f>SUM(Q9:Q11)</f>
        <v>44989258.091536619</v>
      </c>
    </row>
    <row r="13" spans="1:17" ht="16.5" customHeight="1" x14ac:dyDescent="0.25">
      <c r="A13" s="127"/>
      <c r="B13" s="128"/>
      <c r="C13" s="129"/>
      <c r="D13" s="129"/>
      <c r="E13" s="130"/>
      <c r="F13" s="131"/>
      <c r="G13" s="30"/>
      <c r="H13" s="30"/>
      <c r="I13" s="30"/>
      <c r="J13" s="30"/>
      <c r="K13" s="30"/>
      <c r="L13" s="30"/>
      <c r="M13" s="30"/>
      <c r="O13" s="95"/>
      <c r="Q13" s="96"/>
    </row>
    <row r="14" spans="1:17" ht="16.5" customHeight="1" x14ac:dyDescent="0.25">
      <c r="A14" s="64"/>
      <c r="B14" s="321"/>
      <c r="C14" s="322"/>
      <c r="D14" s="323"/>
      <c r="E14" s="324"/>
      <c r="F14" s="135">
        <v>0</v>
      </c>
    </row>
    <row r="15" spans="1:17" ht="16.5" customHeight="1" x14ac:dyDescent="0.25">
      <c r="A15" s="63"/>
      <c r="B15" s="63"/>
      <c r="C15" s="63"/>
      <c r="D15" s="325" t="s">
        <v>112</v>
      </c>
      <c r="E15" s="320"/>
      <c r="F15" s="136">
        <f>SUM(F12:F14)</f>
        <v>4.0000000000000002E-4</v>
      </c>
    </row>
    <row r="18" spans="1:10" x14ac:dyDescent="0.25">
      <c r="A18" s="330" t="s">
        <v>1007</v>
      </c>
      <c r="B18" s="330"/>
      <c r="C18" s="330"/>
      <c r="D18" s="330"/>
      <c r="E18" s="330"/>
      <c r="F18" s="330"/>
      <c r="G18" s="330"/>
      <c r="H18" s="330"/>
      <c r="I18" s="330"/>
      <c r="J18" s="330"/>
    </row>
    <row r="19" spans="1:10" x14ac:dyDescent="0.25">
      <c r="A19" s="330"/>
      <c r="B19" s="330"/>
      <c r="C19" s="330"/>
      <c r="D19" s="330"/>
      <c r="E19" s="330"/>
      <c r="F19" s="330"/>
      <c r="G19" s="330"/>
      <c r="H19" s="330"/>
      <c r="I19" s="330"/>
      <c r="J19" s="330"/>
    </row>
    <row r="20" spans="1:10" x14ac:dyDescent="0.25">
      <c r="A20" s="330"/>
      <c r="B20" s="330"/>
      <c r="C20" s="330"/>
      <c r="D20" s="330"/>
      <c r="E20" s="330"/>
      <c r="F20" s="330"/>
      <c r="G20" s="330"/>
      <c r="H20" s="330"/>
      <c r="I20" s="330"/>
      <c r="J20" s="330"/>
    </row>
    <row r="21" spans="1:10" x14ac:dyDescent="0.25">
      <c r="A21" s="330"/>
      <c r="B21" s="330"/>
      <c r="C21" s="330"/>
      <c r="D21" s="330"/>
      <c r="E21" s="330"/>
      <c r="F21" s="330"/>
      <c r="G21" s="330"/>
      <c r="H21" s="330"/>
      <c r="I21" s="330"/>
      <c r="J21" s="330"/>
    </row>
    <row r="22" spans="1:10" x14ac:dyDescent="0.25">
      <c r="A22" s="330"/>
      <c r="B22" s="330"/>
      <c r="C22" s="330"/>
      <c r="D22" s="330"/>
      <c r="E22" s="330"/>
      <c r="F22" s="330"/>
      <c r="G22" s="330"/>
      <c r="H22" s="330"/>
      <c r="I22" s="330"/>
      <c r="J22" s="330"/>
    </row>
    <row r="26" spans="1:10" x14ac:dyDescent="0.25">
      <c r="B26" s="331"/>
      <c r="C26" s="331"/>
      <c r="D26" s="331"/>
    </row>
    <row r="27" spans="1:10" x14ac:dyDescent="0.25">
      <c r="B27" s="331"/>
      <c r="C27" s="331"/>
      <c r="D27" s="331"/>
    </row>
    <row r="28" spans="1:10" x14ac:dyDescent="0.25">
      <c r="B28" s="331"/>
      <c r="C28" s="331"/>
      <c r="D28" s="331"/>
    </row>
    <row r="29" spans="1:10" x14ac:dyDescent="0.25">
      <c r="B29" s="331"/>
      <c r="C29" s="331"/>
      <c r="D29" s="331"/>
    </row>
    <row r="30" spans="1:10" x14ac:dyDescent="0.25">
      <c r="B30" s="331"/>
      <c r="C30" s="331"/>
      <c r="D30" s="331"/>
    </row>
    <row r="31" spans="1:10" x14ac:dyDescent="0.25">
      <c r="B31" s="331"/>
      <c r="C31" s="331"/>
      <c r="D31" s="331"/>
    </row>
  </sheetData>
  <mergeCells count="21">
    <mergeCell ref="A18:J22"/>
    <mergeCell ref="B31:D31"/>
    <mergeCell ref="B26:D26"/>
    <mergeCell ref="B27:D27"/>
    <mergeCell ref="B28:D28"/>
    <mergeCell ref="B29:D29"/>
    <mergeCell ref="B30:D30"/>
    <mergeCell ref="B14:E14"/>
    <mergeCell ref="D15:E15"/>
    <mergeCell ref="I4:P4"/>
    <mergeCell ref="N8:O8"/>
    <mergeCell ref="N9:O9"/>
    <mergeCell ref="B11:E11"/>
    <mergeCell ref="N11:O11"/>
    <mergeCell ref="B12:E12"/>
    <mergeCell ref="N12:O12"/>
    <mergeCell ref="A1:B1"/>
    <mergeCell ref="C1:D1"/>
    <mergeCell ref="C2:L2"/>
    <mergeCell ref="A4:H4"/>
    <mergeCell ref="N7:O7"/>
  </mergeCells>
  <conditionalFormatting sqref="C1:D1">
    <cfRule type="cellIs" dxfId="0" priority="8" operator="equal">
      <formula>0</formula>
    </cfRule>
  </conditionalFormatting>
  <dataValidations count="6">
    <dataValidation type="decimal" allowBlank="1" showInputMessage="1" showErrorMessage="1" prompt="Porcentaje de AIU - Mayor a 1" sqref="A7:K7" xr:uid="{5B14B71D-9F8D-450B-BACF-569BA95B9094}">
      <formula1>0.011</formula1>
      <formula2>Q10</formula2>
    </dataValidation>
    <dataValidation type="decimal" allowBlank="1" showInputMessage="1" showErrorMessage="1" prompt="Porcentaje de AIU - Mayor a 1" sqref="M7" xr:uid="{212AEC98-2389-43DC-A27C-52932483E322}">
      <formula1>0.011</formula1>
      <formula2>AB10</formula2>
    </dataValidation>
    <dataValidation type="decimal" operator="greaterThan" allowBlank="1" showErrorMessage="1" sqref="N6:O6" xr:uid="{BBD2C1E0-9369-4882-A971-4D1F99A3AC31}">
      <formula1>0</formula1>
    </dataValidation>
    <dataValidation type="decimal" allowBlank="1" showInputMessage="1" showErrorMessage="1" prompt="Porcentaje de AIU - El AIU no debe ser menor al 10% y al ofertado en la Operación Principal." sqref="O10" xr:uid="{9B346B1D-5523-4C76-A23F-C7F64E823C63}">
      <formula1>0.01</formula1>
      <formula2>P10</formula2>
    </dataValidation>
    <dataValidation type="list" allowBlank="1" showErrorMessage="1" sqref="C2" xr:uid="{F94CEFA3-BAEC-4970-86F9-519D9A0E8A17}">
      <formula1>INDIRECT("regioncobertura"&amp;$D$3)</formula1>
    </dataValidation>
    <dataValidation type="decimal" allowBlank="1" showErrorMessage="1" sqref="F13:F14" xr:uid="{BB6AFDBD-5321-49D9-A8B1-98E2E12881E5}">
      <formula1>0</formula1>
      <formula2>1</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3"/>
  <sheetViews>
    <sheetView workbookViewId="0">
      <selection activeCell="D16" sqref="D16"/>
    </sheetView>
  </sheetViews>
  <sheetFormatPr baseColWidth="10" defaultColWidth="11" defaultRowHeight="15.75" x14ac:dyDescent="0.25"/>
  <cols>
    <col min="1" max="1" width="8.75" customWidth="1"/>
    <col min="2" max="2" width="24.25" customWidth="1"/>
    <col min="3" max="3" width="32.25" customWidth="1"/>
  </cols>
  <sheetData>
    <row r="1" spans="1:4" x14ac:dyDescent="0.25">
      <c r="A1" s="332" t="s">
        <v>1008</v>
      </c>
      <c r="B1" s="332"/>
      <c r="C1" s="1"/>
      <c r="D1" s="1"/>
    </row>
    <row r="2" spans="1:4" x14ac:dyDescent="0.25">
      <c r="A2" s="1" t="s">
        <v>1009</v>
      </c>
      <c r="B2" s="1">
        <v>123256</v>
      </c>
      <c r="C2" s="1"/>
      <c r="D2" s="1"/>
    </row>
    <row r="3" spans="1:4" x14ac:dyDescent="0.25">
      <c r="A3" s="1" t="s">
        <v>1010</v>
      </c>
      <c r="B3" s="10">
        <v>45288</v>
      </c>
      <c r="C3" s="1"/>
      <c r="D3" s="1"/>
    </row>
    <row r="4" spans="1:4" x14ac:dyDescent="0.25">
      <c r="A4" s="1" t="s">
        <v>1011</v>
      </c>
      <c r="B4" s="10">
        <v>45534</v>
      </c>
      <c r="C4" s="1"/>
      <c r="D4" s="1"/>
    </row>
    <row r="5" spans="1:4" x14ac:dyDescent="0.25">
      <c r="A5" s="1" t="s">
        <v>1012</v>
      </c>
      <c r="B5" s="11">
        <v>8</v>
      </c>
      <c r="C5" s="1"/>
      <c r="D5" s="1"/>
    </row>
    <row r="6" spans="1:4" x14ac:dyDescent="0.25">
      <c r="A6" s="1" t="s">
        <v>1013</v>
      </c>
      <c r="B6" s="211">
        <v>5387425589.1599998</v>
      </c>
      <c r="C6" s="1"/>
      <c r="D6" s="1"/>
    </row>
    <row r="7" spans="1:4" x14ac:dyDescent="0.25">
      <c r="A7" s="1"/>
      <c r="B7" s="1"/>
      <c r="C7" s="1"/>
      <c r="D7" s="1"/>
    </row>
    <row r="8" spans="1:4" x14ac:dyDescent="0.25">
      <c r="A8" s="7" t="s">
        <v>1000</v>
      </c>
      <c r="B8" s="7" t="s">
        <v>1014</v>
      </c>
      <c r="C8" s="7" t="s">
        <v>1015</v>
      </c>
      <c r="D8" s="1"/>
    </row>
    <row r="9" spans="1:4" x14ac:dyDescent="0.25">
      <c r="A9" s="9" t="s">
        <v>1154</v>
      </c>
      <c r="B9" s="210">
        <f>'Factura  '!Q12</f>
        <v>44989258.091536619</v>
      </c>
      <c r="C9" s="8">
        <f>+B6-B9</f>
        <v>5342436331.0684633</v>
      </c>
      <c r="D9" s="1"/>
    </row>
    <row r="10" spans="1:4" x14ac:dyDescent="0.25">
      <c r="A10" s="9" t="s">
        <v>1143</v>
      </c>
      <c r="B10" s="210"/>
      <c r="C10" s="8">
        <f t="shared" ref="C10:C21" si="0">+C9-B10</f>
        <v>5342436331.0684633</v>
      </c>
      <c r="D10" s="1"/>
    </row>
    <row r="11" spans="1:4" x14ac:dyDescent="0.25">
      <c r="A11" s="9" t="s">
        <v>1144</v>
      </c>
      <c r="B11" s="210"/>
      <c r="C11" s="8">
        <f t="shared" si="0"/>
        <v>5342436331.0684633</v>
      </c>
      <c r="D11" s="1"/>
    </row>
    <row r="12" spans="1:4" x14ac:dyDescent="0.25">
      <c r="A12" s="9" t="s">
        <v>1145</v>
      </c>
      <c r="B12" s="210"/>
      <c r="C12" s="8">
        <f t="shared" si="0"/>
        <v>5342436331.0684633</v>
      </c>
      <c r="D12" s="1"/>
    </row>
    <row r="13" spans="1:4" x14ac:dyDescent="0.25">
      <c r="A13" s="9" t="s">
        <v>1146</v>
      </c>
      <c r="B13" s="210"/>
      <c r="C13" s="8">
        <f t="shared" si="0"/>
        <v>5342436331.0684633</v>
      </c>
      <c r="D13" s="1"/>
    </row>
    <row r="14" spans="1:4" x14ac:dyDescent="0.25">
      <c r="A14" s="9" t="s">
        <v>1147</v>
      </c>
      <c r="B14" s="210"/>
      <c r="C14" s="8">
        <f t="shared" si="0"/>
        <v>5342436331.0684633</v>
      </c>
      <c r="D14" s="1"/>
    </row>
    <row r="15" spans="1:4" x14ac:dyDescent="0.25">
      <c r="A15" s="9" t="s">
        <v>1148</v>
      </c>
      <c r="B15" s="210"/>
      <c r="C15" s="8">
        <f t="shared" si="0"/>
        <v>5342436331.0684633</v>
      </c>
      <c r="D15" s="1"/>
    </row>
    <row r="16" spans="1:4" x14ac:dyDescent="0.25">
      <c r="A16" s="9" t="s">
        <v>1149</v>
      </c>
      <c r="B16" s="210"/>
      <c r="C16" s="8">
        <f t="shared" si="0"/>
        <v>5342436331.0684633</v>
      </c>
      <c r="D16" s="1"/>
    </row>
    <row r="17" spans="1:4" x14ac:dyDescent="0.25">
      <c r="A17" s="9" t="s">
        <v>1150</v>
      </c>
      <c r="B17" s="210"/>
      <c r="C17" s="8">
        <f t="shared" si="0"/>
        <v>5342436331.0684633</v>
      </c>
      <c r="D17" s="1"/>
    </row>
    <row r="18" spans="1:4" x14ac:dyDescent="0.25">
      <c r="A18" s="9" t="s">
        <v>1151</v>
      </c>
      <c r="B18" s="210"/>
      <c r="C18" s="8">
        <f t="shared" si="0"/>
        <v>5342436331.0684633</v>
      </c>
      <c r="D18" s="1"/>
    </row>
    <row r="19" spans="1:4" x14ac:dyDescent="0.25">
      <c r="A19" s="9" t="s">
        <v>1152</v>
      </c>
      <c r="B19" s="210"/>
      <c r="C19" s="8">
        <f t="shared" si="0"/>
        <v>5342436331.0684633</v>
      </c>
      <c r="D19" s="1"/>
    </row>
    <row r="20" spans="1:4" x14ac:dyDescent="0.25">
      <c r="A20" s="9" t="s">
        <v>1153</v>
      </c>
      <c r="B20" s="210"/>
      <c r="C20" s="8">
        <f t="shared" si="0"/>
        <v>5342436331.0684633</v>
      </c>
      <c r="D20" s="1"/>
    </row>
    <row r="21" spans="1:4" x14ac:dyDescent="0.25">
      <c r="A21" s="9" t="str">
        <f t="shared" ref="A21" si="1">IF(A20&gt;($B$5/30)," ",A20+1)</f>
        <v xml:space="preserve"> </v>
      </c>
      <c r="B21" s="1"/>
      <c r="C21" s="8">
        <f t="shared" si="0"/>
        <v>5342436331.0684633</v>
      </c>
      <c r="D21" s="1"/>
    </row>
    <row r="22" spans="1:4" x14ac:dyDescent="0.25">
      <c r="A22" s="1"/>
      <c r="B22" s="1"/>
      <c r="C22" s="1"/>
      <c r="D22" s="1"/>
    </row>
    <row r="23" spans="1:4" x14ac:dyDescent="0.25">
      <c r="A23" s="1"/>
      <c r="B23" s="1"/>
      <c r="C23" s="1"/>
      <c r="D23" s="1"/>
    </row>
  </sheetData>
  <mergeCells count="1">
    <mergeCell ref="A1:B1"/>
  </mergeCells>
  <phoneticPr fontId="14" type="noConversion"/>
  <pageMargins left="0" right="0" top="0" bottom="0"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A886-695F-45DD-AED7-96D0D891CEC6}">
  <dimension ref="A2:F72"/>
  <sheetViews>
    <sheetView workbookViewId="0">
      <selection activeCell="C2" sqref="C2:C72"/>
    </sheetView>
  </sheetViews>
  <sheetFormatPr baseColWidth="10" defaultColWidth="11" defaultRowHeight="15.75" x14ac:dyDescent="0.25"/>
  <cols>
    <col min="1" max="1" width="13.625" style="147" bestFit="1" customWidth="1"/>
    <col min="2" max="2" width="13.625" style="147" customWidth="1"/>
    <col min="3" max="3" width="13.25" customWidth="1"/>
  </cols>
  <sheetData>
    <row r="2" spans="1:6" x14ac:dyDescent="0.25">
      <c r="A2" s="147">
        <v>7398.4</v>
      </c>
      <c r="B2" s="148">
        <v>1</v>
      </c>
      <c r="C2" s="149">
        <f>A2/B2</f>
        <v>7398.4</v>
      </c>
      <c r="D2" s="147">
        <v>7398.4</v>
      </c>
      <c r="F2">
        <f>VLOOKUP(D2,C2:C$72,1,0)</f>
        <v>7398.4</v>
      </c>
    </row>
    <row r="3" spans="1:6" x14ac:dyDescent="0.25">
      <c r="A3" s="147">
        <v>20996.25</v>
      </c>
      <c r="B3" s="148">
        <v>5</v>
      </c>
      <c r="C3" s="149">
        <f t="shared" ref="C3:C66" si="0">A3/B3</f>
        <v>4199.25</v>
      </c>
      <c r="D3" s="147">
        <v>4199.25</v>
      </c>
      <c r="F3">
        <f>VLOOKUP(D3,C3:C$72,1,0)</f>
        <v>4199.25</v>
      </c>
    </row>
    <row r="4" spans="1:6" x14ac:dyDescent="0.25">
      <c r="A4" s="147">
        <v>8860.7999999999993</v>
      </c>
      <c r="B4" s="148">
        <v>6</v>
      </c>
      <c r="C4" s="149">
        <f t="shared" si="0"/>
        <v>1476.8</v>
      </c>
      <c r="D4" s="147">
        <v>1476.8</v>
      </c>
      <c r="F4">
        <f>VLOOKUP(D4,C4:C$72,1,0)</f>
        <v>1476.8</v>
      </c>
    </row>
    <row r="5" spans="1:6" x14ac:dyDescent="0.25">
      <c r="A5" s="147">
        <v>26743.5</v>
      </c>
      <c r="B5" s="148">
        <v>18</v>
      </c>
      <c r="C5" s="149">
        <f t="shared" si="0"/>
        <v>1485.75</v>
      </c>
      <c r="D5" s="147">
        <v>1485.75</v>
      </c>
      <c r="F5">
        <f>VLOOKUP(D5,C5:C$72,1,0)</f>
        <v>1485.75</v>
      </c>
    </row>
    <row r="6" spans="1:6" x14ac:dyDescent="0.25">
      <c r="A6" s="147">
        <v>39645</v>
      </c>
      <c r="B6" s="148">
        <v>4</v>
      </c>
      <c r="C6" s="149">
        <f t="shared" si="0"/>
        <v>9911.25</v>
      </c>
      <c r="D6" s="147">
        <v>9911.25</v>
      </c>
      <c r="F6">
        <f>VLOOKUP(D6,C6:C$72,1,0)</f>
        <v>9911.25</v>
      </c>
    </row>
    <row r="7" spans="1:6" x14ac:dyDescent="0.25">
      <c r="A7" s="147">
        <v>16113</v>
      </c>
      <c r="B7" s="148">
        <v>4</v>
      </c>
      <c r="C7" s="149">
        <f t="shared" si="0"/>
        <v>4028.25</v>
      </c>
      <c r="D7" s="147">
        <v>4028.25</v>
      </c>
      <c r="F7">
        <f>VLOOKUP(D7,C7:C$72,1,0)</f>
        <v>4028.25</v>
      </c>
    </row>
    <row r="8" spans="1:6" x14ac:dyDescent="0.25">
      <c r="A8" s="147">
        <v>15423.75</v>
      </c>
      <c r="B8" s="148">
        <v>3</v>
      </c>
      <c r="C8" s="149">
        <f t="shared" si="0"/>
        <v>5141.25</v>
      </c>
      <c r="D8" s="147">
        <v>5141.25</v>
      </c>
      <c r="F8">
        <f>VLOOKUP(D8,C8:C$72,1,0)</f>
        <v>5141.25</v>
      </c>
    </row>
    <row r="9" spans="1:6" x14ac:dyDescent="0.25">
      <c r="A9" s="147">
        <v>6806.4</v>
      </c>
      <c r="B9" s="148">
        <v>1</v>
      </c>
      <c r="C9" s="149">
        <f t="shared" si="0"/>
        <v>6806.4</v>
      </c>
      <c r="D9" s="147">
        <v>6806.4</v>
      </c>
      <c r="F9">
        <f>VLOOKUP(D9,C9:C$72,1,0)</f>
        <v>6806.4</v>
      </c>
    </row>
    <row r="10" spans="1:6" x14ac:dyDescent="0.25">
      <c r="A10" s="147">
        <v>31387.5</v>
      </c>
      <c r="B10" s="148">
        <v>10</v>
      </c>
      <c r="C10" s="149">
        <f t="shared" si="0"/>
        <v>3138.75</v>
      </c>
      <c r="D10" s="147">
        <v>3138.75</v>
      </c>
      <c r="F10">
        <f>VLOOKUP(D10,C10:C$72,1,0)</f>
        <v>3138.75</v>
      </c>
    </row>
    <row r="11" spans="1:6" x14ac:dyDescent="0.25">
      <c r="A11" s="147">
        <v>13084.8</v>
      </c>
      <c r="B11" s="148">
        <v>3</v>
      </c>
      <c r="C11" s="149">
        <f t="shared" si="0"/>
        <v>4361.5999999999995</v>
      </c>
      <c r="D11" s="147">
        <v>4361.5999999999995</v>
      </c>
      <c r="F11">
        <f>VLOOKUP(D11,C11:C$72,1,0)</f>
        <v>4361.5999999999995</v>
      </c>
    </row>
    <row r="12" spans="1:6" x14ac:dyDescent="0.25">
      <c r="A12" s="147">
        <v>10036</v>
      </c>
      <c r="B12" s="148">
        <v>5</v>
      </c>
      <c r="C12" s="149">
        <f t="shared" si="0"/>
        <v>2007.2</v>
      </c>
      <c r="D12" s="147">
        <v>2007.2</v>
      </c>
      <c r="F12">
        <f>VLOOKUP(D12,C12:C$72,1,0)</f>
        <v>2007.2</v>
      </c>
    </row>
    <row r="13" spans="1:6" x14ac:dyDescent="0.25">
      <c r="A13" s="147">
        <v>64566</v>
      </c>
      <c r="B13" s="148">
        <v>17</v>
      </c>
      <c r="C13" s="149">
        <f t="shared" si="0"/>
        <v>3798</v>
      </c>
      <c r="D13" s="147">
        <v>3798</v>
      </c>
      <c r="F13">
        <f>VLOOKUP(D13,C13:C$72,1,0)</f>
        <v>3798</v>
      </c>
    </row>
    <row r="14" spans="1:6" x14ac:dyDescent="0.25">
      <c r="A14" s="147">
        <v>193429.5</v>
      </c>
      <c r="B14" s="148">
        <v>22</v>
      </c>
      <c r="C14" s="149">
        <f t="shared" si="0"/>
        <v>8792.25</v>
      </c>
      <c r="D14" s="147">
        <v>8792.25</v>
      </c>
      <c r="F14">
        <f>VLOOKUP(D14,C14:C$72,1,0)</f>
        <v>8792.25</v>
      </c>
    </row>
    <row r="15" spans="1:6" x14ac:dyDescent="0.25">
      <c r="A15" s="147">
        <v>2261.6</v>
      </c>
      <c r="B15" s="148">
        <v>1</v>
      </c>
      <c r="C15" s="149">
        <f t="shared" si="0"/>
        <v>2261.6</v>
      </c>
      <c r="D15" s="147">
        <v>2261.6</v>
      </c>
      <c r="F15">
        <f>VLOOKUP(D15,C15:C$72,1,0)</f>
        <v>2261.6</v>
      </c>
    </row>
    <row r="16" spans="1:6" x14ac:dyDescent="0.25">
      <c r="A16" s="147">
        <v>45966</v>
      </c>
      <c r="B16" s="148">
        <v>2</v>
      </c>
      <c r="C16" s="149">
        <f t="shared" si="0"/>
        <v>22983</v>
      </c>
      <c r="D16" s="147">
        <v>22983</v>
      </c>
      <c r="F16">
        <f>VLOOKUP(D16,C16:C$72,1,0)</f>
        <v>22983</v>
      </c>
    </row>
    <row r="17" spans="1:6" x14ac:dyDescent="0.25">
      <c r="A17" s="147">
        <v>13439.2</v>
      </c>
      <c r="B17" s="148">
        <v>1</v>
      </c>
      <c r="C17" s="149">
        <f t="shared" si="0"/>
        <v>13439.2</v>
      </c>
      <c r="D17" s="147">
        <v>13439.2</v>
      </c>
      <c r="F17">
        <f>VLOOKUP(D17,C17:C$72,1,0)</f>
        <v>13439.2</v>
      </c>
    </row>
    <row r="18" spans="1:6" x14ac:dyDescent="0.25">
      <c r="A18" s="147">
        <v>11078.4</v>
      </c>
      <c r="B18" s="148">
        <v>2</v>
      </c>
      <c r="C18" s="149">
        <f t="shared" si="0"/>
        <v>5539.2</v>
      </c>
      <c r="D18" s="147">
        <v>5539.2</v>
      </c>
      <c r="F18">
        <f>VLOOKUP(D18,C18:C$72,1,0)</f>
        <v>5539.2</v>
      </c>
    </row>
    <row r="19" spans="1:6" x14ac:dyDescent="0.25">
      <c r="A19" s="147">
        <v>4028</v>
      </c>
      <c r="B19" s="148">
        <v>1</v>
      </c>
      <c r="C19" s="149">
        <f t="shared" si="0"/>
        <v>4028</v>
      </c>
      <c r="D19" s="147">
        <v>4028</v>
      </c>
      <c r="F19">
        <f>VLOOKUP(D19,C19:C$72,1,0)</f>
        <v>4028</v>
      </c>
    </row>
    <row r="20" spans="1:6" x14ac:dyDescent="0.25">
      <c r="A20" s="147">
        <v>16536</v>
      </c>
      <c r="B20" s="148">
        <v>4</v>
      </c>
      <c r="C20" s="149">
        <f t="shared" si="0"/>
        <v>4134</v>
      </c>
      <c r="D20" s="147">
        <v>4134</v>
      </c>
      <c r="F20">
        <f>VLOOKUP(D20,C20:C$72,1,0)</f>
        <v>4134</v>
      </c>
    </row>
    <row r="21" spans="1:6" x14ac:dyDescent="0.25">
      <c r="A21" s="147">
        <v>16544.25</v>
      </c>
      <c r="B21" s="148">
        <v>3</v>
      </c>
      <c r="C21" s="149">
        <f t="shared" si="0"/>
        <v>5514.75</v>
      </c>
      <c r="D21" s="147">
        <v>5514.75</v>
      </c>
      <c r="F21">
        <f>VLOOKUP(D21,C21:C$72,1,0)</f>
        <v>5514.75</v>
      </c>
    </row>
    <row r="22" spans="1:6" x14ac:dyDescent="0.25">
      <c r="A22" s="147">
        <v>3393.6</v>
      </c>
      <c r="B22" s="148">
        <v>3</v>
      </c>
      <c r="C22" s="149">
        <f t="shared" si="0"/>
        <v>1131.2</v>
      </c>
      <c r="D22" s="147">
        <v>1131.2</v>
      </c>
      <c r="F22">
        <f>VLOOKUP(D22,C22:C$72,1,0)</f>
        <v>1131.2</v>
      </c>
    </row>
    <row r="23" spans="1:6" x14ac:dyDescent="0.25">
      <c r="A23" s="147">
        <v>6787.2</v>
      </c>
      <c r="B23" s="148">
        <v>6</v>
      </c>
      <c r="C23" s="149">
        <f t="shared" si="0"/>
        <v>1131.2</v>
      </c>
      <c r="D23" s="147">
        <v>1131.2</v>
      </c>
      <c r="F23">
        <f>VLOOKUP(D23,C23:C$72,1,0)</f>
        <v>1131.2</v>
      </c>
    </row>
    <row r="24" spans="1:6" x14ac:dyDescent="0.25">
      <c r="A24" s="147">
        <v>4524.8</v>
      </c>
      <c r="B24" s="148">
        <v>4</v>
      </c>
      <c r="C24" s="149">
        <f t="shared" si="0"/>
        <v>1131.2</v>
      </c>
      <c r="D24" s="147">
        <v>1131.2</v>
      </c>
      <c r="F24">
        <f>VLOOKUP(D24,C24:C$72,1,0)</f>
        <v>1131.2</v>
      </c>
    </row>
    <row r="25" spans="1:6" x14ac:dyDescent="0.25">
      <c r="A25" s="147">
        <v>2716.8</v>
      </c>
      <c r="B25" s="148">
        <v>3</v>
      </c>
      <c r="C25" s="149">
        <f t="shared" si="0"/>
        <v>905.6</v>
      </c>
      <c r="D25" s="147">
        <v>905.6</v>
      </c>
      <c r="F25">
        <f>VLOOKUP(D25,C25:C$72,1,0)</f>
        <v>905.6</v>
      </c>
    </row>
    <row r="26" spans="1:6" x14ac:dyDescent="0.25">
      <c r="A26" s="147">
        <v>1425.6</v>
      </c>
      <c r="B26" s="148">
        <v>3</v>
      </c>
      <c r="C26" s="149">
        <f t="shared" si="0"/>
        <v>475.2</v>
      </c>
      <c r="D26" s="147">
        <v>475.2</v>
      </c>
      <c r="F26">
        <f>VLOOKUP(D26,C26:C$72,1,0)</f>
        <v>475.2</v>
      </c>
    </row>
    <row r="27" spans="1:6" x14ac:dyDescent="0.25">
      <c r="A27" s="147">
        <v>597.6</v>
      </c>
      <c r="B27" s="148">
        <v>3</v>
      </c>
      <c r="C27" s="149">
        <f t="shared" si="0"/>
        <v>199.20000000000002</v>
      </c>
      <c r="D27" s="147">
        <v>199.20000000000002</v>
      </c>
      <c r="F27">
        <f>VLOOKUP(D27,C27:C$72,1,0)</f>
        <v>199.20000000000002</v>
      </c>
    </row>
    <row r="28" spans="1:6" x14ac:dyDescent="0.25">
      <c r="A28" s="147">
        <v>501.6</v>
      </c>
      <c r="B28" s="148">
        <v>3</v>
      </c>
      <c r="C28" s="149">
        <f t="shared" si="0"/>
        <v>167.20000000000002</v>
      </c>
      <c r="D28" s="147">
        <v>167.20000000000002</v>
      </c>
      <c r="F28">
        <f>VLOOKUP(D28,C28:C$72,1,0)</f>
        <v>167.20000000000002</v>
      </c>
    </row>
    <row r="29" spans="1:6" x14ac:dyDescent="0.25">
      <c r="A29" s="147">
        <v>2874</v>
      </c>
      <c r="B29" s="148">
        <v>1</v>
      </c>
      <c r="C29" s="149">
        <f t="shared" si="0"/>
        <v>2874</v>
      </c>
      <c r="D29" s="147">
        <v>2874</v>
      </c>
      <c r="F29">
        <f>VLOOKUP(D29,C29:C$72,1,0)</f>
        <v>2874</v>
      </c>
    </row>
    <row r="30" spans="1:6" x14ac:dyDescent="0.25">
      <c r="A30" s="147">
        <v>3664.8</v>
      </c>
      <c r="B30" s="148">
        <v>1</v>
      </c>
      <c r="C30" s="149">
        <f t="shared" si="0"/>
        <v>3664.8</v>
      </c>
      <c r="D30" s="147">
        <v>3664.8</v>
      </c>
      <c r="F30">
        <f>VLOOKUP(D30,C30:C$72,1,0)</f>
        <v>3664.8</v>
      </c>
    </row>
    <row r="31" spans="1:6" x14ac:dyDescent="0.25">
      <c r="A31" s="147">
        <v>13029.6</v>
      </c>
      <c r="B31" s="148">
        <v>3</v>
      </c>
      <c r="C31" s="149">
        <f t="shared" si="0"/>
        <v>4343.2</v>
      </c>
      <c r="D31" s="147">
        <v>4343.2</v>
      </c>
      <c r="F31">
        <f>VLOOKUP(D31,C31:C$72,1,0)</f>
        <v>4343.2</v>
      </c>
    </row>
    <row r="32" spans="1:6" x14ac:dyDescent="0.25">
      <c r="A32" s="147">
        <v>3664.8</v>
      </c>
      <c r="B32" s="148">
        <v>1</v>
      </c>
      <c r="C32" s="149">
        <f t="shared" si="0"/>
        <v>3664.8</v>
      </c>
      <c r="D32" s="147">
        <v>3664.8</v>
      </c>
      <c r="F32">
        <f>VLOOKUP(D32,C32:C$72,1,0)</f>
        <v>3664.8</v>
      </c>
    </row>
    <row r="33" spans="1:6" x14ac:dyDescent="0.25">
      <c r="A33" s="147">
        <v>4820.8</v>
      </c>
      <c r="B33" s="148">
        <v>0</v>
      </c>
      <c r="C33" s="149">
        <v>4820</v>
      </c>
      <c r="D33" s="147">
        <v>4820.8</v>
      </c>
      <c r="F33" t="e">
        <f>VLOOKUP(D33,C33:C$72,1,0)</f>
        <v>#N/A</v>
      </c>
    </row>
    <row r="34" spans="1:6" x14ac:dyDescent="0.25">
      <c r="A34" s="147">
        <v>9641.6</v>
      </c>
      <c r="B34" s="148">
        <v>1</v>
      </c>
      <c r="C34" s="149">
        <f t="shared" si="0"/>
        <v>9641.6</v>
      </c>
      <c r="D34" s="147">
        <v>9641.6</v>
      </c>
      <c r="F34">
        <f>VLOOKUP(D34,C34:C$72,1,0)</f>
        <v>9641.6</v>
      </c>
    </row>
    <row r="35" spans="1:6" x14ac:dyDescent="0.25">
      <c r="A35" s="147">
        <v>5241.6000000000004</v>
      </c>
      <c r="B35" s="148">
        <v>12</v>
      </c>
      <c r="C35" s="149">
        <f t="shared" si="0"/>
        <v>436.8</v>
      </c>
      <c r="D35" s="147">
        <v>436.8</v>
      </c>
      <c r="F35">
        <f>VLOOKUP(D35,C35:C$72,1,0)</f>
        <v>436.8</v>
      </c>
    </row>
    <row r="36" spans="1:6" x14ac:dyDescent="0.25">
      <c r="A36" s="147">
        <v>9003.2000000000007</v>
      </c>
      <c r="B36" s="148">
        <v>17</v>
      </c>
      <c r="C36" s="149">
        <f t="shared" si="0"/>
        <v>529.6</v>
      </c>
      <c r="D36" s="147">
        <v>529.6</v>
      </c>
      <c r="F36">
        <f>VLOOKUP(D36,C36:C$72,1,0)</f>
        <v>529.6</v>
      </c>
    </row>
    <row r="37" spans="1:6" x14ac:dyDescent="0.25">
      <c r="A37" s="147">
        <v>1868</v>
      </c>
      <c r="B37" s="148">
        <v>5</v>
      </c>
      <c r="C37" s="149">
        <f t="shared" si="0"/>
        <v>373.6</v>
      </c>
      <c r="D37" s="147">
        <v>373.6</v>
      </c>
      <c r="F37">
        <f>VLOOKUP(D37,C37:C$72,1,0)</f>
        <v>373.6</v>
      </c>
    </row>
    <row r="38" spans="1:6" x14ac:dyDescent="0.25">
      <c r="A38" s="147">
        <v>15687</v>
      </c>
      <c r="B38" s="148">
        <v>14</v>
      </c>
      <c r="C38" s="149">
        <f t="shared" si="0"/>
        <v>1120.5</v>
      </c>
      <c r="D38" s="147">
        <v>1120.5</v>
      </c>
      <c r="F38">
        <f>VLOOKUP(D38,C38:C$72,1,0)</f>
        <v>1120.5</v>
      </c>
    </row>
    <row r="39" spans="1:6" x14ac:dyDescent="0.25">
      <c r="A39" s="147">
        <v>5816</v>
      </c>
      <c r="B39" s="148">
        <v>5</v>
      </c>
      <c r="C39" s="149">
        <f t="shared" si="0"/>
        <v>1163.2</v>
      </c>
      <c r="D39" s="147">
        <v>1163.2</v>
      </c>
      <c r="F39">
        <f>VLOOKUP(D39,C39:C$72,1,0)</f>
        <v>1163.2</v>
      </c>
    </row>
    <row r="40" spans="1:6" x14ac:dyDescent="0.25">
      <c r="A40" s="147">
        <v>5976</v>
      </c>
      <c r="B40" s="148">
        <v>5</v>
      </c>
      <c r="C40" s="149">
        <f t="shared" si="0"/>
        <v>1195.2</v>
      </c>
      <c r="D40" s="147">
        <v>1195.2</v>
      </c>
      <c r="F40">
        <f>VLOOKUP(D40,C40:C$72,1,0)</f>
        <v>1195.2</v>
      </c>
    </row>
    <row r="41" spans="1:6" x14ac:dyDescent="0.25">
      <c r="A41" s="147">
        <v>37065</v>
      </c>
      <c r="B41" s="148">
        <v>28</v>
      </c>
      <c r="C41" s="149">
        <f t="shared" si="0"/>
        <v>1323.75</v>
      </c>
      <c r="D41" s="147">
        <v>1323.75</v>
      </c>
      <c r="F41">
        <f>VLOOKUP(D41,C41:C$72,1,0)</f>
        <v>1323.75</v>
      </c>
    </row>
    <row r="42" spans="1:6" x14ac:dyDescent="0.25">
      <c r="A42" s="147">
        <v>16776</v>
      </c>
      <c r="B42" s="148">
        <v>8</v>
      </c>
      <c r="C42" s="149">
        <f t="shared" si="0"/>
        <v>2097</v>
      </c>
      <c r="D42" s="147">
        <v>2097</v>
      </c>
      <c r="F42">
        <f>VLOOKUP(D42,C42:C$72,1,0)</f>
        <v>2097</v>
      </c>
    </row>
    <row r="43" spans="1:6" x14ac:dyDescent="0.25">
      <c r="A43" s="147">
        <v>55593.75</v>
      </c>
      <c r="B43" s="148">
        <v>25</v>
      </c>
      <c r="C43" s="149">
        <f t="shared" si="0"/>
        <v>2223.75</v>
      </c>
      <c r="D43" s="147">
        <v>2223.75</v>
      </c>
      <c r="F43">
        <f>VLOOKUP(D43,C43:C$72,1,0)</f>
        <v>2223.75</v>
      </c>
    </row>
    <row r="44" spans="1:6" x14ac:dyDescent="0.25">
      <c r="A44" s="147">
        <v>16926</v>
      </c>
      <c r="B44" s="148">
        <v>8</v>
      </c>
      <c r="C44" s="149">
        <f t="shared" si="0"/>
        <v>2115.75</v>
      </c>
      <c r="D44" s="147">
        <v>2115.75</v>
      </c>
      <c r="F44">
        <f>VLOOKUP(D44,C44:C$72,1,0)</f>
        <v>2115.75</v>
      </c>
    </row>
    <row r="45" spans="1:6" x14ac:dyDescent="0.25">
      <c r="A45" s="147">
        <v>15797.6</v>
      </c>
      <c r="B45" s="148">
        <v>7</v>
      </c>
      <c r="C45" s="149">
        <f t="shared" si="0"/>
        <v>2256.8000000000002</v>
      </c>
      <c r="D45" s="147">
        <v>2256.8000000000002</v>
      </c>
      <c r="F45">
        <f>VLOOKUP(D45,C45:C$72,1,0)</f>
        <v>2256.8000000000002</v>
      </c>
    </row>
    <row r="46" spans="1:6" x14ac:dyDescent="0.25">
      <c r="A46" s="147">
        <v>5635.2</v>
      </c>
      <c r="B46" s="148">
        <v>6</v>
      </c>
      <c r="C46" s="149">
        <f t="shared" si="0"/>
        <v>939.19999999999993</v>
      </c>
      <c r="D46" s="147">
        <v>5798.25</v>
      </c>
      <c r="F46">
        <f>VLOOKUP(D46,C46:C$72,1,0)</f>
        <v>5798.25</v>
      </c>
    </row>
    <row r="47" spans="1:6" x14ac:dyDescent="0.25">
      <c r="A47" s="147">
        <v>637807.5</v>
      </c>
      <c r="B47" s="148">
        <v>110</v>
      </c>
      <c r="C47" s="149">
        <f t="shared" si="0"/>
        <v>5798.25</v>
      </c>
      <c r="D47" s="147">
        <v>3982.5</v>
      </c>
      <c r="F47">
        <f>VLOOKUP(D47,C47:C$72,1,0)</f>
        <v>3982.5</v>
      </c>
    </row>
    <row r="48" spans="1:6" x14ac:dyDescent="0.25">
      <c r="A48" s="147">
        <v>657805.5</v>
      </c>
      <c r="B48" s="148">
        <v>97</v>
      </c>
      <c r="C48" s="149">
        <f t="shared" si="0"/>
        <v>6781.5</v>
      </c>
      <c r="D48" s="147">
        <v>6781.5</v>
      </c>
      <c r="F48">
        <f>VLOOKUP(D48,C48:C$72,1,0)</f>
        <v>6781.5</v>
      </c>
    </row>
    <row r="49" spans="1:6" x14ac:dyDescent="0.25">
      <c r="A49" s="147">
        <v>418162.5</v>
      </c>
      <c r="B49" s="148">
        <v>105</v>
      </c>
      <c r="C49" s="149">
        <f t="shared" si="0"/>
        <v>3982.5</v>
      </c>
      <c r="D49" s="147">
        <v>3982.5</v>
      </c>
      <c r="F49">
        <f>VLOOKUP(D49,C49:C$72,1,0)</f>
        <v>3982.5</v>
      </c>
    </row>
    <row r="50" spans="1:6" x14ac:dyDescent="0.25">
      <c r="A50" s="147">
        <v>14024</v>
      </c>
      <c r="B50" s="148">
        <v>10</v>
      </c>
      <c r="C50" s="149">
        <f t="shared" si="0"/>
        <v>1402.4</v>
      </c>
      <c r="D50" s="147">
        <v>1402.4</v>
      </c>
      <c r="F50">
        <f>VLOOKUP(D50,C50:C$72,1,0)</f>
        <v>1402.4</v>
      </c>
    </row>
    <row r="51" spans="1:6" x14ac:dyDescent="0.25">
      <c r="A51" s="147">
        <v>109980</v>
      </c>
      <c r="B51" s="148">
        <v>30</v>
      </c>
      <c r="C51" s="149">
        <f t="shared" si="0"/>
        <v>3666</v>
      </c>
      <c r="D51" s="147">
        <v>3666</v>
      </c>
      <c r="F51">
        <f>VLOOKUP(D51,C51:C$72,1,0)</f>
        <v>3666</v>
      </c>
    </row>
    <row r="52" spans="1:6" x14ac:dyDescent="0.25">
      <c r="A52" s="147">
        <v>328005</v>
      </c>
      <c r="B52" s="148">
        <v>60</v>
      </c>
      <c r="C52" s="149">
        <f t="shared" si="0"/>
        <v>5466.75</v>
      </c>
      <c r="D52" s="147">
        <v>5466.75</v>
      </c>
      <c r="F52">
        <f>VLOOKUP(D52,C52:C$72,1,0)</f>
        <v>5466.75</v>
      </c>
    </row>
    <row r="53" spans="1:6" x14ac:dyDescent="0.25">
      <c r="A53" s="147">
        <v>16860</v>
      </c>
      <c r="B53" s="148">
        <v>10</v>
      </c>
      <c r="C53" s="149">
        <f t="shared" si="0"/>
        <v>1686</v>
      </c>
      <c r="D53" s="147">
        <v>1686</v>
      </c>
      <c r="F53">
        <f>VLOOKUP(D53,C53:C$72,1,0)</f>
        <v>1686</v>
      </c>
    </row>
    <row r="54" spans="1:6" x14ac:dyDescent="0.25">
      <c r="A54" s="147">
        <v>75420</v>
      </c>
      <c r="B54" s="148">
        <v>60</v>
      </c>
      <c r="C54" s="149">
        <f t="shared" si="0"/>
        <v>1257</v>
      </c>
      <c r="D54" s="147">
        <v>1257</v>
      </c>
      <c r="F54">
        <f>VLOOKUP(D54,C54:C$72,1,0)</f>
        <v>1257</v>
      </c>
    </row>
    <row r="55" spans="1:6" x14ac:dyDescent="0.25">
      <c r="A55" s="147">
        <v>9048</v>
      </c>
      <c r="B55" s="148">
        <v>5</v>
      </c>
      <c r="C55" s="149">
        <f t="shared" si="0"/>
        <v>1809.6</v>
      </c>
      <c r="D55" s="147">
        <v>1809.6</v>
      </c>
      <c r="F55">
        <f>VLOOKUP(D55,C55:C$72,1,0)</f>
        <v>1809.6</v>
      </c>
    </row>
    <row r="56" spans="1:6" x14ac:dyDescent="0.25">
      <c r="A56" s="147">
        <v>29196</v>
      </c>
      <c r="B56" s="148">
        <v>1</v>
      </c>
      <c r="C56" s="149">
        <f t="shared" si="0"/>
        <v>29196</v>
      </c>
      <c r="D56" s="147">
        <v>29196</v>
      </c>
      <c r="F56">
        <f>VLOOKUP(D56,C56:C$72,1,0)</f>
        <v>29196</v>
      </c>
    </row>
    <row r="57" spans="1:6" x14ac:dyDescent="0.25">
      <c r="A57" s="147">
        <v>1286381.25</v>
      </c>
      <c r="B57" s="148">
        <v>135</v>
      </c>
      <c r="C57" s="149">
        <f t="shared" si="0"/>
        <v>9528.75</v>
      </c>
      <c r="D57" s="147">
        <v>9528.75</v>
      </c>
      <c r="F57">
        <f>VLOOKUP(D57,C57:C$72,1,0)</f>
        <v>9528.75</v>
      </c>
    </row>
    <row r="58" spans="1:6" x14ac:dyDescent="0.25">
      <c r="A58" s="147">
        <v>143535</v>
      </c>
      <c r="B58" s="148">
        <v>70</v>
      </c>
      <c r="C58" s="149">
        <f t="shared" si="0"/>
        <v>2050.5</v>
      </c>
      <c r="D58" s="147">
        <v>2050.5</v>
      </c>
      <c r="F58">
        <f>VLOOKUP(D58,C58:C$72,1,0)</f>
        <v>2050.5</v>
      </c>
    </row>
    <row r="59" spans="1:6" x14ac:dyDescent="0.25">
      <c r="A59" s="147">
        <v>63375</v>
      </c>
      <c r="B59" s="148">
        <v>65</v>
      </c>
      <c r="C59" s="149">
        <f t="shared" si="0"/>
        <v>975</v>
      </c>
      <c r="D59" s="147">
        <v>975</v>
      </c>
      <c r="F59">
        <f>VLOOKUP(D59,C59:C$72,1,0)</f>
        <v>975</v>
      </c>
    </row>
    <row r="60" spans="1:6" x14ac:dyDescent="0.25">
      <c r="A60" s="147">
        <v>157218.75</v>
      </c>
      <c r="B60" s="148">
        <v>65</v>
      </c>
      <c r="C60" s="149">
        <f t="shared" si="0"/>
        <v>2418.75</v>
      </c>
      <c r="D60" s="147">
        <v>2418.75</v>
      </c>
      <c r="F60">
        <f>VLOOKUP(D60,C60:C$72,1,0)</f>
        <v>2418.75</v>
      </c>
    </row>
    <row r="61" spans="1:6" x14ac:dyDescent="0.25">
      <c r="A61" s="147">
        <v>1318402.5</v>
      </c>
      <c r="B61" s="148">
        <v>185</v>
      </c>
      <c r="C61" s="149">
        <f t="shared" si="0"/>
        <v>7126.5</v>
      </c>
      <c r="D61" s="147">
        <v>7126.5</v>
      </c>
      <c r="F61">
        <f>VLOOKUP(D61,C61:C$72,1,0)</f>
        <v>7126.5</v>
      </c>
    </row>
    <row r="62" spans="1:6" x14ac:dyDescent="0.25">
      <c r="A62" s="147">
        <v>2462.4</v>
      </c>
      <c r="B62" s="148">
        <v>1</v>
      </c>
      <c r="C62" s="149">
        <f t="shared" si="0"/>
        <v>2462.4</v>
      </c>
      <c r="D62" s="147">
        <v>2462.4</v>
      </c>
      <c r="F62">
        <f>VLOOKUP(D62,C62:C$72,1,0)</f>
        <v>2462.4</v>
      </c>
    </row>
    <row r="63" spans="1:6" x14ac:dyDescent="0.25">
      <c r="A63" s="147">
        <v>4368</v>
      </c>
      <c r="B63" s="148">
        <v>4</v>
      </c>
      <c r="C63" s="149">
        <f t="shared" si="0"/>
        <v>1092</v>
      </c>
      <c r="D63" s="147">
        <v>1092</v>
      </c>
      <c r="F63">
        <f>VLOOKUP(D63,C63:C$72,1,0)</f>
        <v>1092</v>
      </c>
    </row>
    <row r="64" spans="1:6" x14ac:dyDescent="0.25">
      <c r="A64" s="147">
        <v>5084.3999999999996</v>
      </c>
      <c r="B64" s="148">
        <v>1</v>
      </c>
      <c r="C64" s="149">
        <f t="shared" si="0"/>
        <v>5084.3999999999996</v>
      </c>
      <c r="D64" s="147">
        <v>5084.3999999999996</v>
      </c>
      <c r="F64">
        <f>VLOOKUP(D64,C64:C$72,1,0)</f>
        <v>5084.3999999999996</v>
      </c>
    </row>
    <row r="65" spans="1:6" x14ac:dyDescent="0.25">
      <c r="A65" s="147">
        <v>109188</v>
      </c>
      <c r="B65" s="148">
        <v>12</v>
      </c>
      <c r="C65" s="149">
        <f t="shared" si="0"/>
        <v>9099</v>
      </c>
      <c r="D65" s="147">
        <v>9099</v>
      </c>
      <c r="F65">
        <f>VLOOKUP(D65,C65:C$72,1,0)</f>
        <v>9099</v>
      </c>
    </row>
    <row r="66" spans="1:6" x14ac:dyDescent="0.25">
      <c r="A66" s="147">
        <v>124304.25</v>
      </c>
      <c r="B66" s="148">
        <v>7</v>
      </c>
      <c r="C66" s="149">
        <f t="shared" si="0"/>
        <v>17757.75</v>
      </c>
      <c r="D66" s="147">
        <v>17757.75</v>
      </c>
      <c r="F66">
        <f>VLOOKUP(D66,C66:C$72,1,0)</f>
        <v>17757.75</v>
      </c>
    </row>
    <row r="67" spans="1:6" x14ac:dyDescent="0.25">
      <c r="A67" s="147">
        <v>1568</v>
      </c>
      <c r="B67" s="148">
        <v>2</v>
      </c>
      <c r="C67" s="149">
        <f t="shared" ref="C67:C72" si="1">A67/B67</f>
        <v>784</v>
      </c>
      <c r="D67" s="147">
        <v>784</v>
      </c>
      <c r="F67">
        <f>VLOOKUP(D67,C67:C$72,1,0)</f>
        <v>784</v>
      </c>
    </row>
    <row r="68" spans="1:6" x14ac:dyDescent="0.25">
      <c r="A68" s="147">
        <v>29863.5</v>
      </c>
      <c r="B68" s="148">
        <v>2</v>
      </c>
      <c r="C68" s="149">
        <f t="shared" si="1"/>
        <v>14931.75</v>
      </c>
      <c r="D68" s="147">
        <v>14931.75</v>
      </c>
      <c r="F68">
        <f>VLOOKUP(D68,C68:C$72,1,0)</f>
        <v>14931.75</v>
      </c>
    </row>
    <row r="69" spans="1:6" x14ac:dyDescent="0.25">
      <c r="A69" s="147">
        <v>89081.25</v>
      </c>
      <c r="B69" s="148">
        <v>5</v>
      </c>
      <c r="C69" s="149">
        <f t="shared" si="1"/>
        <v>17816.25</v>
      </c>
      <c r="D69" s="147">
        <v>17816.25</v>
      </c>
      <c r="F69">
        <f>VLOOKUP(D69,C69:C$72,1,0)</f>
        <v>17816.25</v>
      </c>
    </row>
    <row r="70" spans="1:6" x14ac:dyDescent="0.25">
      <c r="A70" s="147">
        <v>110844</v>
      </c>
      <c r="B70" s="148">
        <v>6</v>
      </c>
      <c r="C70" s="149">
        <f t="shared" si="1"/>
        <v>18474</v>
      </c>
      <c r="D70" s="147">
        <v>18474</v>
      </c>
      <c r="F70">
        <f>VLOOKUP(D70,C70:C$72,1,0)</f>
        <v>18474</v>
      </c>
    </row>
    <row r="71" spans="1:6" x14ac:dyDescent="0.25">
      <c r="A71" s="147">
        <v>472332</v>
      </c>
      <c r="B71" s="148">
        <v>7</v>
      </c>
      <c r="C71" s="149">
        <f t="shared" si="1"/>
        <v>67476</v>
      </c>
      <c r="D71" s="147">
        <v>67476</v>
      </c>
      <c r="F71">
        <f>VLOOKUP(D71,C71:C$72,1,0)</f>
        <v>67476</v>
      </c>
    </row>
    <row r="72" spans="1:6" x14ac:dyDescent="0.25">
      <c r="A72" s="147">
        <v>100837.5</v>
      </c>
      <c r="B72" s="148">
        <v>2</v>
      </c>
      <c r="C72" s="149">
        <f t="shared" si="1"/>
        <v>50418.75</v>
      </c>
      <c r="D72" s="147">
        <v>50418.75</v>
      </c>
      <c r="F72">
        <f>VLOOKUP(D72,C72:C$72,1,0)</f>
        <v>50418.75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Sedes</vt:lpstr>
      <vt:lpstr>Personal </vt:lpstr>
      <vt:lpstr>insumos </vt:lpstr>
      <vt:lpstr>Factura  </vt:lpstr>
      <vt:lpstr>Control de Presupuesto</vt:lpstr>
      <vt:lpstr>Hoja6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subject/>
  <dc:creator>Usuario de Microsoft Office</dc:creator>
  <cp:keywords>Keywords</cp:keywords>
  <dc:description/>
  <cp:lastModifiedBy>Jully Beronica Villa Herrera</cp:lastModifiedBy>
  <cp:revision/>
  <dcterms:created xsi:type="dcterms:W3CDTF">2016-12-26T18:02:20Z</dcterms:created>
  <dcterms:modified xsi:type="dcterms:W3CDTF">2023-12-29T20:50:19Z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2023-12-29T20:49:31Z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a3f4973e-e0d6-49cc-8534-ad44cad990c6</vt:lpwstr>
  </property>
  <property fmtid="{D5CDD505-2E9C-101B-9397-08002B2CF9AE}" pid="8" name="MSIP_Label_1299739c-ad3d-4908-806e-4d91151a6e13_ContentBits">
    <vt:lpwstr>0</vt:lpwstr>
  </property>
</Properties>
</file>