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nigualdadgovco.sharepoint.com/sites/KOFAN/OTI/CONTRATOS/2024/ACUERDO_MARCO/NUBE_PUBLICA/"/>
    </mc:Choice>
  </mc:AlternateContent>
  <xr:revisionPtr revIDLastSave="660" documentId="8_{D1A30BFD-874C-4D6B-8017-94A0C5AD4501}" xr6:coauthVersionLast="47" xr6:coauthVersionMax="47" xr10:uidLastSave="{01E3E837-437B-4A56-9465-42F52FA31B0C}"/>
  <bookViews>
    <workbookView xWindow="20370" yWindow="-120" windowWidth="29040" windowHeight="15720" xr2:uid="{00000000-000D-0000-FFFF-FFFF00000000}"/>
  </bookViews>
  <sheets>
    <sheet name="Fecha_Tecnica VF" sheetId="5" r:id="rId1"/>
  </sheets>
  <definedNames>
    <definedName name="_xlnm.Print_Area" localSheetId="0">'Fecha_Tecnica VF'!$A$1:$H$37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5" l="1"/>
  <c r="F25" i="5"/>
  <c r="E35" i="5"/>
  <c r="F31" i="5"/>
  <c r="F32" i="5"/>
  <c r="F33" i="5"/>
  <c r="F34" i="5"/>
  <c r="F26" i="5"/>
  <c r="F27" i="5"/>
  <c r="F28" i="5"/>
  <c r="F29" i="5"/>
  <c r="F30" i="5"/>
  <c r="F22" i="5"/>
  <c r="F23" i="5"/>
  <c r="F24" i="5"/>
  <c r="F14" i="5"/>
  <c r="F15" i="5"/>
  <c r="F16" i="5"/>
  <c r="F17" i="5"/>
  <c r="F18" i="5"/>
  <c r="F19" i="5"/>
  <c r="F20" i="5"/>
  <c r="F21" i="5"/>
  <c r="F7" i="5"/>
  <c r="F8" i="5"/>
  <c r="F9" i="5"/>
  <c r="F10" i="5"/>
  <c r="F11" i="5"/>
  <c r="F12" i="5"/>
  <c r="F13" i="5"/>
  <c r="F6" i="5"/>
  <c r="E36" i="5"/>
  <c r="F36" i="5"/>
  <c r="G35" i="5"/>
  <c r="H34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  <c r="H10" i="5"/>
  <c r="H9" i="5"/>
  <c r="H8" i="5"/>
  <c r="H7" i="5"/>
  <c r="H6" i="5"/>
  <c r="G36" i="5" l="1"/>
</calcChain>
</file>

<file path=xl/sharedStrings.xml><?xml version="1.0" encoding="utf-8"?>
<sst xmlns="http://schemas.openxmlformats.org/spreadsheetml/2006/main" count="99" uniqueCount="60">
  <si>
    <t>FICHA TÉCNICA</t>
  </si>
  <si>
    <t>Aprovisionamiento de computación en la nube pública de Microsoft Azure para el despliegue y replicación de servicios de TI</t>
  </si>
  <si>
    <t>Ítem</t>
  </si>
  <si>
    <t>Unidad de Medida</t>
  </si>
  <si>
    <t>Descripción</t>
  </si>
  <si>
    <t>Destino</t>
  </si>
  <si>
    <t>Costo USD 
(mes)</t>
  </si>
  <si>
    <t>Costo COP 4.419,59
(mes)</t>
  </si>
  <si>
    <t>Cantidad</t>
  </si>
  <si>
    <t>Valor Mensualidad</t>
  </si>
  <si>
    <t>Unidad</t>
  </si>
  <si>
    <t>Máquina virtual: 1 B16als v2 (16 vCPUs, 32 GB RAM) (1 year reserved), Windows (Licencia incluida), OS Only; 1 managed disk – E30</t>
  </si>
  <si>
    <t>Directorio Activo
DNS-DHCP</t>
  </si>
  <si>
    <t>Máquina virtual: 1 B16als v2 (16 vCPUs, 32 GB RAM) (1 year reserved), Windows (Licencia incluida), OS Only; 1 managed disk – S20</t>
  </si>
  <si>
    <t>Servidor de Archivos</t>
  </si>
  <si>
    <t>Almacenamiento de Azure: HDD (Estándar) Media tier, LRS Redundancy, Provisioned v2 Billing model, Provisioned capacity – 50 TiB Provisioned storage, 1052 Provisioned IOPS, 66 MiB/sec Provisioned throughput, Used capacity - 0 GiB Overflow used snapshot storage, 0 GiB Used soft-deleted storage</t>
  </si>
  <si>
    <t>Unidad de almacenamiento para servidor de archivos</t>
  </si>
  <si>
    <t>Máquina virtual: 1 B16als v2 (16 vCPUs, 32 GB RAM) (1 year reserved), Linux, On Demand (Pay as you go); 1 managed disk – E15</t>
  </si>
  <si>
    <t>App - Sistemas de Información</t>
  </si>
  <si>
    <t>BD - Sistemas de Información</t>
  </si>
  <si>
    <t>Sistema Salvia</t>
  </si>
  <si>
    <t xml:space="preserve">Sitio Públicado
(Pagina Web) </t>
  </si>
  <si>
    <t>Máquina virtual: 1 B8als v2 (8 vCPUs, 16 GB RAM) (1 year reserved), Linux, On Demand (Pay as you go); 1 managed disk – E15</t>
  </si>
  <si>
    <t>Framework Engine CMS</t>
  </si>
  <si>
    <t>Redes virtuales: East US (Red virtual 1): 5 TB Transferencia de datos salientes; East US (Red virtual 2): 5 TB Transferencia de datos salientes</t>
  </si>
  <si>
    <t>Redes</t>
  </si>
  <si>
    <t>Administrador de redes virtuales: 5 Suscripciones administradas x 730 Horas</t>
  </si>
  <si>
    <t>Purta de enlace VPN: Puertas de enlace de VPN, VpnGw1 nivel, 730 horas de puerta de enlace, 0 túneles S2S adicionales (más allá de la cantidad incluida), 0 conexiones P2S adicionales (más allá de la cantidad incluida), 100 GB, Transferencias de datos entre redes virtuales tipo de VPN Gateway</t>
  </si>
  <si>
    <t>Azure Firewall: Nivel Estándar, 1 unidades de firewall lógicas x 730 Horas, 1 TB de datos procesados</t>
  </si>
  <si>
    <t>Seguridad</t>
  </si>
  <si>
    <t>Azure bastion: Nivel Basic, 730 Horas, 5 GB Transferencia de datos de salida</t>
  </si>
  <si>
    <t>Almacén key vault: 1 operaciones, 0 operaciones avanzadas, 0 renovaciones, 0 claves protegidas, 0 claves protegidas avanzadas; grupos de HSM administrados: 0 grupo(s) de HSM B1 estándar x 730 Horas</t>
  </si>
  <si>
    <t>Admin Web</t>
  </si>
  <si>
    <t>API Management Service, Estándar tier, 1 unit(s), 730 Horas</t>
  </si>
  <si>
    <t>Balanceo Web</t>
  </si>
  <si>
    <t>Azure Monitor: Log Analytics: Log Data Ingestion: 1 GB Daily Auxiliary logs, 1 GB Daily Basic logs, 1 GB Daily Analytics logs ingested, 1 months of Interactive Retention, 10000 métricas de Prometheus por nodo, 30 segundos de intervalo de recopilación de métricas, 7 paneles, 50000 ejemplos de datos consultados por panel, 25 reglas de alerta promql, 25 reglas de registro promql; Application Insights: 1 GB Daily Analytics logs ingested, 3 meses de retención de los datos</t>
  </si>
  <si>
    <t>Monitoreo</t>
  </si>
  <si>
    <t>Aplication Gateway: Nivel Basic, tamaño de instancia Pequeña: 1 instancias con horas de puerta de enlace x 730 Horas, 10 TB de unidades de datos procesados, 5 GB de unidades de zona</t>
  </si>
  <si>
    <t>Despliegue aplicaciones - servicios</t>
  </si>
  <si>
    <t>Azure SQL DB: Base de datos única, Núcleo virtual, Uso general, Aprovisionado, Serie Estándar (Gen 5), Réplica principal o geográfica Recuperación ante desastres, Localmente redundante, 1 - 2 vCore Base(s) de datos x 730 Horas, 500 GB de almacenamiento, Licencia de SQL (pago por uso), RA-GRS Redundancia de almacenamiento de copia de seguridad, 0 GB de restauración a un momento dado,  5 x 100 GB Retención a largo plazo</t>
  </si>
  <si>
    <t>Base de datos</t>
  </si>
  <si>
    <t>Almacenamiento de blobs en bloque, Uso general V2, Espacio de nombres plano, LRS Redundancia, Acceso frecuente Nivel de acceso, Capacidad: 500 GB - Pago por uso, 10 x 10 000 operaciones de escritura, 10 x 10 000 operaciones de lista y operación de creación de contenedores, 10 x 10 000 operaciones de lectura, 1 x 10 000 otras operaciones. 1000 GB de recuperación de datos, 1000 GB de escritura de datos, SFTP deshabilitado</t>
  </si>
  <si>
    <t>Almacenamiento</t>
  </si>
  <si>
    <t>Azure DevOps: 10 usuarios adicionales con licencia del plan Básico, 1 usuarios con licencia del plan Básico + Test Plans, nivel Pagado - 0 canalizaciones hospedadas de Microsoft, 6 canalizaciones autohospedadas, 50 instancias de GB artefactos, 0 confirmadores de GitHub Advanced Security</t>
  </si>
  <si>
    <t>Desarrollo y despliegue de aplicaciones</t>
  </si>
  <si>
    <t>Azure Kubernetes Service (AKS): Estándar; Administración de clústeres para 1 clústeres; 4 A2 (2 vCPU, 3.5 GB de RAM) x 730 Horas (Pago por uso), Linux; 0 discos de sistema operativo administrados – S4</t>
  </si>
  <si>
    <t>Azure Container Registry: Nivel Estándar, registro 1 x 30 días, 0 GB Almacenamiento adicional, Compilación de contenedor- 1 CPU x 1 Segundos - Tipo de transferencia entre regiones, 5 GB de transferencia de datos de salida desde East US a East Asia</t>
  </si>
  <si>
    <t>App service: Nivel Premium V2; 2 P1V2 (1 núcleos, 3.5 GB de RAM, 250 GB de almacenamiento) x 730 Horas; Sistema operativo Windows; 0 SSL SNI Conexiones; 0 IP SSL Conexiones; 2 Dominios personalizados; 2 Certificados SLL estándar; 0 Certificados SSL con caracteres comodín</t>
  </si>
  <si>
    <t>Almacenamiento de blobs en bloque, Uso general V2, Espacio de nombres plano, LRS Redundancia, Acceso frecuente Nivel de acceso, Capacidad: 2000 GB - Pago por uso, 10 x 10 000 operaciones de escritura, 10 x 10 000 operaciones de lista y operación de creación de contenedores, 10 x 10 000 operaciones de lectura, 1 x 10 000 otras operaciones. 1000 GB de recuperación de datos, 1000 GB de escritura de datos, SFTP deshabilitado</t>
  </si>
  <si>
    <t>Azure Database for PostgreSQL: Implementación de Servidor flexible, Nivel Uso general, 1 D2dsv5 (2núcleos virtuales) x 730Horas (pago por uso), Almacenamiento - SSD prémium v2, 500 GiB Disk size, 0 Additional IOPS, 0 Additional throughput MBps, 0 GiB almacenamiento de copia de seguridad adicional: redundancia LRS, sin alta disponibilidad</t>
  </si>
  <si>
    <t>Publicación de aplicaciones</t>
  </si>
  <si>
    <t>Microsoft fabric: F4, 4 unidades de capacidad x 730 Horas, Almacenamiento de OneLake 1000 GB</t>
  </si>
  <si>
    <t>Manejo de tráfico</t>
  </si>
  <si>
    <t>Azure DNS: Zone 1, DNS, Público; 2 zonas DNS hospedadas, 100 consultas de DNS</t>
  </si>
  <si>
    <t>Azure service Fabric: Opción de implementación: Clúster de Service Fabric, Windows OS; Conjunto de escalado 1: 5 D1 (1 vCPU, 3.5 GB RAM) x 730 Horas (Pay as you go), Windows (Licencia incluida); Almacenamiento para registros: redundancia de datos 1 GB LRS, 1 clúster(es) de Service Fabric X 730 Horas</t>
  </si>
  <si>
    <t>Desarrollo App - Sistemas de Información</t>
  </si>
  <si>
    <t xml:space="preserve">Backup Mensual Exchange para 64 cuentas de correo 5TB </t>
  </si>
  <si>
    <t>Almacenameinto</t>
  </si>
  <si>
    <t>Total Mensual Recursos</t>
  </si>
  <si>
    <t>Total General de recursos por 12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</si>
</sst>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#,##0"/>
    <numFmt numFmtId="165" formatCode="&quot;$&quot;#,##0.00"/>
    <numFmt numFmtId="166" formatCode="_-[$$-409]* #,##0.00_ ;_-[$$-409]* \-#,##0.00\ ;_-[$$-409]* &quot;-&quot;??_ ;_-@_ "/>
    <numFmt numFmtId="167" formatCode="[$$-240A]\ #,##0.00"/>
  </numFmts>
  <fonts count="8" x14ac:knownFonts="1">
    <font>
      <sz val="11"/>
      <color theme="1"/>
      <name val="Calibri"/>
      <family val="2"/>
      <scheme val="minor"/>
    </font>
    <font>
      <sz val="12"/>
      <color rgb="FF1A1818"/>
      <name val="Arial"/>
      <family val="2"/>
    </font>
    <font>
      <b/>
      <sz val="12"/>
      <color rgb="FF1A1818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5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1" fontId="5" fillId="0" borderId="1" xfId="0" applyNumberFormat="1" applyFont="1" applyBorder="1" applyAlignment="1">
      <alignment horizontal="center" vertical="center" wrapText="1" shrinkToFit="1"/>
    </xf>
    <xf numFmtId="0" fontId="3" fillId="0" borderId="1" xfId="0" applyFont="1" applyBorder="1" applyAlignment="1">
      <alignment horizontal="center" vertical="center" wrapText="1"/>
    </xf>
    <xf numFmtId="44" fontId="3" fillId="0" borderId="0" xfId="1" applyFont="1" applyBorder="1"/>
    <xf numFmtId="165" fontId="5" fillId="0" borderId="1" xfId="0" applyNumberFormat="1" applyFont="1" applyBorder="1" applyAlignment="1">
      <alignment horizontal="center" vertical="center" wrapText="1" shrinkToFit="1"/>
    </xf>
    <xf numFmtId="164" fontId="5" fillId="0" borderId="11" xfId="0" applyNumberFormat="1" applyFont="1" applyBorder="1" applyAlignment="1">
      <alignment vertical="center" wrapText="1" shrinkToFi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66" fontId="5" fillId="0" borderId="1" xfId="0" applyNumberFormat="1" applyFont="1" applyBorder="1" applyAlignment="1">
      <alignment horizontal="center" vertical="center" wrapText="1" shrinkToFit="1"/>
    </xf>
    <xf numFmtId="167" fontId="5" fillId="0" borderId="1" xfId="0" applyNumberFormat="1" applyFont="1" applyBorder="1" applyAlignment="1">
      <alignment horizontal="center" vertical="center" wrapText="1" shrinkToFit="1"/>
    </xf>
    <xf numFmtId="43" fontId="3" fillId="0" borderId="0" xfId="0" applyNumberFormat="1" applyFont="1"/>
    <xf numFmtId="167" fontId="7" fillId="3" borderId="1" xfId="0" applyNumberFormat="1" applyFont="1" applyFill="1" applyBorder="1" applyAlignment="1">
      <alignment horizontal="center" vertical="center" wrapText="1" shrinkToFit="1"/>
    </xf>
    <xf numFmtId="1" fontId="7" fillId="3" borderId="1" xfId="0" applyNumberFormat="1" applyFont="1" applyFill="1" applyBorder="1" applyAlignment="1">
      <alignment horizontal="center" vertical="center" wrapText="1" shrinkToFit="1"/>
    </xf>
    <xf numFmtId="165" fontId="5" fillId="3" borderId="1" xfId="0" applyNumberFormat="1" applyFont="1" applyFill="1" applyBorder="1" applyAlignment="1">
      <alignment horizontal="center" vertical="center" wrapText="1" shrinkToFit="1"/>
    </xf>
    <xf numFmtId="165" fontId="5" fillId="0" borderId="14" xfId="0" applyNumberFormat="1" applyFont="1" applyBorder="1" applyAlignment="1">
      <alignment horizontal="center" vertical="center" wrapText="1" shrinkToFit="1"/>
    </xf>
    <xf numFmtId="0" fontId="1" fillId="2" borderId="15" xfId="0" applyFont="1" applyFill="1" applyBorder="1" applyAlignment="1">
      <alignment horizontal="center" vertical="center" wrapText="1"/>
    </xf>
    <xf numFmtId="164" fontId="5" fillId="0" borderId="4" xfId="0" applyNumberFormat="1" applyFont="1" applyBorder="1" applyAlignment="1">
      <alignment vertical="center" wrapText="1" shrinkToFit="1"/>
    </xf>
    <xf numFmtId="164" fontId="5" fillId="0" borderId="12" xfId="0" applyNumberFormat="1" applyFont="1" applyBorder="1" applyAlignment="1">
      <alignment horizontal="center" vertical="center" wrapText="1" shrinkToFit="1"/>
    </xf>
    <xf numFmtId="166" fontId="5" fillId="0" borderId="12" xfId="0" applyNumberFormat="1" applyFont="1" applyBorder="1" applyAlignment="1">
      <alignment horizontal="center" vertical="center" wrapText="1" shrinkToFit="1"/>
    </xf>
    <xf numFmtId="1" fontId="5" fillId="0" borderId="12" xfId="0" applyNumberFormat="1" applyFont="1" applyBorder="1" applyAlignment="1">
      <alignment horizontal="center" vertical="center" wrapText="1" shrinkToFit="1"/>
    </xf>
    <xf numFmtId="0" fontId="1" fillId="3" borderId="13" xfId="0" applyFont="1" applyFill="1" applyBorder="1" applyAlignment="1">
      <alignment horizontal="center" vertical="center" wrapText="1"/>
    </xf>
    <xf numFmtId="167" fontId="3" fillId="0" borderId="0" xfId="0" applyNumberFormat="1" applyFont="1"/>
    <xf numFmtId="166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44" fontId="6" fillId="0" borderId="2" xfId="1" applyFont="1" applyBorder="1" applyAlignment="1">
      <alignment horizontal="center" vertical="center" wrapText="1" shrinkToFit="1"/>
    </xf>
    <xf numFmtId="44" fontId="6" fillId="0" borderId="3" xfId="1" applyFont="1" applyBorder="1" applyAlignment="1">
      <alignment horizontal="center" vertical="center" wrapText="1" shrinkToFit="1"/>
    </xf>
    <xf numFmtId="44" fontId="6" fillId="0" borderId="4" xfId="1" applyFont="1" applyBorder="1" applyAlignment="1">
      <alignment horizontal="center" vertical="center" wrapText="1" shrinkToFit="1"/>
    </xf>
    <xf numFmtId="44" fontId="6" fillId="0" borderId="5" xfId="1" applyFont="1" applyBorder="1" applyAlignment="1">
      <alignment horizontal="center" vertical="center" wrapText="1" shrinkToFit="1"/>
    </xf>
    <xf numFmtId="44" fontId="6" fillId="0" borderId="0" xfId="1" applyFont="1" applyBorder="1" applyAlignment="1">
      <alignment horizontal="center" vertical="center" wrapText="1" shrinkToFit="1"/>
    </xf>
    <xf numFmtId="44" fontId="6" fillId="0" borderId="6" xfId="1" applyFont="1" applyBorder="1" applyAlignment="1">
      <alignment horizontal="center" vertical="center" wrapText="1" shrinkToFit="1"/>
    </xf>
    <xf numFmtId="44" fontId="6" fillId="0" borderId="7" xfId="1" applyFont="1" applyBorder="1" applyAlignment="1">
      <alignment horizontal="center" vertical="center" wrapText="1" shrinkToFit="1"/>
    </xf>
    <xf numFmtId="44" fontId="6" fillId="0" borderId="8" xfId="1" applyFont="1" applyBorder="1" applyAlignment="1">
      <alignment horizontal="center" vertical="center" wrapText="1" shrinkToFit="1"/>
    </xf>
    <xf numFmtId="44" fontId="6" fillId="0" borderId="9" xfId="1" applyFont="1" applyBorder="1" applyAlignment="1">
      <alignment horizontal="center" vertical="center" wrapText="1" shrinkToFit="1"/>
    </xf>
    <xf numFmtId="164" fontId="7" fillId="3" borderId="13" xfId="0" applyNumberFormat="1" applyFont="1" applyFill="1" applyBorder="1" applyAlignment="1">
      <alignment horizontal="right" vertical="center" wrapText="1" shrinkToFit="1"/>
    </xf>
    <xf numFmtId="164" fontId="7" fillId="3" borderId="14" xfId="0" applyNumberFormat="1" applyFont="1" applyFill="1" applyBorder="1" applyAlignment="1">
      <alignment horizontal="right" vertical="center" wrapText="1" shrinkToFit="1"/>
    </xf>
    <xf numFmtId="164" fontId="7" fillId="3" borderId="11" xfId="0" applyNumberFormat="1" applyFont="1" applyFill="1" applyBorder="1" applyAlignment="1">
      <alignment horizontal="right" vertical="center" wrapText="1" shrinkToFit="1"/>
    </xf>
    <xf numFmtId="165" fontId="7" fillId="3" borderId="7" xfId="0" applyNumberFormat="1" applyFont="1" applyFill="1" applyBorder="1" applyAlignment="1">
      <alignment horizontal="right" vertical="center" wrapText="1" shrinkToFit="1"/>
    </xf>
    <xf numFmtId="165" fontId="7" fillId="3" borderId="8" xfId="0" applyNumberFormat="1" applyFont="1" applyFill="1" applyBorder="1" applyAlignment="1">
      <alignment horizontal="right" vertical="center" wrapText="1" shrinkToFit="1"/>
    </xf>
    <xf numFmtId="165" fontId="7" fillId="3" borderId="9" xfId="0" applyNumberFormat="1" applyFont="1" applyFill="1" applyBorder="1" applyAlignment="1">
      <alignment horizontal="right" vertical="center" wrapText="1" shrinkToFi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285749</xdr:colOff>
      <xdr:row>0</xdr:row>
      <xdr:rowOff>46159</xdr:rowOff>
    </xdr:from>
    <xdr:to>
      <xdr:col>1</xdr:col>
      <xdr:colOff>740507</xdr:colOff>
      <xdr:row>2</xdr:row>
      <xdr:rowOff>129484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9149470-A7B5-4D71-81B9-6ACD193F089F}"/>
            </a:ext>
            <a:ext uri="{147F2762-F138-4A5C-976F-8EAC2B608ADB}">
              <a16:predDERef xmlns:a16="http://schemas.microsoft.com/office/drawing/2014/main" pred="{625F9C38-A105-46F2-A7D8-0265126B9E4C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49" y="46159"/>
          <a:ext cx="1216758" cy="4643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E0739D-D5F2-4792-99A8-D153A231C03B}">
  <dimension ref="A1:I41"/>
  <sheetViews>
    <sheetView tabSelected="1" view="pageBreakPreview" zoomScale="114" zoomScaleNormal="100" zoomScaleSheetLayoutView="100" workbookViewId="0">
      <pane ySplit="5" topLeftCell="A7" activePane="bottomLeft" state="frozen"/>
      <selection pane="bottomLeft" activeCell="C46" sqref="C46"/>
    </sheetView>
  </sheetViews>
  <sheetFormatPr baseColWidth="10" defaultColWidth="11.42578125" defaultRowHeight="14.25" x14ac:dyDescent="0.2"/>
  <cols>
    <col min="1" max="1" width="11.42578125" style="1" bestFit="1" customWidth="1"/>
    <col min="2" max="2" width="16" style="1" customWidth="1"/>
    <col min="3" max="3" width="62.85546875" style="1" customWidth="1"/>
    <col min="4" max="5" width="23.28515625" style="1" customWidth="1"/>
    <col min="6" max="6" width="34.28515625" style="1" customWidth="1"/>
    <col min="7" max="7" width="15.28515625" style="1" bestFit="1" customWidth="1"/>
    <col min="8" max="8" width="18.85546875" style="1" hidden="1" customWidth="1"/>
    <col min="9" max="9" width="29.28515625" style="1" customWidth="1"/>
    <col min="10" max="10" width="9.140625" style="1"/>
    <col min="11" max="11" width="12" style="1" bestFit="1" customWidth="1"/>
    <col min="12" max="16384" width="11.42578125" style="1"/>
  </cols>
  <sheetData>
    <row r="1" spans="1:8" ht="15" customHeight="1" x14ac:dyDescent="0.2">
      <c r="A1" s="29"/>
      <c r="B1" s="29"/>
      <c r="C1" s="30" t="s">
        <v>0</v>
      </c>
      <c r="D1" s="31"/>
      <c r="E1" s="31"/>
      <c r="F1" s="31"/>
      <c r="G1" s="31"/>
      <c r="H1" s="32"/>
    </row>
    <row r="2" spans="1:8" ht="15" customHeight="1" x14ac:dyDescent="0.2">
      <c r="A2" s="29"/>
      <c r="B2" s="29"/>
      <c r="C2" s="33"/>
      <c r="D2" s="34"/>
      <c r="E2" s="34"/>
      <c r="F2" s="34"/>
      <c r="G2" s="34"/>
      <c r="H2" s="35"/>
    </row>
    <row r="3" spans="1:8" ht="15" customHeight="1" x14ac:dyDescent="0.2">
      <c r="A3" s="29"/>
      <c r="B3" s="29"/>
      <c r="C3" s="36"/>
      <c r="D3" s="37"/>
      <c r="E3" s="37"/>
      <c r="F3" s="37"/>
      <c r="G3" s="37"/>
      <c r="H3" s="38"/>
    </row>
    <row r="4" spans="1:8" ht="35.25" customHeight="1" x14ac:dyDescent="0.2">
      <c r="A4" s="29" t="s">
        <v>1</v>
      </c>
      <c r="B4" s="29"/>
      <c r="C4" s="29"/>
      <c r="D4" s="29"/>
      <c r="E4" s="29"/>
      <c r="F4" s="29"/>
      <c r="G4" s="29"/>
      <c r="H4" s="29"/>
    </row>
    <row r="5" spans="1:8" ht="31.5" x14ac:dyDescent="0.2">
      <c r="A5" s="2" t="s">
        <v>2</v>
      </c>
      <c r="B5" s="2" t="s">
        <v>3</v>
      </c>
      <c r="C5" s="2" t="s">
        <v>4</v>
      </c>
      <c r="D5" s="2" t="s">
        <v>5</v>
      </c>
      <c r="E5" s="2" t="s">
        <v>6</v>
      </c>
      <c r="F5" s="2" t="s">
        <v>7</v>
      </c>
      <c r="G5" s="2" t="s">
        <v>8</v>
      </c>
      <c r="H5" s="2" t="s">
        <v>9</v>
      </c>
    </row>
    <row r="6" spans="1:8" ht="45" x14ac:dyDescent="0.2">
      <c r="A6" s="3">
        <v>1</v>
      </c>
      <c r="B6" s="3" t="s">
        <v>10</v>
      </c>
      <c r="C6" s="4" t="s">
        <v>11</v>
      </c>
      <c r="D6" s="5" t="s">
        <v>12</v>
      </c>
      <c r="E6" s="14">
        <v>352.94</v>
      </c>
      <c r="F6" s="15">
        <f>E6*4419.59</f>
        <v>1559850.0946</v>
      </c>
      <c r="G6" s="6">
        <v>1</v>
      </c>
      <c r="H6" s="9">
        <f t="shared" ref="H6:H32" si="0">G6*4100</f>
        <v>4100</v>
      </c>
    </row>
    <row r="7" spans="1:8" ht="45" x14ac:dyDescent="0.2">
      <c r="A7" s="3">
        <v>2</v>
      </c>
      <c r="B7" s="3" t="s">
        <v>10</v>
      </c>
      <c r="C7" s="4" t="s">
        <v>13</v>
      </c>
      <c r="D7" s="5" t="s">
        <v>14</v>
      </c>
      <c r="E7" s="14">
        <v>297.89999999999998</v>
      </c>
      <c r="F7" s="15">
        <f t="shared" ref="F7:F34" si="1">E7*4419.59</f>
        <v>1316595.861</v>
      </c>
      <c r="G7" s="6">
        <v>1</v>
      </c>
      <c r="H7" s="9">
        <f t="shared" si="0"/>
        <v>4100</v>
      </c>
    </row>
    <row r="8" spans="1:8" ht="90" x14ac:dyDescent="0.2">
      <c r="A8" s="3">
        <v>3</v>
      </c>
      <c r="B8" s="3" t="s">
        <v>10</v>
      </c>
      <c r="C8" s="4" t="s">
        <v>15</v>
      </c>
      <c r="D8" s="5" t="s">
        <v>16</v>
      </c>
      <c r="E8" s="14">
        <v>343.21</v>
      </c>
      <c r="F8" s="15">
        <f t="shared" si="1"/>
        <v>1516847.4838999999</v>
      </c>
      <c r="G8" s="6">
        <v>1</v>
      </c>
      <c r="H8" s="9">
        <f t="shared" si="0"/>
        <v>4100</v>
      </c>
    </row>
    <row r="9" spans="1:8" ht="45" x14ac:dyDescent="0.2">
      <c r="A9" s="3">
        <v>4</v>
      </c>
      <c r="B9" s="3" t="s">
        <v>10</v>
      </c>
      <c r="C9" s="4" t="s">
        <v>17</v>
      </c>
      <c r="D9" s="5" t="s">
        <v>18</v>
      </c>
      <c r="E9" s="14">
        <v>374.76</v>
      </c>
      <c r="F9" s="15">
        <f t="shared" si="1"/>
        <v>1656285.5484</v>
      </c>
      <c r="G9" s="6">
        <v>1</v>
      </c>
      <c r="H9" s="9">
        <f t="shared" si="0"/>
        <v>4100</v>
      </c>
    </row>
    <row r="10" spans="1:8" ht="45" x14ac:dyDescent="0.2">
      <c r="A10" s="3">
        <v>5</v>
      </c>
      <c r="B10" s="3" t="s">
        <v>10</v>
      </c>
      <c r="C10" s="4" t="s">
        <v>17</v>
      </c>
      <c r="D10" s="5" t="s">
        <v>19</v>
      </c>
      <c r="E10" s="14">
        <v>374.76</v>
      </c>
      <c r="F10" s="15">
        <f t="shared" si="1"/>
        <v>1656285.5484</v>
      </c>
      <c r="G10" s="6">
        <v>1</v>
      </c>
      <c r="H10" s="9">
        <f t="shared" si="0"/>
        <v>4100</v>
      </c>
    </row>
    <row r="11" spans="1:8" ht="45" x14ac:dyDescent="0.2">
      <c r="A11" s="3">
        <v>6</v>
      </c>
      <c r="B11" s="3" t="s">
        <v>10</v>
      </c>
      <c r="C11" s="4" t="s">
        <v>17</v>
      </c>
      <c r="D11" s="5" t="s">
        <v>20</v>
      </c>
      <c r="E11" s="14">
        <v>374.76</v>
      </c>
      <c r="F11" s="15">
        <f t="shared" si="1"/>
        <v>1656285.5484</v>
      </c>
      <c r="G11" s="6">
        <v>1</v>
      </c>
      <c r="H11" s="9">
        <f t="shared" si="0"/>
        <v>4100</v>
      </c>
    </row>
    <row r="12" spans="1:8" ht="45" x14ac:dyDescent="0.2">
      <c r="A12" s="3">
        <v>7</v>
      </c>
      <c r="B12" s="3" t="s">
        <v>10</v>
      </c>
      <c r="C12" s="4" t="s">
        <v>17</v>
      </c>
      <c r="D12" s="5" t="s">
        <v>21</v>
      </c>
      <c r="E12" s="14">
        <v>374.76</v>
      </c>
      <c r="F12" s="15">
        <f t="shared" si="1"/>
        <v>1656285.5484</v>
      </c>
      <c r="G12" s="6">
        <v>1</v>
      </c>
      <c r="H12" s="9">
        <f t="shared" si="0"/>
        <v>4100</v>
      </c>
    </row>
    <row r="13" spans="1:8" ht="45" x14ac:dyDescent="0.2">
      <c r="A13" s="3">
        <v>8</v>
      </c>
      <c r="B13" s="3" t="s">
        <v>10</v>
      </c>
      <c r="C13" s="4" t="s">
        <v>22</v>
      </c>
      <c r="D13" s="5" t="s">
        <v>23</v>
      </c>
      <c r="E13" s="14">
        <v>218.04</v>
      </c>
      <c r="F13" s="15">
        <f t="shared" si="1"/>
        <v>963647.40359999996</v>
      </c>
      <c r="G13" s="6">
        <v>1</v>
      </c>
      <c r="H13" s="9">
        <f t="shared" si="0"/>
        <v>4100</v>
      </c>
    </row>
    <row r="14" spans="1:8" ht="45" x14ac:dyDescent="0.2">
      <c r="A14" s="3">
        <v>9</v>
      </c>
      <c r="B14" s="3" t="s">
        <v>10</v>
      </c>
      <c r="C14" s="4" t="s">
        <v>24</v>
      </c>
      <c r="D14" s="5" t="s">
        <v>25</v>
      </c>
      <c r="E14" s="14">
        <v>204.8</v>
      </c>
      <c r="F14" s="15">
        <f t="shared" si="1"/>
        <v>905132.03200000012</v>
      </c>
      <c r="G14" s="6">
        <v>1</v>
      </c>
      <c r="H14" s="9">
        <f t="shared" si="0"/>
        <v>4100</v>
      </c>
    </row>
    <row r="15" spans="1:8" ht="30" x14ac:dyDescent="0.2">
      <c r="A15" s="3">
        <v>10</v>
      </c>
      <c r="B15" s="3" t="s">
        <v>10</v>
      </c>
      <c r="C15" s="4" t="s">
        <v>26</v>
      </c>
      <c r="D15" s="5" t="s">
        <v>25</v>
      </c>
      <c r="E15" s="14">
        <v>146</v>
      </c>
      <c r="F15" s="15">
        <f t="shared" si="1"/>
        <v>645260.14</v>
      </c>
      <c r="G15" s="6">
        <v>1</v>
      </c>
      <c r="H15" s="9">
        <f t="shared" si="0"/>
        <v>4100</v>
      </c>
    </row>
    <row r="16" spans="1:8" ht="90" x14ac:dyDescent="0.2">
      <c r="A16" s="3">
        <v>11</v>
      </c>
      <c r="B16" s="3" t="s">
        <v>10</v>
      </c>
      <c r="C16" s="4" t="s">
        <v>27</v>
      </c>
      <c r="D16" s="7" t="s">
        <v>25</v>
      </c>
      <c r="E16" s="14">
        <v>142.19999999999999</v>
      </c>
      <c r="F16" s="15">
        <f t="shared" si="1"/>
        <v>628465.69799999997</v>
      </c>
      <c r="G16" s="6">
        <v>1</v>
      </c>
      <c r="H16" s="9">
        <f t="shared" si="0"/>
        <v>4100</v>
      </c>
    </row>
    <row r="17" spans="1:8" ht="30" x14ac:dyDescent="0.2">
      <c r="A17" s="3">
        <v>12</v>
      </c>
      <c r="B17" s="3" t="s">
        <v>10</v>
      </c>
      <c r="C17" s="4" t="s">
        <v>28</v>
      </c>
      <c r="D17" s="5" t="s">
        <v>29</v>
      </c>
      <c r="E17" s="14">
        <v>928.88</v>
      </c>
      <c r="F17" s="15">
        <f t="shared" si="1"/>
        <v>4105268.7592000002</v>
      </c>
      <c r="G17" s="6">
        <v>1</v>
      </c>
      <c r="H17" s="9">
        <f t="shared" si="0"/>
        <v>4100</v>
      </c>
    </row>
    <row r="18" spans="1:8" ht="30" x14ac:dyDescent="0.2">
      <c r="A18" s="3">
        <v>13</v>
      </c>
      <c r="B18" s="3" t="s">
        <v>10</v>
      </c>
      <c r="C18" s="4" t="s">
        <v>30</v>
      </c>
      <c r="D18" s="5" t="s">
        <v>29</v>
      </c>
      <c r="E18" s="14">
        <v>138.69999999999999</v>
      </c>
      <c r="F18" s="15">
        <f t="shared" si="1"/>
        <v>612997.13299999991</v>
      </c>
      <c r="G18" s="6">
        <v>1</v>
      </c>
      <c r="H18" s="9">
        <f t="shared" si="0"/>
        <v>4100</v>
      </c>
    </row>
    <row r="19" spans="1:8" ht="60" x14ac:dyDescent="0.2">
      <c r="A19" s="3">
        <v>14</v>
      </c>
      <c r="B19" s="11" t="s">
        <v>10</v>
      </c>
      <c r="C19" s="4" t="s">
        <v>31</v>
      </c>
      <c r="D19" s="5" t="s">
        <v>32</v>
      </c>
      <c r="E19" s="14">
        <v>0.03</v>
      </c>
      <c r="F19" s="15">
        <f t="shared" si="1"/>
        <v>132.58770000000001</v>
      </c>
      <c r="G19" s="6">
        <v>1</v>
      </c>
      <c r="H19" s="9">
        <f t="shared" si="0"/>
        <v>4100</v>
      </c>
    </row>
    <row r="20" spans="1:8" ht="15" x14ac:dyDescent="0.2">
      <c r="A20" s="3">
        <v>15</v>
      </c>
      <c r="B20" s="12" t="s">
        <v>10</v>
      </c>
      <c r="C20" s="10" t="s">
        <v>33</v>
      </c>
      <c r="D20" s="5" t="s">
        <v>34</v>
      </c>
      <c r="E20" s="14">
        <v>686.71</v>
      </c>
      <c r="F20" s="15">
        <f t="shared" si="1"/>
        <v>3034976.6489000004</v>
      </c>
      <c r="G20" s="6">
        <v>1</v>
      </c>
      <c r="H20" s="9">
        <f t="shared" si="0"/>
        <v>4100</v>
      </c>
    </row>
    <row r="21" spans="1:8" ht="128.25" customHeight="1" x14ac:dyDescent="0.2">
      <c r="A21" s="3">
        <v>16</v>
      </c>
      <c r="B21" s="12" t="s">
        <v>10</v>
      </c>
      <c r="C21" s="10" t="s">
        <v>35</v>
      </c>
      <c r="D21" s="5" t="s">
        <v>36</v>
      </c>
      <c r="E21" s="14">
        <v>133</v>
      </c>
      <c r="F21" s="15">
        <f t="shared" si="1"/>
        <v>587805.47</v>
      </c>
      <c r="G21" s="6">
        <v>1</v>
      </c>
      <c r="H21" s="9">
        <f t="shared" si="0"/>
        <v>4100</v>
      </c>
    </row>
    <row r="22" spans="1:8" ht="45" x14ac:dyDescent="0.2">
      <c r="A22" s="3">
        <v>17</v>
      </c>
      <c r="B22" s="12" t="s">
        <v>10</v>
      </c>
      <c r="C22" s="10" t="s">
        <v>37</v>
      </c>
      <c r="D22" s="5" t="s">
        <v>38</v>
      </c>
      <c r="E22" s="14">
        <v>100.17</v>
      </c>
      <c r="F22" s="15">
        <f t="shared" si="1"/>
        <v>442710.33030000003</v>
      </c>
      <c r="G22" s="6">
        <v>1</v>
      </c>
      <c r="H22" s="9">
        <f t="shared" si="0"/>
        <v>4100</v>
      </c>
    </row>
    <row r="23" spans="1:8" ht="126" customHeight="1" x14ac:dyDescent="0.2">
      <c r="A23" s="3">
        <v>18</v>
      </c>
      <c r="B23" s="12" t="s">
        <v>10</v>
      </c>
      <c r="C23" s="10" t="s">
        <v>39</v>
      </c>
      <c r="D23" s="5" t="s">
        <v>40</v>
      </c>
      <c r="E23" s="14">
        <v>467.94</v>
      </c>
      <c r="F23" s="15">
        <f t="shared" si="1"/>
        <v>2068102.9446</v>
      </c>
      <c r="G23" s="6">
        <v>1</v>
      </c>
      <c r="H23" s="9">
        <f t="shared" si="0"/>
        <v>4100</v>
      </c>
    </row>
    <row r="24" spans="1:8" ht="120" x14ac:dyDescent="0.2">
      <c r="A24" s="3">
        <v>19</v>
      </c>
      <c r="B24" s="12" t="s">
        <v>10</v>
      </c>
      <c r="C24" s="10" t="s">
        <v>41</v>
      </c>
      <c r="D24" s="5" t="s">
        <v>42</v>
      </c>
      <c r="E24" s="14">
        <v>11.44</v>
      </c>
      <c r="F24" s="15">
        <f t="shared" si="1"/>
        <v>50560.109599999996</v>
      </c>
      <c r="G24" s="6">
        <v>1</v>
      </c>
      <c r="H24" s="9">
        <f t="shared" si="0"/>
        <v>4100</v>
      </c>
    </row>
    <row r="25" spans="1:8" ht="88.5" customHeight="1" x14ac:dyDescent="0.2">
      <c r="A25" s="3">
        <v>20</v>
      </c>
      <c r="B25" s="12" t="s">
        <v>10</v>
      </c>
      <c r="C25" s="10" t="s">
        <v>43</v>
      </c>
      <c r="D25" s="5" t="s">
        <v>44</v>
      </c>
      <c r="E25" s="14">
        <v>243</v>
      </c>
      <c r="F25" s="15">
        <f>E25*4419.59</f>
        <v>1073960.3700000001</v>
      </c>
      <c r="G25" s="6">
        <v>1</v>
      </c>
      <c r="H25" s="9">
        <f t="shared" si="0"/>
        <v>4100</v>
      </c>
    </row>
    <row r="26" spans="1:8" ht="60" x14ac:dyDescent="0.2">
      <c r="A26" s="3">
        <v>21</v>
      </c>
      <c r="B26" s="12" t="s">
        <v>10</v>
      </c>
      <c r="C26" s="10" t="s">
        <v>45</v>
      </c>
      <c r="D26" s="5" t="s">
        <v>18</v>
      </c>
      <c r="E26" s="14">
        <v>423.4</v>
      </c>
      <c r="F26" s="15">
        <f t="shared" si="1"/>
        <v>1871254.406</v>
      </c>
      <c r="G26" s="6">
        <v>1</v>
      </c>
      <c r="H26" s="9">
        <f t="shared" si="0"/>
        <v>4100</v>
      </c>
    </row>
    <row r="27" spans="1:8" ht="75" x14ac:dyDescent="0.2">
      <c r="A27" s="3">
        <v>22</v>
      </c>
      <c r="B27" s="12" t="s">
        <v>10</v>
      </c>
      <c r="C27" s="10" t="s">
        <v>46</v>
      </c>
      <c r="D27" s="5" t="s">
        <v>18</v>
      </c>
      <c r="E27" s="14">
        <v>20</v>
      </c>
      <c r="F27" s="15">
        <f t="shared" si="1"/>
        <v>88391.8</v>
      </c>
      <c r="G27" s="6">
        <v>1</v>
      </c>
      <c r="H27" s="9">
        <f t="shared" si="0"/>
        <v>4100</v>
      </c>
    </row>
    <row r="28" spans="1:8" ht="99" customHeight="1" x14ac:dyDescent="0.2">
      <c r="A28" s="3">
        <v>23</v>
      </c>
      <c r="B28" s="12" t="s">
        <v>10</v>
      </c>
      <c r="C28" s="10" t="s">
        <v>47</v>
      </c>
      <c r="D28" s="5" t="s">
        <v>18</v>
      </c>
      <c r="E28" s="14">
        <v>309.95999999999998</v>
      </c>
      <c r="F28" s="15">
        <f t="shared" si="1"/>
        <v>1369896.1163999999</v>
      </c>
      <c r="G28" s="6">
        <v>1</v>
      </c>
      <c r="H28" s="9">
        <f t="shared" si="0"/>
        <v>4100</v>
      </c>
    </row>
    <row r="29" spans="1:8" ht="120" x14ac:dyDescent="0.2">
      <c r="A29" s="3">
        <v>24</v>
      </c>
      <c r="B29" s="12" t="s">
        <v>10</v>
      </c>
      <c r="C29" s="10" t="s">
        <v>48</v>
      </c>
      <c r="D29" s="5" t="s">
        <v>18</v>
      </c>
      <c r="E29" s="14">
        <v>42.64</v>
      </c>
      <c r="F29" s="15">
        <f t="shared" si="1"/>
        <v>188451.31760000001</v>
      </c>
      <c r="G29" s="6">
        <v>1</v>
      </c>
      <c r="H29" s="9">
        <f t="shared" si="0"/>
        <v>4100</v>
      </c>
    </row>
    <row r="30" spans="1:8" ht="85.5" x14ac:dyDescent="0.2">
      <c r="A30" s="3">
        <v>25</v>
      </c>
      <c r="B30" s="12" t="s">
        <v>10</v>
      </c>
      <c r="C30" s="13" t="s">
        <v>49</v>
      </c>
      <c r="D30" s="5" t="s">
        <v>50</v>
      </c>
      <c r="E30" s="14">
        <v>187.44</v>
      </c>
      <c r="F30" s="15">
        <f t="shared" si="1"/>
        <v>828407.94960000005</v>
      </c>
      <c r="G30" s="6">
        <v>1</v>
      </c>
      <c r="H30" s="9">
        <f t="shared" si="0"/>
        <v>4100</v>
      </c>
    </row>
    <row r="31" spans="1:8" ht="30" x14ac:dyDescent="0.2">
      <c r="A31" s="3">
        <v>26</v>
      </c>
      <c r="B31" s="12" t="s">
        <v>10</v>
      </c>
      <c r="C31" s="10" t="s">
        <v>51</v>
      </c>
      <c r="D31" s="5" t="s">
        <v>52</v>
      </c>
      <c r="E31" s="14">
        <v>182.33</v>
      </c>
      <c r="F31" s="15">
        <f t="shared" si="1"/>
        <v>805823.84470000013</v>
      </c>
      <c r="G31" s="6">
        <v>1</v>
      </c>
      <c r="H31" s="9">
        <f t="shared" si="0"/>
        <v>4100</v>
      </c>
    </row>
    <row r="32" spans="1:8" ht="30" x14ac:dyDescent="0.2">
      <c r="A32" s="3">
        <v>27</v>
      </c>
      <c r="B32" s="12" t="s">
        <v>10</v>
      </c>
      <c r="C32" s="10" t="s">
        <v>53</v>
      </c>
      <c r="D32" s="5" t="s">
        <v>42</v>
      </c>
      <c r="E32" s="14">
        <v>41</v>
      </c>
      <c r="F32" s="15">
        <f t="shared" si="1"/>
        <v>181203.19</v>
      </c>
      <c r="G32" s="6">
        <v>1</v>
      </c>
      <c r="H32" s="9">
        <f t="shared" si="0"/>
        <v>4100</v>
      </c>
    </row>
    <row r="33" spans="1:9" ht="90" x14ac:dyDescent="0.2">
      <c r="A33" s="11">
        <v>28</v>
      </c>
      <c r="B33" s="21" t="s">
        <v>10</v>
      </c>
      <c r="C33" s="22" t="s">
        <v>54</v>
      </c>
      <c r="D33" s="5" t="s">
        <v>55</v>
      </c>
      <c r="E33" s="24">
        <v>196.58</v>
      </c>
      <c r="F33" s="15">
        <f t="shared" si="1"/>
        <v>868803.0022000001</v>
      </c>
      <c r="G33" s="25">
        <v>1</v>
      </c>
      <c r="H33" s="9"/>
    </row>
    <row r="34" spans="1:9" ht="15" x14ac:dyDescent="0.2">
      <c r="A34" s="11">
        <v>29</v>
      </c>
      <c r="B34" s="21" t="s">
        <v>10</v>
      </c>
      <c r="C34" s="22" t="s">
        <v>56</v>
      </c>
      <c r="D34" s="23" t="s">
        <v>57</v>
      </c>
      <c r="E34" s="24">
        <v>750</v>
      </c>
      <c r="F34" s="15">
        <f t="shared" si="1"/>
        <v>3314692.5</v>
      </c>
      <c r="G34" s="25">
        <v>1</v>
      </c>
      <c r="H34" s="9">
        <f>G34*4100</f>
        <v>4100</v>
      </c>
    </row>
    <row r="35" spans="1:9" ht="25.5" customHeight="1" x14ac:dyDescent="0.2">
      <c r="A35" s="26"/>
      <c r="B35" s="39" t="s">
        <v>58</v>
      </c>
      <c r="C35" s="40"/>
      <c r="D35" s="41"/>
      <c r="E35" s="17">
        <f>SUM(E6:E34)</f>
        <v>8067.3499999999985</v>
      </c>
      <c r="F35" s="17">
        <f>SUM(F6:F34)</f>
        <v>35654379.386500001</v>
      </c>
      <c r="G35" s="18">
        <f>SUM(G6:G34)</f>
        <v>29</v>
      </c>
      <c r="H35" s="20"/>
      <c r="I35" s="27"/>
    </row>
    <row r="36" spans="1:9" ht="39.75" customHeight="1" x14ac:dyDescent="0.2">
      <c r="A36" s="19"/>
      <c r="B36" s="42" t="s">
        <v>59</v>
      </c>
      <c r="C36" s="43"/>
      <c r="D36" s="44"/>
      <c r="E36" s="17">
        <f>(E35*12)</f>
        <v>96808.199999999983</v>
      </c>
      <c r="F36" s="17">
        <f>(F35*12)</f>
        <v>427852552.63800001</v>
      </c>
      <c r="G36" s="18">
        <f>SUM(G35:G35)</f>
        <v>29</v>
      </c>
      <c r="H36" s="9"/>
      <c r="I36" s="27"/>
    </row>
    <row r="37" spans="1:9" x14ac:dyDescent="0.2">
      <c r="A37" s="8"/>
      <c r="B37" s="8"/>
      <c r="C37" s="8"/>
      <c r="D37" s="8"/>
      <c r="E37" s="8"/>
      <c r="F37" s="8"/>
      <c r="G37" s="8"/>
      <c r="H37" s="8"/>
    </row>
    <row r="38" spans="1:9" x14ac:dyDescent="0.2">
      <c r="A38" s="8"/>
      <c r="B38" s="8"/>
      <c r="C38" s="8"/>
      <c r="D38" s="8"/>
      <c r="E38" s="8"/>
      <c r="F38" s="8"/>
      <c r="G38" s="8"/>
      <c r="H38" s="8"/>
    </row>
    <row r="39" spans="1:9" x14ac:dyDescent="0.2">
      <c r="E39" s="16"/>
    </row>
    <row r="41" spans="1:9" x14ac:dyDescent="0.2">
      <c r="E41" s="28"/>
    </row>
  </sheetData>
  <mergeCells count="5">
    <mergeCell ref="A1:B3"/>
    <mergeCell ref="C1:H3"/>
    <mergeCell ref="A4:H4"/>
    <mergeCell ref="B35:D35"/>
    <mergeCell ref="B36:D36"/>
  </mergeCells>
  <pageMargins left="0.70866141732283472" right="0.70866141732283472" top="0.74803149606299213" bottom="0.74803149606299213" header="0.31496062992125984" footer="0.31496062992125984"/>
  <pageSetup paperSize="9" scale="49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f5cabfc-642b-43a8-a3ca-7177e1d19fd3">
      <Terms xmlns="http://schemas.microsoft.com/office/infopath/2007/PartnerControls"/>
    </lcf76f155ced4ddcb4097134ff3c332f>
    <TaxCatchAll xmlns="f1469820-18c6-472b-92c5-7cf7e8471edc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603CAE9CDEC7842951C201B3D6453AC" ma:contentTypeVersion="15" ma:contentTypeDescription="Crear nuevo documento." ma:contentTypeScope="" ma:versionID="e7fd35c97e027015cb9912c06d392b64">
  <xsd:schema xmlns:xsd="http://www.w3.org/2001/XMLSchema" xmlns:xs="http://www.w3.org/2001/XMLSchema" xmlns:p="http://schemas.microsoft.com/office/2006/metadata/properties" xmlns:ns1="http://schemas.microsoft.com/sharepoint/v3" xmlns:ns2="3f5cabfc-642b-43a8-a3ca-7177e1d19fd3" xmlns:ns3="f1469820-18c6-472b-92c5-7cf7e8471edc" targetNamespace="http://schemas.microsoft.com/office/2006/metadata/properties" ma:root="true" ma:fieldsID="e342d0853ceb495524ff53cd12b73591" ns1:_="" ns2:_="" ns3:_="">
    <xsd:import namespace="http://schemas.microsoft.com/sharepoint/v3"/>
    <xsd:import namespace="3f5cabfc-642b-43a8-a3ca-7177e1d19fd3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abfc-642b-43a8-a3ca-7177e1d19f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E5E312-E5F6-43EC-955C-D37E49F0522C}">
  <ds:schemaRefs>
    <ds:schemaRef ds:uri="http://schemas.microsoft.com/office/2006/metadata/properties"/>
    <ds:schemaRef ds:uri="http://schemas.microsoft.com/office/infopath/2007/PartnerControls"/>
    <ds:schemaRef ds:uri="3f5cabfc-642b-43a8-a3ca-7177e1d19fd3"/>
    <ds:schemaRef ds:uri="f1469820-18c6-472b-92c5-7cf7e8471edc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50F2D25-82FA-4DC2-8B62-971C3360FD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AE0E48F-1280-4FE5-B01E-DD522D14B8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f5cabfc-642b-43a8-a3ca-7177e1d19fd3"/>
    <ds:schemaRef ds:uri="f1469820-18c6-472b-92c5-7cf7e8471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Fecha_Tecnica VF</vt:lpstr>
      <vt:lpstr>'Fecha_Tecnica VF'!Área_de_impresión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Edwin Sanchez Rozo</dc:creator>
  <cp:keywords/>
  <dc:description/>
  <cp:lastModifiedBy>Ligia Galvis Amaya</cp:lastModifiedBy>
  <cp:revision/>
  <dcterms:created xsi:type="dcterms:W3CDTF">2021-04-22T21:37:30Z</dcterms:created>
  <dcterms:modified xsi:type="dcterms:W3CDTF">2024-12-02T15:59:22Z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0x0101007603CAE9CDEC7842951C201B3D6453AC</vt:lpwstr>
  </property>
  <property fmtid="{D5CDD505-2E9C-101B-9397-08002B2CF9AE}" pid="4" name="ComplianceAssetId">
    <vt:lpwstr/>
  </property>
  <property fmtid="{D5CDD505-2E9C-101B-9397-08002B2CF9AE}" pid="5" name="_ExtendedDescription">
    <vt:lpwstr/>
  </property>
  <property fmtid="{D5CDD505-2E9C-101B-9397-08002B2CF9AE}" pid="6" name="TriggerFlowInfo">
    <vt:lpwstr/>
  </property>
</Properties>
</file>