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jaime_pacheco_unidadvictimas_gov_co/Documents/Documentos/PROYECTO UARIV/PROVEEDOR WAN/FACTURACION MC CONEC IV 2025/3.ABRIL/"/>
    </mc:Choice>
  </mc:AlternateContent>
  <xr:revisionPtr revIDLastSave="2" documentId="13_ncr:1_{AF047F86-32B6-4103-80FD-3F86B2A4F921}" xr6:coauthVersionLast="47" xr6:coauthVersionMax="47" xr10:uidLastSave="{238B4E92-6596-49AB-A8D0-E9169A078D98}"/>
  <bookViews>
    <workbookView xWindow="-120" yWindow="-120" windowWidth="29040" windowHeight="15720" tabRatio="899" activeTab="2" xr2:uid="{00000000-000D-0000-FFFF-FFFF00000000}"/>
  </bookViews>
  <sheets>
    <sheet name="GENERAL" sheetId="15" r:id="rId1"/>
    <sheet name="TICKETS" sheetId="60" r:id="rId2"/>
    <sheet name="FICHA TECNICA" sheetId="61" r:id="rId3"/>
  </sheets>
  <definedNames>
    <definedName name="_xlnm._FilterDatabase" localSheetId="0" hidden="1">GENERAL!$A$6:$M$54</definedName>
    <definedName name="_xlnm._FilterDatabase" localSheetId="1" hidden="1">TICKETS!$A$6:$U$56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5" l="1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8" i="15"/>
  <c r="L9" i="15"/>
  <c r="L10" i="15"/>
  <c r="L11" i="15"/>
  <c r="L12" i="15"/>
  <c r="L13" i="15"/>
  <c r="L14" i="15"/>
  <c r="L15" i="15"/>
  <c r="L16" i="15"/>
  <c r="L17" i="15"/>
  <c r="K41" i="60"/>
  <c r="H55" i="15"/>
  <c r="I55" i="15" s="1"/>
  <c r="G55" i="15"/>
  <c r="G48" i="15"/>
  <c r="H48" i="15" s="1"/>
  <c r="I48" i="15" s="1"/>
  <c r="I55" i="60"/>
  <c r="J55" i="60" s="1"/>
  <c r="K55" i="60" s="1"/>
  <c r="M55" i="60" s="1"/>
  <c r="O55" i="60" s="1"/>
  <c r="I48" i="60"/>
  <c r="J48" i="60" s="1"/>
  <c r="K48" i="60" s="1"/>
  <c r="M48" i="60" s="1"/>
  <c r="O48" i="60" s="1"/>
  <c r="I33" i="60"/>
  <c r="J33" i="60" s="1"/>
  <c r="K33" i="60" s="1"/>
  <c r="M33" i="60" s="1"/>
  <c r="O33" i="60" s="1"/>
  <c r="G33" i="15"/>
  <c r="H33" i="15" s="1"/>
  <c r="I33" i="15" s="1"/>
  <c r="I25" i="60"/>
  <c r="J25" i="60" s="1"/>
  <c r="K25" i="60" s="1"/>
  <c r="M25" i="60" s="1"/>
  <c r="O25" i="60" s="1"/>
  <c r="I24" i="60"/>
  <c r="J24" i="60" s="1"/>
  <c r="K24" i="60" s="1"/>
  <c r="M24" i="60" s="1"/>
  <c r="O24" i="60" s="1"/>
  <c r="G25" i="15"/>
  <c r="H25" i="15" s="1"/>
  <c r="I25" i="15" s="1"/>
  <c r="G24" i="15"/>
  <c r="H24" i="15" s="1"/>
  <c r="I24" i="15" s="1"/>
  <c r="I18" i="60"/>
  <c r="J18" i="60" s="1"/>
  <c r="K18" i="60" s="1"/>
  <c r="M18" i="60" s="1"/>
  <c r="O18" i="60" s="1"/>
  <c r="I38" i="60"/>
  <c r="J38" i="60" s="1"/>
  <c r="K38" i="60" s="1"/>
  <c r="M38" i="60" s="1"/>
  <c r="O38" i="60" s="1"/>
  <c r="I32" i="60"/>
  <c r="J32" i="60" s="1"/>
  <c r="K32" i="60" s="1"/>
  <c r="M32" i="60" s="1"/>
  <c r="O32" i="60" s="1"/>
  <c r="I31" i="60"/>
  <c r="J31" i="60" s="1"/>
  <c r="K31" i="60" s="1"/>
  <c r="M31" i="60" s="1"/>
  <c r="O31" i="60" s="1"/>
  <c r="I30" i="60"/>
  <c r="J30" i="60" s="1"/>
  <c r="K30" i="60" s="1"/>
  <c r="M30" i="60" s="1"/>
  <c r="O30" i="60" s="1"/>
  <c r="G38" i="15"/>
  <c r="H38" i="15" s="1"/>
  <c r="I38" i="15" s="1"/>
  <c r="G31" i="15"/>
  <c r="H31" i="15" s="1"/>
  <c r="I31" i="15" s="1"/>
  <c r="G30" i="15"/>
  <c r="H30" i="15" s="1"/>
  <c r="I30" i="15" s="1"/>
  <c r="G26" i="15"/>
  <c r="H26" i="15" s="1"/>
  <c r="I26" i="15" s="1"/>
  <c r="G18" i="15"/>
  <c r="H18" i="15" s="1"/>
  <c r="I18" i="15" s="1"/>
  <c r="G32" i="15"/>
  <c r="H32" i="15"/>
  <c r="I32" i="15"/>
  <c r="G34" i="15"/>
  <c r="H34" i="15"/>
  <c r="I34" i="15" s="1"/>
  <c r="G46" i="15"/>
  <c r="H46" i="15" s="1"/>
  <c r="I46" i="15" s="1"/>
  <c r="I56" i="60"/>
  <c r="J56" i="60" s="1"/>
  <c r="K56" i="60" s="1"/>
  <c r="M56" i="60" s="1"/>
  <c r="O56" i="60" s="1"/>
  <c r="I11" i="60"/>
  <c r="J11" i="60" s="1"/>
  <c r="K11" i="60" s="1"/>
  <c r="M11" i="60" s="1"/>
  <c r="O11" i="60" s="1"/>
  <c r="G51" i="15"/>
  <c r="H51" i="15"/>
  <c r="I51" i="15"/>
  <c r="G52" i="15"/>
  <c r="H52" i="15" s="1"/>
  <c r="I52" i="15" s="1"/>
  <c r="G53" i="15"/>
  <c r="H53" i="15" s="1"/>
  <c r="I53" i="15" s="1"/>
  <c r="G54" i="15"/>
  <c r="H54" i="15" s="1"/>
  <c r="I54" i="15" s="1"/>
  <c r="I51" i="60"/>
  <c r="J51" i="60" s="1"/>
  <c r="K51" i="60" s="1"/>
  <c r="M51" i="60" s="1"/>
  <c r="O51" i="60" s="1"/>
  <c r="I9" i="60"/>
  <c r="J9" i="60" s="1"/>
  <c r="K9" i="60" s="1"/>
  <c r="M9" i="60" s="1"/>
  <c r="O9" i="60" s="1"/>
  <c r="G50" i="15"/>
  <c r="H50" i="15" s="1"/>
  <c r="I50" i="15" s="1"/>
  <c r="G49" i="15"/>
  <c r="H49" i="15" s="1"/>
  <c r="I49" i="15" s="1"/>
  <c r="G47" i="15"/>
  <c r="H47" i="15" s="1"/>
  <c r="I47" i="15" s="1"/>
  <c r="G45" i="15"/>
  <c r="H45" i="15" s="1"/>
  <c r="I45" i="15" s="1"/>
  <c r="G44" i="15"/>
  <c r="H44" i="15" s="1"/>
  <c r="I44" i="15" s="1"/>
  <c r="G43" i="15"/>
  <c r="H43" i="15" s="1"/>
  <c r="I43" i="15" s="1"/>
  <c r="G42" i="15"/>
  <c r="H42" i="15" s="1"/>
  <c r="I42" i="15" s="1"/>
  <c r="G41" i="15"/>
  <c r="H41" i="15" s="1"/>
  <c r="I41" i="15" s="1"/>
  <c r="G40" i="15"/>
  <c r="H40" i="15" s="1"/>
  <c r="I40" i="15" s="1"/>
  <c r="G39" i="15"/>
  <c r="H39" i="15" s="1"/>
  <c r="I39" i="15" s="1"/>
  <c r="G37" i="15"/>
  <c r="H37" i="15" s="1"/>
  <c r="I37" i="15" s="1"/>
  <c r="G36" i="15"/>
  <c r="H36" i="15" s="1"/>
  <c r="I36" i="15" s="1"/>
  <c r="G35" i="15"/>
  <c r="H35" i="15" s="1"/>
  <c r="I35" i="15" s="1"/>
  <c r="G29" i="15"/>
  <c r="H29" i="15" s="1"/>
  <c r="I29" i="15" s="1"/>
  <c r="G28" i="15"/>
  <c r="H28" i="15" s="1"/>
  <c r="I28" i="15" s="1"/>
  <c r="G27" i="15"/>
  <c r="H27" i="15" s="1"/>
  <c r="I27" i="15" s="1"/>
  <c r="G23" i="15"/>
  <c r="H23" i="15" s="1"/>
  <c r="I23" i="15" s="1"/>
  <c r="G22" i="15"/>
  <c r="H22" i="15" s="1"/>
  <c r="I22" i="15" s="1"/>
  <c r="G21" i="15"/>
  <c r="G20" i="15"/>
  <c r="G19" i="15"/>
  <c r="H19" i="15" s="1"/>
  <c r="I19" i="15" s="1"/>
  <c r="G17" i="15"/>
  <c r="H17" i="15" s="1"/>
  <c r="I17" i="15" s="1"/>
  <c r="G16" i="15"/>
  <c r="H16" i="15" s="1"/>
  <c r="I16" i="15" s="1"/>
  <c r="G15" i="15"/>
  <c r="H15" i="15" s="1"/>
  <c r="I15" i="15" s="1"/>
  <c r="G14" i="15"/>
  <c r="H14" i="15" s="1"/>
  <c r="I14" i="15" s="1"/>
  <c r="G13" i="15"/>
  <c r="H13" i="15" s="1"/>
  <c r="I13" i="15" s="1"/>
  <c r="G12" i="15"/>
  <c r="H12" i="15" s="1"/>
  <c r="I12" i="15" s="1"/>
  <c r="G11" i="15"/>
  <c r="H11" i="15" s="1"/>
  <c r="I11" i="15" s="1"/>
  <c r="G10" i="15"/>
  <c r="H10" i="15" s="1"/>
  <c r="I10" i="15" s="1"/>
  <c r="G9" i="15"/>
  <c r="H9" i="15" s="1"/>
  <c r="I9" i="15" s="1"/>
  <c r="G8" i="15"/>
  <c r="G7" i="15"/>
  <c r="H7" i="15" s="1"/>
  <c r="I7" i="15" s="1"/>
  <c r="I8" i="60"/>
  <c r="J8" i="60" s="1"/>
  <c r="K8" i="60" s="1"/>
  <c r="M8" i="60" s="1"/>
  <c r="O8" i="60" s="1"/>
  <c r="I10" i="60"/>
  <c r="J10" i="60" s="1"/>
  <c r="K10" i="60" s="1"/>
  <c r="M10" i="60" s="1"/>
  <c r="O10" i="60" s="1"/>
  <c r="I12" i="60"/>
  <c r="J12" i="60" s="1"/>
  <c r="K12" i="60" s="1"/>
  <c r="M12" i="60" s="1"/>
  <c r="O12" i="60" s="1"/>
  <c r="I13" i="60"/>
  <c r="J13" i="60" s="1"/>
  <c r="K13" i="60" s="1"/>
  <c r="M13" i="60" s="1"/>
  <c r="O13" i="60" s="1"/>
  <c r="I14" i="60"/>
  <c r="J14" i="60" s="1"/>
  <c r="K14" i="60" s="1"/>
  <c r="M14" i="60" s="1"/>
  <c r="O14" i="60" s="1"/>
  <c r="I15" i="60"/>
  <c r="J15" i="60" s="1"/>
  <c r="K15" i="60" s="1"/>
  <c r="M15" i="60" s="1"/>
  <c r="O15" i="60" s="1"/>
  <c r="I16" i="60"/>
  <c r="J16" i="60" s="1"/>
  <c r="K16" i="60" s="1"/>
  <c r="M16" i="60" s="1"/>
  <c r="O16" i="60" s="1"/>
  <c r="I17" i="60"/>
  <c r="J17" i="60" s="1"/>
  <c r="K17" i="60" s="1"/>
  <c r="M17" i="60" s="1"/>
  <c r="O17" i="60" s="1"/>
  <c r="I19" i="60"/>
  <c r="J19" i="60" s="1"/>
  <c r="K19" i="60" s="1"/>
  <c r="M19" i="60" s="1"/>
  <c r="O19" i="60" s="1"/>
  <c r="I20" i="60"/>
  <c r="J20" i="60" s="1"/>
  <c r="K20" i="60" s="1"/>
  <c r="M20" i="60" s="1"/>
  <c r="O20" i="60" s="1"/>
  <c r="I21" i="60"/>
  <c r="J21" i="60" s="1"/>
  <c r="K21" i="60" s="1"/>
  <c r="M21" i="60" s="1"/>
  <c r="O21" i="60" s="1"/>
  <c r="I22" i="60"/>
  <c r="J22" i="60" s="1"/>
  <c r="K22" i="60" s="1"/>
  <c r="M22" i="60" s="1"/>
  <c r="O22" i="60" s="1"/>
  <c r="I23" i="60"/>
  <c r="J23" i="60" s="1"/>
  <c r="K23" i="60" s="1"/>
  <c r="M23" i="60" s="1"/>
  <c r="O23" i="60" s="1"/>
  <c r="I26" i="60"/>
  <c r="J26" i="60" s="1"/>
  <c r="K26" i="60" s="1"/>
  <c r="M26" i="60" s="1"/>
  <c r="O26" i="60" s="1"/>
  <c r="I27" i="60"/>
  <c r="J27" i="60" s="1"/>
  <c r="K27" i="60" s="1"/>
  <c r="M27" i="60" s="1"/>
  <c r="O27" i="60" s="1"/>
  <c r="I28" i="60"/>
  <c r="J28" i="60" s="1"/>
  <c r="K28" i="60" s="1"/>
  <c r="M28" i="60" s="1"/>
  <c r="O28" i="60" s="1"/>
  <c r="I29" i="60"/>
  <c r="J29" i="60" s="1"/>
  <c r="K29" i="60" s="1"/>
  <c r="M29" i="60" s="1"/>
  <c r="O29" i="60" s="1"/>
  <c r="I34" i="60"/>
  <c r="J34" i="60" s="1"/>
  <c r="K34" i="60" s="1"/>
  <c r="M34" i="60" s="1"/>
  <c r="O34" i="60" s="1"/>
  <c r="I35" i="60"/>
  <c r="J35" i="60" s="1"/>
  <c r="K35" i="60" s="1"/>
  <c r="M35" i="60" s="1"/>
  <c r="O35" i="60" s="1"/>
  <c r="I36" i="60"/>
  <c r="J36" i="60" s="1"/>
  <c r="K36" i="60" s="1"/>
  <c r="M36" i="60" s="1"/>
  <c r="O36" i="60" s="1"/>
  <c r="I37" i="60"/>
  <c r="J37" i="60" s="1"/>
  <c r="K37" i="60" s="1"/>
  <c r="M37" i="60" s="1"/>
  <c r="O37" i="60" s="1"/>
  <c r="I39" i="60"/>
  <c r="J39" i="60" s="1"/>
  <c r="K39" i="60" s="1"/>
  <c r="M39" i="60" s="1"/>
  <c r="O39" i="60" s="1"/>
  <c r="I40" i="60"/>
  <c r="J40" i="60" s="1"/>
  <c r="K40" i="60" s="1"/>
  <c r="M40" i="60" s="1"/>
  <c r="O40" i="60" s="1"/>
  <c r="I41" i="60"/>
  <c r="J41" i="60" s="1"/>
  <c r="M41" i="60" s="1"/>
  <c r="O41" i="60" s="1"/>
  <c r="I42" i="60"/>
  <c r="J42" i="60" s="1"/>
  <c r="K42" i="60" s="1"/>
  <c r="M42" i="60" s="1"/>
  <c r="O42" i="60" s="1"/>
  <c r="I43" i="60"/>
  <c r="J43" i="60" s="1"/>
  <c r="K43" i="60" s="1"/>
  <c r="M43" i="60" s="1"/>
  <c r="O43" i="60" s="1"/>
  <c r="I44" i="60"/>
  <c r="J44" i="60" s="1"/>
  <c r="K44" i="60" s="1"/>
  <c r="M44" i="60" s="1"/>
  <c r="O44" i="60" s="1"/>
  <c r="I45" i="60"/>
  <c r="J45" i="60" s="1"/>
  <c r="K45" i="60" s="1"/>
  <c r="M45" i="60" s="1"/>
  <c r="O45" i="60" s="1"/>
  <c r="I46" i="60"/>
  <c r="J46" i="60" s="1"/>
  <c r="K46" i="60" s="1"/>
  <c r="M46" i="60" s="1"/>
  <c r="O46" i="60" s="1"/>
  <c r="I47" i="60"/>
  <c r="J47" i="60" s="1"/>
  <c r="K47" i="60" s="1"/>
  <c r="M47" i="60" s="1"/>
  <c r="O47" i="60" s="1"/>
  <c r="I49" i="60"/>
  <c r="J49" i="60" s="1"/>
  <c r="K49" i="60" s="1"/>
  <c r="M49" i="60" s="1"/>
  <c r="O49" i="60" s="1"/>
  <c r="I50" i="60"/>
  <c r="J50" i="60" s="1"/>
  <c r="K50" i="60" s="1"/>
  <c r="M50" i="60" s="1"/>
  <c r="O50" i="60" s="1"/>
  <c r="I52" i="60"/>
  <c r="J52" i="60" s="1"/>
  <c r="K52" i="60" s="1"/>
  <c r="M52" i="60" s="1"/>
  <c r="O52" i="60" s="1"/>
  <c r="I53" i="60"/>
  <c r="J53" i="60" s="1"/>
  <c r="K53" i="60" s="1"/>
  <c r="M53" i="60" s="1"/>
  <c r="O53" i="60" s="1"/>
  <c r="I54" i="60"/>
  <c r="J54" i="60" s="1"/>
  <c r="K54" i="60" s="1"/>
  <c r="M54" i="60" s="1"/>
  <c r="O54" i="60" s="1"/>
  <c r="I7" i="60"/>
  <c r="J7" i="60" s="1"/>
  <c r="K7" i="60" s="1"/>
  <c r="M7" i="60" s="1"/>
  <c r="O7" i="60" s="1"/>
  <c r="H21" i="15"/>
  <c r="I21" i="15" s="1"/>
  <c r="H20" i="15"/>
  <c r="I20" i="15" s="1"/>
  <c r="H8" i="15"/>
  <c r="I8" i="15" s="1"/>
  <c r="L7" i="15"/>
  <c r="A4" i="60"/>
  <c r="A3" i="60"/>
  <c r="A2" i="60"/>
</calcChain>
</file>

<file path=xl/sharedStrings.xml><?xml version="1.0" encoding="utf-8"?>
<sst xmlns="http://schemas.openxmlformats.org/spreadsheetml/2006/main" count="555" uniqueCount="130">
  <si>
    <t>INFORME GENERAL INDICADOR DE DISPONIBILIDAD</t>
  </si>
  <si>
    <t>OC 142013</t>
  </si>
  <si>
    <t>UNIDAD DE ATENCION Y REPARACION INTEGRAL A LAS VICTIMAS</t>
  </si>
  <si>
    <t>PERIODO 1 al 30 ABRIL 2025</t>
  </si>
  <si>
    <t>ENLACE</t>
  </si>
  <si>
    <t>CIUDAD</t>
  </si>
  <si>
    <t>NOMBRE DEL ENLACE</t>
  </si>
  <si>
    <t>CAPACIDAD</t>
  </si>
  <si>
    <t>NIVEL</t>
  </si>
  <si>
    <t>TIEMPO DE AFECTACIÓN DEL SERVICIO EN HORAS</t>
  </si>
  <si>
    <t>TIEMPO TOTAL</t>
  </si>
  <si>
    <t>INDICADOR DE DISPONIBILIDAD</t>
  </si>
  <si>
    <t>CUMPLIMIENTO (ÉXITO - FRACASO)</t>
  </si>
  <si>
    <t>% DESCUENTO APLICADO</t>
  </si>
  <si>
    <t>TARIFA MENSUAL</t>
  </si>
  <si>
    <t>DESCUENTO APLICADO</t>
  </si>
  <si>
    <t>PEREIRA - RISARA</t>
  </si>
  <si>
    <t>Calle 19 # 8 - 34, Piso 10, Oficinas 1005-1006, Edificio corporación Financiera de Occidente PEREIRA</t>
  </si>
  <si>
    <t>CD64M</t>
  </si>
  <si>
    <t>Plata</t>
  </si>
  <si>
    <t>POPAYAN - CAUCA</t>
  </si>
  <si>
    <t>Calle 13 Norte # 8N-12, Barrio el Recuerdo POPAYÁN</t>
  </si>
  <si>
    <t>QUIBDO - CHOCO</t>
  </si>
  <si>
    <t>Carrera 7 # 26-50, Tercer Piso, Nivel 301, Edificio Martinez Andrade, Barrio Alameda Reyes QUIBDÓ</t>
  </si>
  <si>
    <t>RIOHACHA - LA GUA</t>
  </si>
  <si>
    <t>Calle 12A  # 12 -77, Piso 1, Barrio Libertador RIOHACHA</t>
  </si>
  <si>
    <t>SAN JOSE DEL GUAVIAR - GUAVIA</t>
  </si>
  <si>
    <t>Avenida Los Colonizadores # 29-91. Lote 1, Barrio 20 de Julio SAN JOSÉ DEL GUAVIARE</t>
  </si>
  <si>
    <t>SANTA MARTA - MAGDAL</t>
  </si>
  <si>
    <t>Calle 24 # 3 - 99, Of. 1505, Edificio Banco de Bogotá SANTA MARTA</t>
  </si>
  <si>
    <t>SINCELEJO - SUCRE</t>
  </si>
  <si>
    <t>Carrera 17 # 22 ¿ 51 Centro Piso 1 y 2. SINCELEJO</t>
  </si>
  <si>
    <t>Oro</t>
  </si>
  <si>
    <t>TUNJA - BOYACA</t>
  </si>
  <si>
    <t>Transversal 9B # 28A-29 Casa 3, Barrio Maldonado TUNJA</t>
  </si>
  <si>
    <t>VALLEDUPAR - CESAR</t>
  </si>
  <si>
    <t>Carrera 10 # 14-62, Barrio Obrero Antiguo fundación carboandes VALLEDUPAR</t>
  </si>
  <si>
    <t>VILLAVICENCIO - META</t>
  </si>
  <si>
    <t>Calle 19 # 39 -24, Barrio Camoa VILLAVICENCIO</t>
  </si>
  <si>
    <t>YOPAL - CASANA</t>
  </si>
  <si>
    <t>Transversal 18 # 7-05 Piso 7, Edificio Sole YOPAL</t>
  </si>
  <si>
    <t>BOGOTA - BOGOTA</t>
  </si>
  <si>
    <t>Carrera 85d # 46a -96 San Cayetano - BOGOTA</t>
  </si>
  <si>
    <t>CD500M</t>
  </si>
  <si>
    <t>APARTADO - ANTIOQ</t>
  </si>
  <si>
    <t>Av. Carrera 100 # 77-272 Edificio Complex 37, kilómetro 1 vía Carepa, local 102 APARTADÓ</t>
  </si>
  <si>
    <t>CD12M</t>
  </si>
  <si>
    <t>BARRANCABERMEJA - SANTAN</t>
  </si>
  <si>
    <t>Transversal 49a # 10-01, Oficinas 503, 504, 408, Edificio Terzzeto Living Center BARRANCABERMEJA</t>
  </si>
  <si>
    <t>CALI - VALLE</t>
  </si>
  <si>
    <t>Calle 16 Norte # 9N-44/50, Barrio Granada CALI</t>
  </si>
  <si>
    <t>CARTAGENA - BOLIVA</t>
  </si>
  <si>
    <t>Carrera 19 # 26 -29, 3er Callejón, Barrio Manga, Diagonal Olímpica Estéreo CARTAGENA</t>
  </si>
  <si>
    <t>CUCUTA - NORTE</t>
  </si>
  <si>
    <t>Calle 11 # 0-66, Edificio Altamira Oficina 301, Barrio la Playa CÚCUTA</t>
  </si>
  <si>
    <t>PASTO - NARINO</t>
  </si>
  <si>
    <t>Calle 18 # 40-78, Edificio WORK Piso 3 y 4, Barrio Pandiaco PASTO</t>
  </si>
  <si>
    <t>ID2G</t>
  </si>
  <si>
    <t>PUERTO CARRENO - VICHAD</t>
  </si>
  <si>
    <t>Carrera 5  # 18-69 Locales 7 y 8, Barrio Centro PUERTO CARREÑO</t>
  </si>
  <si>
    <t>ISAT-FIJO-1TB</t>
  </si>
  <si>
    <t>Bronce</t>
  </si>
  <si>
    <t>INIRIDA - GUAINI</t>
  </si>
  <si>
    <t>Calle 18 # 9 - 80/84, Barrio Los Comuneros INÍRIDA</t>
  </si>
  <si>
    <t>MITU - VAUPES</t>
  </si>
  <si>
    <t>Carrera 13a # 15a-87, Hotel Mitú Real MITÚ</t>
  </si>
  <si>
    <t>Calle 20 # 11-105, Barrio La Granja VALLEDUPAR</t>
  </si>
  <si>
    <t>ID64M</t>
  </si>
  <si>
    <t>Carrera 21 sur Vía Granja Campo Alegre Junto a la Policía Metropolitana VILLAVICENCIO</t>
  </si>
  <si>
    <t>Carrera 6 con 31 Esquina # 37-14 Barrio Cesar Conto - frente Rincón Vallenato  CRAV ATRATO QUIBDÓ</t>
  </si>
  <si>
    <t>CD1GB</t>
  </si>
  <si>
    <t>CALLE 53 #13-27 PISO 9, EDIFICIO MINJUNSTICIA BOGOTÁ</t>
  </si>
  <si>
    <t>CD300M</t>
  </si>
  <si>
    <t>ARAUCA - ARAUCA</t>
  </si>
  <si>
    <t>Carrera 28 # 19-61, Barrio la Esperanza ARAUCA</t>
  </si>
  <si>
    <t>Otro</t>
  </si>
  <si>
    <t>ARMENIA - QUINDI</t>
  </si>
  <si>
    <t>Calle 3 Norte # 13-55 Barrio Alcázar ARMENIA</t>
  </si>
  <si>
    <t>BARRANQUILLA - ATLANT</t>
  </si>
  <si>
    <t>Carrera 58 # 64 - 102,  Barrio Prado BARRANQUILLA</t>
  </si>
  <si>
    <t>BUCARAMANGA - SANTAN</t>
  </si>
  <si>
    <t>Carrera 27 # 36 - 14 Oficina 901, Edificio Sura BUCARAMANGA</t>
  </si>
  <si>
    <t>IBAGUE - TOLIMA</t>
  </si>
  <si>
    <t>Carrera 4B # 36-15, Barrio Cádiz. IBAGUÉ</t>
  </si>
  <si>
    <t>MANIZALES - CALDAS</t>
  </si>
  <si>
    <t>Calle 51 # 22A-24, Local 4 Y 5, Edificio  plaza 51 MANIZALES</t>
  </si>
  <si>
    <t>MOCOA - PUTUMA</t>
  </si>
  <si>
    <t>Carrera 9 # 21-108, Avenida Colombia, Hotel samay MOCOA</t>
  </si>
  <si>
    <t>MONTERIA - CORDOB</t>
  </si>
  <si>
    <t>Calle 64 # 8A 56, Barrio La Castellana MONTERÍA</t>
  </si>
  <si>
    <t>NEIVA - HUILA</t>
  </si>
  <si>
    <t>Calle 11 # 3-41, Barrio Centro NEIVA</t>
  </si>
  <si>
    <t>PRODUCTO</t>
  </si>
  <si>
    <t>MEDIO</t>
  </si>
  <si>
    <t>MUNICIPIO</t>
  </si>
  <si>
    <t>Fecha de Registro de Apertura (YYYY-MM-DD hh:mm:ss)</t>
  </si>
  <si>
    <t>Fecha de Registro de Cierre (YYYY-MM-DD hh:mm:ss)</t>
  </si>
  <si>
    <t>TIEMPO EN DIAS</t>
  </si>
  <si>
    <t>TIEMPO EN HORAS</t>
  </si>
  <si>
    <t>TIEMPO EN MINUTOS</t>
  </si>
  <si>
    <t>PARADA DE RELOJ EN MINUTOS</t>
  </si>
  <si>
    <t>Cantidad de Tiempo de Indisponibilidad Minutos</t>
  </si>
  <si>
    <t>NUMERO DE TICKETS DEL SERVICIO</t>
  </si>
  <si>
    <t>TIEMPO TOTAL DE INDISPONIBILIDAD EN HORAS</t>
  </si>
  <si>
    <t>TIEMPO TOTAL EN QUE EL SERVICIO DEBIO ESTAR DISPONIBLE EN HORAS</t>
  </si>
  <si>
    <t>RESPONSABLE DE LA SOLUCION - PROVEEDOR, CLIENTE</t>
  </si>
  <si>
    <t>ESTADO DEL TICKET (ABIERTO - CERRADO)</t>
  </si>
  <si>
    <t>Comentario Solicitud</t>
  </si>
  <si>
    <t>Comentario Causa</t>
  </si>
  <si>
    <t>Comentario Parada Reloj</t>
  </si>
  <si>
    <t xml:space="preserve">FO </t>
  </si>
  <si>
    <t>CERRADO</t>
  </si>
  <si>
    <t>PROVEEDOR</t>
  </si>
  <si>
    <t xml:space="preserve">Caida de Servicio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</si>
  <si>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Bloqueo Equipo                                                                                                                                                                                                                                       </t>
  </si>
  <si>
    <t>Se aplica TM a la espera de descartes</t>
  </si>
  <si>
    <t xml:space="preserve">Evento fibra optica por falla en herrajes                                                                                                                                                                                                                      </t>
  </si>
  <si>
    <t>Se aplica TM por descartes cliente</t>
  </si>
  <si>
    <t xml:space="preserve">Avenida Los Colonizadores # 29-91. Lote 1, Barrio 20 de Julio SAN JOSÃ‰ DEL GUAVIARE                </t>
  </si>
  <si>
    <t>GUAVIARE</t>
  </si>
  <si>
    <t xml:space="preserve">Ruptura de Fibra Optica                                                                                                                                                                                                                            </t>
  </si>
  <si>
    <t xml:space="preserve">Se aplica TM por descartes de primer nivel - Se aplica TM por horario no hábil cliente
</t>
  </si>
  <si>
    <t>FLORENCIA CAQUETA</t>
  </si>
  <si>
    <t>Calle 13B # 5-85, a la vuelta de la iglesia casa s</t>
  </si>
  <si>
    <t>MEDELLIN</t>
  </si>
  <si>
    <t>Calle 49 # 50-21 Pisos 14 y 15, Edificio El Café M</t>
  </si>
  <si>
    <t>CD20M</t>
  </si>
  <si>
    <t>APARTADO(ANTIOQUIA)</t>
  </si>
  <si>
    <t>Carrera 94 # 100-75 BLOQUE 1, Barrio Obrero Detrás</t>
  </si>
  <si>
    <t>CD128M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</si>
</sst>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[$€-2]\ * #,##0.00_ ;_ [$€-2]\ * \-#,##0.00_ ;_ [$€-2]\ * &quot;-&quot;??_ "/>
    <numFmt numFmtId="168" formatCode="_-* #,##0.00\ [$€]_-;\-* #,##0.00\ [$€]_-;_-* &quot;-&quot;??\ [$€]_-;_-@_-"/>
    <numFmt numFmtId="169" formatCode="[$-240A]General"/>
    <numFmt numFmtId="170" formatCode="0.0"/>
    <numFmt numFmtId="171" formatCode="_-* #,##0_-;\-* #,##0_-;_-* &quot;-&quot;??_-;_-@_-"/>
    <numFmt numFmtId="172" formatCode="_-[$$-240A]\ * #,##0_-;\-[$$-240A]\ * #,##0_-;_-[$$-240A]\ * &quot;-&quot;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6092"/>
        <bgColor rgb="FF36609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0" fontId="5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7" fillId="0" borderId="0"/>
    <xf numFmtId="0" fontId="7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6" applyNumberFormat="0" applyAlignment="0" applyProtection="0"/>
    <xf numFmtId="0" fontId="19" fillId="6" borderId="7" applyNumberFormat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7" borderId="9" applyNumberFormat="0" applyAlignment="0" applyProtection="0"/>
    <xf numFmtId="0" fontId="23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>
      <alignment vertical="center" wrapText="1"/>
    </xf>
    <xf numFmtId="0" fontId="27" fillId="0" borderId="0">
      <alignment vertical="center" wrapText="1"/>
    </xf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28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3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9" fontId="9" fillId="33" borderId="1" xfId="0" applyNumberFormat="1" applyFont="1" applyFill="1" applyBorder="1" applyAlignment="1">
      <alignment horizontal="center" vertical="center" wrapText="1"/>
    </xf>
    <xf numFmtId="170" fontId="9" fillId="33" borderId="1" xfId="0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vertical="center"/>
    </xf>
    <xf numFmtId="170" fontId="10" fillId="0" borderId="0" xfId="0" applyNumberFormat="1" applyFont="1" applyAlignment="1">
      <alignment vertical="center" wrapText="1"/>
    </xf>
    <xf numFmtId="22" fontId="9" fillId="33" borderId="1" xfId="0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0" fontId="0" fillId="0" borderId="1" xfId="0" applyNumberFormat="1" applyBorder="1" applyAlignment="1">
      <alignment vertical="center"/>
    </xf>
    <xf numFmtId="17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33" borderId="1" xfId="0" applyFont="1" applyFill="1" applyBorder="1" applyAlignment="1">
      <alignment vertical="center" wrapText="1"/>
    </xf>
    <xf numFmtId="172" fontId="0" fillId="0" borderId="1" xfId="0" applyNumberFormat="1" applyBorder="1" applyAlignment="1">
      <alignment vertical="center"/>
    </xf>
    <xf numFmtId="171" fontId="0" fillId="0" borderId="1" xfId="117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8">
    <cellStyle name="20% - Énfasis1" xfId="88" builtinId="30" customBuiltin="1"/>
    <cellStyle name="20% - Énfasis2" xfId="92" builtinId="34" customBuiltin="1"/>
    <cellStyle name="20% - Énfasis3" xfId="96" builtinId="38" customBuiltin="1"/>
    <cellStyle name="20% - Énfasis4" xfId="100" builtinId="42" customBuiltin="1"/>
    <cellStyle name="20% - Énfasis5" xfId="104" builtinId="46" customBuiltin="1"/>
    <cellStyle name="20% - Énfasis6" xfId="108" builtinId="50" customBuiltin="1"/>
    <cellStyle name="40% - Énfasis1" xfId="89" builtinId="31" customBuiltin="1"/>
    <cellStyle name="40% - Énfasis2" xfId="93" builtinId="35" customBuiltin="1"/>
    <cellStyle name="40% - Énfasis3" xfId="97" builtinId="39" customBuiltin="1"/>
    <cellStyle name="40% - Énfasis4" xfId="101" builtinId="43" customBuiltin="1"/>
    <cellStyle name="40% - Énfasis5" xfId="105" builtinId="47" customBuiltin="1"/>
    <cellStyle name="40% - Énfasis6" xfId="109" builtinId="51" customBuiltin="1"/>
    <cellStyle name="60% - Énfasis1" xfId="90" builtinId="32" customBuiltin="1"/>
    <cellStyle name="60% - Énfasis2" xfId="94" builtinId="36" customBuiltin="1"/>
    <cellStyle name="60% - Énfasis3" xfId="98" builtinId="40" customBuiltin="1"/>
    <cellStyle name="60% - Énfasis4" xfId="102" builtinId="44" customBuiltin="1"/>
    <cellStyle name="60% - Énfasis5" xfId="106" builtinId="48" customBuiltin="1"/>
    <cellStyle name="60% - Énfasis6" xfId="110" builtinId="52" customBuiltin="1"/>
    <cellStyle name="Bueno" xfId="75" builtinId="26" customBuiltin="1"/>
    <cellStyle name="Cálculo" xfId="80" builtinId="22" customBuiltin="1"/>
    <cellStyle name="Celda de comprobación" xfId="82" builtinId="23" customBuiltin="1"/>
    <cellStyle name="Celda vinculada" xfId="81" builtinId="24" customBuiltin="1"/>
    <cellStyle name="Encabezado 1" xfId="71" builtinId="16" customBuiltin="1"/>
    <cellStyle name="Encabezado 4" xfId="74" builtinId="19" customBuiltin="1"/>
    <cellStyle name="Énfasis1" xfId="87" builtinId="29" customBuiltin="1"/>
    <cellStyle name="Énfasis2" xfId="91" builtinId="33" customBuiltin="1"/>
    <cellStyle name="Énfasis3" xfId="95" builtinId="37" customBuiltin="1"/>
    <cellStyle name="Énfasis4" xfId="99" builtinId="41" customBuiltin="1"/>
    <cellStyle name="Énfasis5" xfId="103" builtinId="45" customBuiltin="1"/>
    <cellStyle name="Énfasis6" xfId="107" builtinId="49" customBuiltin="1"/>
    <cellStyle name="Entrada" xfId="78" builtinId="20" customBuiltin="1"/>
    <cellStyle name="Estilo 1" xfId="1" xr:uid="{00000000-0005-0000-0000-00001F000000}"/>
    <cellStyle name="Euro" xfId="2" xr:uid="{00000000-0005-0000-0000-000020000000}"/>
    <cellStyle name="Euro 2" xfId="3" xr:uid="{00000000-0005-0000-0000-000021000000}"/>
    <cellStyle name="Euro 3" xfId="4" xr:uid="{00000000-0005-0000-0000-000022000000}"/>
    <cellStyle name="Euro 4" xfId="5" xr:uid="{00000000-0005-0000-0000-000023000000}"/>
    <cellStyle name="Euro 5" xfId="6" xr:uid="{00000000-0005-0000-0000-000024000000}"/>
    <cellStyle name="Euro 6" xfId="7" xr:uid="{00000000-0005-0000-0000-000025000000}"/>
    <cellStyle name="Euro 7" xfId="8" xr:uid="{00000000-0005-0000-0000-000026000000}"/>
    <cellStyle name="Euro_FACTURAS CAUSADAS" xfId="9" xr:uid="{00000000-0005-0000-0000-000027000000}"/>
    <cellStyle name="Excel Built-in Explanatory Text" xfId="116" xr:uid="{2A192B58-FA29-41DF-A671-7CFDFA8C1080}"/>
    <cellStyle name="Excel Built-in Normal" xfId="10" xr:uid="{00000000-0005-0000-0000-000028000000}"/>
    <cellStyle name="Excel Built-in Normal 2" xfId="11" xr:uid="{00000000-0005-0000-0000-000029000000}"/>
    <cellStyle name="Excel Built-in Normal 2 2" xfId="12" xr:uid="{00000000-0005-0000-0000-00002A000000}"/>
    <cellStyle name="Excel Built-in Normal 2 2 2" xfId="13" xr:uid="{00000000-0005-0000-0000-00002B000000}"/>
    <cellStyle name="Hipervínculo 2" xfId="14" xr:uid="{00000000-0005-0000-0000-00002C000000}"/>
    <cellStyle name="Incorrecto" xfId="76" builtinId="27" customBuiltin="1"/>
    <cellStyle name="Millares" xfId="117" builtinId="3"/>
    <cellStyle name="Millares 10" xfId="15" xr:uid="{00000000-0005-0000-0000-00002E000000}"/>
    <cellStyle name="Millares 11" xfId="16" xr:uid="{00000000-0005-0000-0000-00002F000000}"/>
    <cellStyle name="Millares 12" xfId="17" xr:uid="{00000000-0005-0000-0000-000030000000}"/>
    <cellStyle name="Millares 12 2" xfId="18" xr:uid="{00000000-0005-0000-0000-000031000000}"/>
    <cellStyle name="Millares 13" xfId="19" xr:uid="{00000000-0005-0000-0000-000032000000}"/>
    <cellStyle name="Millares 2" xfId="20" xr:uid="{00000000-0005-0000-0000-000033000000}"/>
    <cellStyle name="Millares 2 2" xfId="21" xr:uid="{00000000-0005-0000-0000-000034000000}"/>
    <cellStyle name="Millares 2 3" xfId="22" xr:uid="{00000000-0005-0000-0000-000035000000}"/>
    <cellStyle name="Millares 2 4" xfId="23" xr:uid="{00000000-0005-0000-0000-000036000000}"/>
    <cellStyle name="Millares 2 5" xfId="24" xr:uid="{00000000-0005-0000-0000-000037000000}"/>
    <cellStyle name="Millares 2 5 2" xfId="25" xr:uid="{00000000-0005-0000-0000-000038000000}"/>
    <cellStyle name="Millares 3" xfId="26" xr:uid="{00000000-0005-0000-0000-000039000000}"/>
    <cellStyle name="Millares 3 2" xfId="27" xr:uid="{00000000-0005-0000-0000-00003A000000}"/>
    <cellStyle name="Millares 3 2 2" xfId="28" xr:uid="{00000000-0005-0000-0000-00003B000000}"/>
    <cellStyle name="Millares 3 3" xfId="29" xr:uid="{00000000-0005-0000-0000-00003C000000}"/>
    <cellStyle name="Millares 4" xfId="30" xr:uid="{00000000-0005-0000-0000-00003D000000}"/>
    <cellStyle name="Millares 4 2" xfId="31" xr:uid="{00000000-0005-0000-0000-00003E000000}"/>
    <cellStyle name="Millares 5" xfId="32" xr:uid="{00000000-0005-0000-0000-00003F000000}"/>
    <cellStyle name="Millares 6" xfId="33" xr:uid="{00000000-0005-0000-0000-000040000000}"/>
    <cellStyle name="Millares 7" xfId="34" xr:uid="{00000000-0005-0000-0000-000041000000}"/>
    <cellStyle name="Millares 8" xfId="35" xr:uid="{00000000-0005-0000-0000-000042000000}"/>
    <cellStyle name="Millares 9" xfId="36" xr:uid="{00000000-0005-0000-0000-000043000000}"/>
    <cellStyle name="Moneda 2" xfId="37" xr:uid="{00000000-0005-0000-0000-000044000000}"/>
    <cellStyle name="Moneda 3" xfId="38" xr:uid="{00000000-0005-0000-0000-000045000000}"/>
    <cellStyle name="Moneda 3 2" xfId="39" xr:uid="{00000000-0005-0000-0000-000046000000}"/>
    <cellStyle name="Moneda 3 2 2" xfId="40" xr:uid="{00000000-0005-0000-0000-000047000000}"/>
    <cellStyle name="Moneda 4" xfId="41" xr:uid="{00000000-0005-0000-0000-000048000000}"/>
    <cellStyle name="Moneda 4 2" xfId="42" xr:uid="{00000000-0005-0000-0000-000049000000}"/>
    <cellStyle name="Moneda 5" xfId="43" xr:uid="{00000000-0005-0000-0000-00004A000000}"/>
    <cellStyle name="Moneda 6" xfId="44" xr:uid="{00000000-0005-0000-0000-00004B000000}"/>
    <cellStyle name="Neutral" xfId="77" builtinId="28" customBuiltin="1"/>
    <cellStyle name="Normal" xfId="0" builtinId="0"/>
    <cellStyle name="Normal 10" xfId="45" xr:uid="{00000000-0005-0000-0000-00004E000000}"/>
    <cellStyle name="Normal 11" xfId="46" xr:uid="{00000000-0005-0000-0000-00004F000000}"/>
    <cellStyle name="Normal 12" xfId="47" xr:uid="{00000000-0005-0000-0000-000050000000}"/>
    <cellStyle name="Normal 13" xfId="111" xr:uid="{00000000-0005-0000-0000-000051000000}"/>
    <cellStyle name="Normal 14" xfId="112" xr:uid="{00000000-0005-0000-0000-000052000000}"/>
    <cellStyle name="Normal 2" xfId="48" xr:uid="{00000000-0005-0000-0000-000053000000}"/>
    <cellStyle name="Normal 2 2" xfId="49" xr:uid="{00000000-0005-0000-0000-000054000000}"/>
    <cellStyle name="Normal 2 3" xfId="50" xr:uid="{00000000-0005-0000-0000-000055000000}"/>
    <cellStyle name="Normal 2 4" xfId="51" xr:uid="{00000000-0005-0000-0000-000056000000}"/>
    <cellStyle name="Normal 2 5" xfId="52" xr:uid="{00000000-0005-0000-0000-000057000000}"/>
    <cellStyle name="Normal 2 5 2" xfId="53" xr:uid="{00000000-0005-0000-0000-000058000000}"/>
    <cellStyle name="Normal 2 58 2" xfId="54" xr:uid="{00000000-0005-0000-0000-000059000000}"/>
    <cellStyle name="Normal 2 6" xfId="69" xr:uid="{00000000-0005-0000-0000-00005A000000}"/>
    <cellStyle name="Normal 2 7" xfId="115" xr:uid="{4AF1E0BD-3259-46A4-ACA9-A43AF30C32EC}"/>
    <cellStyle name="Normal 2_Informe Mensual Compartel Fase I Agosto-2009" xfId="55" xr:uid="{00000000-0005-0000-0000-00005B000000}"/>
    <cellStyle name="Normal 3" xfId="56" xr:uid="{00000000-0005-0000-0000-00005C000000}"/>
    <cellStyle name="Normal 3 2" xfId="57" xr:uid="{00000000-0005-0000-0000-00005D000000}"/>
    <cellStyle name="Normal 3 3" xfId="58" xr:uid="{00000000-0005-0000-0000-00005E000000}"/>
    <cellStyle name="Normal 3 4" xfId="113" xr:uid="{DFFF39E3-529F-486A-89F1-6288186612CD}"/>
    <cellStyle name="Normal 4" xfId="59" xr:uid="{00000000-0005-0000-0000-00005F000000}"/>
    <cellStyle name="Normal 4 2" xfId="60" xr:uid="{00000000-0005-0000-0000-000060000000}"/>
    <cellStyle name="Normal 5" xfId="61" xr:uid="{00000000-0005-0000-0000-000061000000}"/>
    <cellStyle name="Normal 6" xfId="62" xr:uid="{00000000-0005-0000-0000-000062000000}"/>
    <cellStyle name="Normal 7" xfId="63" xr:uid="{00000000-0005-0000-0000-000063000000}"/>
    <cellStyle name="Normal 8" xfId="64" xr:uid="{00000000-0005-0000-0000-000064000000}"/>
    <cellStyle name="Normal 9" xfId="65" xr:uid="{00000000-0005-0000-0000-000065000000}"/>
    <cellStyle name="Notas" xfId="84" builtinId="10" customBuiltin="1"/>
    <cellStyle name="Porcentaje 2" xfId="66" xr:uid="{00000000-0005-0000-0000-000068000000}"/>
    <cellStyle name="Porcentaje 2 2" xfId="114" xr:uid="{A69CA3EB-C598-4A67-BB7A-EA2047D0F6F4}"/>
    <cellStyle name="Porcentual 2" xfId="67" xr:uid="{00000000-0005-0000-0000-000069000000}"/>
    <cellStyle name="Salida" xfId="79" builtinId="21" customBuiltin="1"/>
    <cellStyle name="TableStyleLight1" xfId="68" xr:uid="{00000000-0005-0000-0000-00006B000000}"/>
    <cellStyle name="Texto de advertencia" xfId="83" builtinId="11" customBuiltin="1"/>
    <cellStyle name="Texto explicativo" xfId="85" builtinId="53" customBuiltin="1"/>
    <cellStyle name="Título 2" xfId="72" builtinId="17" customBuiltin="1"/>
    <cellStyle name="Título 3" xfId="73" builtinId="18" customBuiltin="1"/>
    <cellStyle name="Título 4" xfId="70" xr:uid="{00000000-0005-0000-0000-000070000000}"/>
    <cellStyle name="Total" xfId="86" builtinId="25" customBuiltin="1"/>
  </cellStyles>
  <dxfs count="0"/>
  <tableStyles count="0" defaultTableStyle="TableStyleMedium2" defaultPivotStyle="PivotStyleLight16"/>
  <colors>
    <mruColors>
      <color rgb="FFFF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11906</xdr:colOff>
      <xdr:row>0</xdr:row>
      <xdr:rowOff>35419</xdr:rowOff>
    </xdr:from>
    <xdr:to>
      <xdr:col>10</xdr:col>
      <xdr:colOff>11145</xdr:colOff>
      <xdr:row>4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D231A-5363-43E4-907F-AE517E2E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219" y="35419"/>
          <a:ext cx="2344770" cy="1107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74770</xdr:colOff>
      <xdr:row>0</xdr:row>
      <xdr:rowOff>0</xdr:rowOff>
    </xdr:from>
    <xdr:to>
      <xdr:col>20</xdr:col>
      <xdr:colOff>1026795</xdr:colOff>
      <xdr:row>4</xdr:row>
      <xdr:rowOff>225554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13042-1090-4C7C-8157-FDFFFAE6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5770" y="0"/>
          <a:ext cx="1990250" cy="945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342900</xdr:colOff>
      <xdr:row>10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EDB0A-85D2-1C2F-8D84-31C75ECB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67700" cy="2085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40" zoomScale="80" zoomScaleNormal="80" workbookViewId="0">
      <selection activeCell="G72" sqref="G72"/>
    </sheetView>
  </sheetViews>
  <sheetFormatPr baseColWidth="10" defaultColWidth="11.42578125" defaultRowHeight="15" x14ac:dyDescent="0.25"/>
  <cols>
    <col min="1" max="1" width="11" style="3" customWidth="1"/>
    <col min="2" max="2" width="16.5703125" style="3" customWidth="1"/>
    <col min="3" max="3" width="44.5703125" style="4" customWidth="1"/>
    <col min="4" max="4" width="13.7109375" style="3" customWidth="1"/>
    <col min="5" max="5" width="10.7109375" style="4" customWidth="1"/>
    <col min="6" max="6" width="17.140625" style="16" customWidth="1"/>
    <col min="7" max="7" width="11.5703125" style="4" customWidth="1"/>
    <col min="8" max="8" width="17.28515625" style="15" customWidth="1"/>
    <col min="9" max="9" width="19.5703125" style="4" bestFit="1" customWidth="1"/>
    <col min="10" max="10" width="15.5703125" style="12" customWidth="1"/>
    <col min="11" max="11" width="11.85546875" style="4" customWidth="1"/>
    <col min="12" max="12" width="14" style="3" customWidth="1"/>
    <col min="13" max="13" width="0" style="3" hidden="1" customWidth="1"/>
    <col min="14" max="16384" width="11.42578125" style="3"/>
  </cols>
  <sheetData>
    <row r="1" spans="1:13" ht="18.75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13" ht="18.75" x14ac:dyDescent="0.25">
      <c r="A2" s="31" t="s">
        <v>1</v>
      </c>
      <c r="B2" s="31"/>
      <c r="C2" s="31"/>
      <c r="D2" s="31"/>
      <c r="E2" s="31"/>
      <c r="F2" s="31"/>
      <c r="G2" s="31"/>
      <c r="H2" s="31"/>
    </row>
    <row r="3" spans="1:13" ht="18.75" x14ac:dyDescent="0.25">
      <c r="A3" s="31" t="s">
        <v>2</v>
      </c>
      <c r="B3" s="31"/>
      <c r="C3" s="31"/>
      <c r="D3" s="31"/>
      <c r="E3" s="31"/>
      <c r="F3" s="31"/>
      <c r="G3" s="31"/>
      <c r="H3" s="31"/>
    </row>
    <row r="4" spans="1:13" ht="18.75" x14ac:dyDescent="0.25">
      <c r="A4" s="31" t="s">
        <v>3</v>
      </c>
      <c r="B4" s="31"/>
      <c r="C4" s="31"/>
      <c r="D4" s="31"/>
      <c r="E4" s="31"/>
      <c r="F4" s="31"/>
      <c r="G4" s="31"/>
      <c r="H4" s="31"/>
    </row>
    <row r="5" spans="1:13" ht="18.75" customHeight="1" x14ac:dyDescent="0.25">
      <c r="A5" s="32"/>
      <c r="B5" s="32"/>
      <c r="C5" s="32"/>
      <c r="D5" s="32"/>
      <c r="E5" s="32"/>
      <c r="F5" s="32"/>
      <c r="G5" s="32"/>
      <c r="H5" s="32"/>
      <c r="I5" s="5"/>
    </row>
    <row r="6" spans="1:13" ht="65.25" customHeight="1" x14ac:dyDescent="0.25">
      <c r="A6" s="9" t="s">
        <v>4</v>
      </c>
      <c r="B6" s="9" t="s">
        <v>5</v>
      </c>
      <c r="C6" s="9" t="s">
        <v>6</v>
      </c>
      <c r="D6" s="28" t="s">
        <v>7</v>
      </c>
      <c r="E6" s="9" t="s">
        <v>8</v>
      </c>
      <c r="F6" s="14" t="s">
        <v>9</v>
      </c>
      <c r="G6" s="9" t="s">
        <v>10</v>
      </c>
      <c r="H6" s="14" t="s">
        <v>11</v>
      </c>
      <c r="I6" s="9" t="s">
        <v>12</v>
      </c>
      <c r="J6" s="13" t="s">
        <v>13</v>
      </c>
      <c r="K6" s="13" t="s">
        <v>14</v>
      </c>
      <c r="L6" s="13" t="s">
        <v>15</v>
      </c>
    </row>
    <row r="7" spans="1:13" x14ac:dyDescent="0.25">
      <c r="A7" s="1">
        <v>87</v>
      </c>
      <c r="B7" s="20" t="s">
        <v>16</v>
      </c>
      <c r="C7" s="26" t="s">
        <v>17</v>
      </c>
      <c r="D7" s="1" t="s">
        <v>18</v>
      </c>
      <c r="E7" s="27" t="s">
        <v>19</v>
      </c>
      <c r="F7" s="21">
        <v>0</v>
      </c>
      <c r="G7" s="20">
        <f>24*30</f>
        <v>720</v>
      </c>
      <c r="H7" s="22">
        <f>((G7-F7)/G7)*100</f>
        <v>100</v>
      </c>
      <c r="I7" s="20" t="str">
        <f>+IF(H7&lt;99.9,"FRACASO","EXITO")</f>
        <v>EXITO</v>
      </c>
      <c r="J7" s="23">
        <v>0</v>
      </c>
      <c r="K7" s="25">
        <v>473700</v>
      </c>
      <c r="L7" s="30">
        <f>J7*K7</f>
        <v>0</v>
      </c>
      <c r="M7" s="26">
        <v>10</v>
      </c>
    </row>
    <row r="8" spans="1:13" x14ac:dyDescent="0.25">
      <c r="A8" s="1">
        <v>88</v>
      </c>
      <c r="B8" s="20" t="s">
        <v>20</v>
      </c>
      <c r="C8" s="26" t="s">
        <v>21</v>
      </c>
      <c r="D8" s="1" t="s">
        <v>18</v>
      </c>
      <c r="E8" s="27" t="s">
        <v>19</v>
      </c>
      <c r="F8" s="21">
        <v>0</v>
      </c>
      <c r="G8" s="20">
        <f t="shared" ref="G8:G55" si="0">24*30</f>
        <v>720</v>
      </c>
      <c r="H8" s="22">
        <f t="shared" ref="H8:H50" si="1">((G8-F8)/G8)*100</f>
        <v>100</v>
      </c>
      <c r="I8" s="20" t="str">
        <f>+IF(H8&lt;99.9,"FRACASO","EXITO")</f>
        <v>EXITO</v>
      </c>
      <c r="J8" s="23">
        <v>0</v>
      </c>
      <c r="K8" s="25">
        <v>497400</v>
      </c>
      <c r="L8" s="30">
        <f t="shared" ref="L8:L55" si="2">J8*K8</f>
        <v>0</v>
      </c>
      <c r="M8" s="26">
        <v>11</v>
      </c>
    </row>
    <row r="9" spans="1:13" x14ac:dyDescent="0.25">
      <c r="A9" s="1">
        <v>89</v>
      </c>
      <c r="B9" s="20" t="s">
        <v>22</v>
      </c>
      <c r="C9" s="26" t="s">
        <v>23</v>
      </c>
      <c r="D9" s="1" t="s">
        <v>18</v>
      </c>
      <c r="E9" s="27" t="s">
        <v>19</v>
      </c>
      <c r="F9" s="21">
        <v>0</v>
      </c>
      <c r="G9" s="20">
        <f t="shared" si="0"/>
        <v>720</v>
      </c>
      <c r="H9" s="22">
        <f t="shared" si="1"/>
        <v>100</v>
      </c>
      <c r="I9" s="20" t="str">
        <f>+IF(H9&lt;99.9,"FRACASO","EXITO")</f>
        <v>EXITO</v>
      </c>
      <c r="J9" s="23">
        <v>0</v>
      </c>
      <c r="K9" s="25">
        <v>497400</v>
      </c>
      <c r="L9" s="30">
        <f t="shared" si="2"/>
        <v>0</v>
      </c>
      <c r="M9" s="26">
        <v>11</v>
      </c>
    </row>
    <row r="10" spans="1:13" x14ac:dyDescent="0.25">
      <c r="A10" s="1">
        <v>91</v>
      </c>
      <c r="B10" s="20" t="s">
        <v>24</v>
      </c>
      <c r="C10" s="26" t="s">
        <v>25</v>
      </c>
      <c r="D10" s="1" t="s">
        <v>18</v>
      </c>
      <c r="E10" s="27" t="s">
        <v>19</v>
      </c>
      <c r="F10" s="21">
        <v>0</v>
      </c>
      <c r="G10" s="20">
        <f t="shared" si="0"/>
        <v>720</v>
      </c>
      <c r="H10" s="22">
        <f t="shared" si="1"/>
        <v>100</v>
      </c>
      <c r="I10" s="20" t="str">
        <f>+IF(H10&lt;99.9,"FRACASO","EXITO")</f>
        <v>EXITO</v>
      </c>
      <c r="J10" s="23">
        <v>0</v>
      </c>
      <c r="K10" s="25">
        <v>497400</v>
      </c>
      <c r="L10" s="30">
        <f t="shared" si="2"/>
        <v>0</v>
      </c>
      <c r="M10" s="26">
        <v>11</v>
      </c>
    </row>
    <row r="11" spans="1:13" x14ac:dyDescent="0.25">
      <c r="A11" s="1">
        <v>92</v>
      </c>
      <c r="B11" s="20" t="s">
        <v>26</v>
      </c>
      <c r="C11" s="26" t="s">
        <v>27</v>
      </c>
      <c r="D11" s="1" t="s">
        <v>18</v>
      </c>
      <c r="E11" s="27" t="s">
        <v>19</v>
      </c>
      <c r="F11" s="21">
        <v>16.3</v>
      </c>
      <c r="G11" s="20">
        <f t="shared" si="0"/>
        <v>720</v>
      </c>
      <c r="H11" s="22">
        <f t="shared" si="1"/>
        <v>97.736111111111114</v>
      </c>
      <c r="I11" s="20" t="str">
        <f>+IF(H11&lt;99.9,"FRACASO","EXITO")</f>
        <v>FRACASO</v>
      </c>
      <c r="J11" s="23">
        <v>1</v>
      </c>
      <c r="K11" s="25">
        <v>950000</v>
      </c>
      <c r="L11" s="30">
        <f t="shared" si="2"/>
        <v>950000</v>
      </c>
      <c r="M11" s="26">
        <v>11</v>
      </c>
    </row>
    <row r="12" spans="1:13" x14ac:dyDescent="0.25">
      <c r="A12" s="1">
        <v>93</v>
      </c>
      <c r="B12" s="20" t="s">
        <v>28</v>
      </c>
      <c r="C12" s="26" t="s">
        <v>29</v>
      </c>
      <c r="D12" s="1" t="s">
        <v>18</v>
      </c>
      <c r="E12" s="27" t="s">
        <v>19</v>
      </c>
      <c r="F12" s="21">
        <v>0</v>
      </c>
      <c r="G12" s="20">
        <f t="shared" si="0"/>
        <v>720</v>
      </c>
      <c r="H12" s="22">
        <f t="shared" si="1"/>
        <v>100</v>
      </c>
      <c r="I12" s="20" t="str">
        <f>+IF(H12&lt;99.98,"FRACASO","EXITO")</f>
        <v>EXITO</v>
      </c>
      <c r="J12" s="23">
        <v>0</v>
      </c>
      <c r="K12" s="25">
        <v>475203</v>
      </c>
      <c r="L12" s="30">
        <f t="shared" si="2"/>
        <v>0</v>
      </c>
      <c r="M12" s="26">
        <v>11</v>
      </c>
    </row>
    <row r="13" spans="1:13" x14ac:dyDescent="0.25">
      <c r="A13" s="1">
        <v>94</v>
      </c>
      <c r="B13" s="20" t="s">
        <v>30</v>
      </c>
      <c r="C13" s="26" t="s">
        <v>31</v>
      </c>
      <c r="D13" s="1" t="s">
        <v>18</v>
      </c>
      <c r="E13" s="27" t="s">
        <v>32</v>
      </c>
      <c r="F13" s="21">
        <v>0</v>
      </c>
      <c r="G13" s="20">
        <f t="shared" si="0"/>
        <v>720</v>
      </c>
      <c r="H13" s="22">
        <f t="shared" si="1"/>
        <v>100</v>
      </c>
      <c r="I13" s="20" t="str">
        <f>+IF(H13&lt;99.98,"FRACASO","EXITO")</f>
        <v>EXITO</v>
      </c>
      <c r="J13" s="23">
        <v>0</v>
      </c>
      <c r="K13" s="25">
        <v>525000</v>
      </c>
      <c r="L13" s="30">
        <f t="shared" si="2"/>
        <v>0</v>
      </c>
      <c r="M13" s="26">
        <v>11</v>
      </c>
    </row>
    <row r="14" spans="1:13" x14ac:dyDescent="0.25">
      <c r="A14" s="1">
        <v>96</v>
      </c>
      <c r="B14" s="20" t="s">
        <v>33</v>
      </c>
      <c r="C14" s="26" t="s">
        <v>34</v>
      </c>
      <c r="D14" s="1" t="s">
        <v>18</v>
      </c>
      <c r="E14" s="27" t="s">
        <v>19</v>
      </c>
      <c r="F14" s="21">
        <v>0</v>
      </c>
      <c r="G14" s="20">
        <f t="shared" si="0"/>
        <v>720</v>
      </c>
      <c r="H14" s="22">
        <f t="shared" si="1"/>
        <v>100</v>
      </c>
      <c r="I14" s="20" t="str">
        <f>+IF(H14&lt;99.9,"FRACASO","EXITO")</f>
        <v>EXITO</v>
      </c>
      <c r="J14" s="23">
        <v>0</v>
      </c>
      <c r="K14" s="25">
        <v>473700</v>
      </c>
      <c r="L14" s="30">
        <f t="shared" si="2"/>
        <v>0</v>
      </c>
      <c r="M14" s="26">
        <v>11</v>
      </c>
    </row>
    <row r="15" spans="1:13" x14ac:dyDescent="0.25">
      <c r="A15" s="1">
        <v>97</v>
      </c>
      <c r="B15" s="20" t="s">
        <v>35</v>
      </c>
      <c r="C15" s="26" t="s">
        <v>36</v>
      </c>
      <c r="D15" s="1" t="s">
        <v>18</v>
      </c>
      <c r="E15" s="27" t="s">
        <v>32</v>
      </c>
      <c r="F15" s="21">
        <v>0</v>
      </c>
      <c r="G15" s="20">
        <f t="shared" si="0"/>
        <v>720</v>
      </c>
      <c r="H15" s="22">
        <f t="shared" si="1"/>
        <v>100</v>
      </c>
      <c r="I15" s="20" t="str">
        <f>+IF(H15&lt;99.98,"FRACASO","EXITO")</f>
        <v>EXITO</v>
      </c>
      <c r="J15" s="23">
        <v>0</v>
      </c>
      <c r="K15" s="25">
        <v>500000</v>
      </c>
      <c r="L15" s="30">
        <f t="shared" si="2"/>
        <v>0</v>
      </c>
      <c r="M15" s="26">
        <v>5</v>
      </c>
    </row>
    <row r="16" spans="1:13" x14ac:dyDescent="0.25">
      <c r="A16" s="1">
        <v>99</v>
      </c>
      <c r="B16" s="20" t="s">
        <v>37</v>
      </c>
      <c r="C16" s="26" t="s">
        <v>38</v>
      </c>
      <c r="D16" s="1" t="s">
        <v>18</v>
      </c>
      <c r="E16" s="27" t="s">
        <v>19</v>
      </c>
      <c r="F16" s="21">
        <v>0</v>
      </c>
      <c r="G16" s="20">
        <f t="shared" si="0"/>
        <v>720</v>
      </c>
      <c r="H16" s="22">
        <f t="shared" si="1"/>
        <v>100</v>
      </c>
      <c r="I16" s="20" t="str">
        <f>+IF(H16&lt;99.98,"FRACASO","EXITO")</f>
        <v>EXITO</v>
      </c>
      <c r="J16" s="23">
        <v>0</v>
      </c>
      <c r="K16" s="25">
        <v>473700</v>
      </c>
      <c r="L16" s="30">
        <f t="shared" si="2"/>
        <v>0</v>
      </c>
      <c r="M16" s="26">
        <v>11</v>
      </c>
    </row>
    <row r="17" spans="1:13" x14ac:dyDescent="0.25">
      <c r="A17" s="1">
        <v>100</v>
      </c>
      <c r="B17" s="20" t="s">
        <v>39</v>
      </c>
      <c r="C17" s="26" t="s">
        <v>40</v>
      </c>
      <c r="D17" s="1" t="s">
        <v>18</v>
      </c>
      <c r="E17" s="27" t="s">
        <v>19</v>
      </c>
      <c r="F17" s="21">
        <v>0</v>
      </c>
      <c r="G17" s="20">
        <f t="shared" si="0"/>
        <v>720</v>
      </c>
      <c r="H17" s="22">
        <f t="shared" si="1"/>
        <v>100</v>
      </c>
      <c r="I17" s="20" t="str">
        <f>+IF(H17&lt;99.98,"FRACASO","EXITO")</f>
        <v>EXITO</v>
      </c>
      <c r="J17" s="23">
        <v>0</v>
      </c>
      <c r="K17" s="25">
        <v>473700</v>
      </c>
      <c r="L17" s="30">
        <f t="shared" si="2"/>
        <v>0</v>
      </c>
      <c r="M17" s="26">
        <v>11</v>
      </c>
    </row>
    <row r="18" spans="1:13" x14ac:dyDescent="0.25">
      <c r="A18" s="1">
        <v>101</v>
      </c>
      <c r="B18" s="20" t="s">
        <v>41</v>
      </c>
      <c r="C18" s="26" t="s">
        <v>42</v>
      </c>
      <c r="D18" s="1" t="s">
        <v>43</v>
      </c>
      <c r="E18" s="27" t="s">
        <v>32</v>
      </c>
      <c r="F18" s="21">
        <v>0</v>
      </c>
      <c r="G18" s="20">
        <f t="shared" si="0"/>
        <v>720</v>
      </c>
      <c r="H18" s="22">
        <f t="shared" ref="H18" si="3">((G18-F18)/G18)*100</f>
        <v>100</v>
      </c>
      <c r="I18" s="20" t="str">
        <f>+IF(H18&lt;99.98,"FRACASO","EXITO")</f>
        <v>EXITO</v>
      </c>
      <c r="J18" s="23">
        <v>0</v>
      </c>
      <c r="K18" s="25">
        <v>426000</v>
      </c>
      <c r="L18" s="30">
        <f t="shared" si="2"/>
        <v>0</v>
      </c>
      <c r="M18" s="26"/>
    </row>
    <row r="19" spans="1:13" x14ac:dyDescent="0.25">
      <c r="A19" s="1">
        <v>102</v>
      </c>
      <c r="B19" s="20" t="s">
        <v>44</v>
      </c>
      <c r="C19" s="26" t="s">
        <v>45</v>
      </c>
      <c r="D19" s="1" t="s">
        <v>46</v>
      </c>
      <c r="E19" s="27" t="s">
        <v>32</v>
      </c>
      <c r="F19" s="21">
        <v>0</v>
      </c>
      <c r="G19" s="20">
        <f t="shared" si="0"/>
        <v>720</v>
      </c>
      <c r="H19" s="22">
        <f t="shared" si="1"/>
        <v>100</v>
      </c>
      <c r="I19" s="20" t="str">
        <f>+IF(H19&lt;99.98,"FRACASO","EXITO")</f>
        <v>EXITO</v>
      </c>
      <c r="J19" s="23">
        <v>0</v>
      </c>
      <c r="K19" s="25">
        <v>140000</v>
      </c>
      <c r="L19" s="30">
        <f t="shared" si="2"/>
        <v>0</v>
      </c>
      <c r="M19" s="26">
        <v>11</v>
      </c>
    </row>
    <row r="20" spans="1:13" x14ac:dyDescent="0.25">
      <c r="A20" s="1">
        <v>103</v>
      </c>
      <c r="B20" s="20" t="s">
        <v>47</v>
      </c>
      <c r="C20" s="26" t="s">
        <v>48</v>
      </c>
      <c r="D20" s="1" t="s">
        <v>46</v>
      </c>
      <c r="E20" s="27" t="s">
        <v>32</v>
      </c>
      <c r="F20" s="21">
        <v>0</v>
      </c>
      <c r="G20" s="20">
        <f t="shared" si="0"/>
        <v>720</v>
      </c>
      <c r="H20" s="22">
        <f t="shared" si="1"/>
        <v>100</v>
      </c>
      <c r="I20" s="20" t="str">
        <f>+IF(H20&lt;99.9,"FRACASO","EXITO")</f>
        <v>EXITO</v>
      </c>
      <c r="J20" s="23">
        <v>0</v>
      </c>
      <c r="K20" s="25">
        <v>121700</v>
      </c>
      <c r="L20" s="30">
        <f t="shared" si="2"/>
        <v>0</v>
      </c>
      <c r="M20" s="26">
        <v>11</v>
      </c>
    </row>
    <row r="21" spans="1:13" x14ac:dyDescent="0.25">
      <c r="A21" s="1">
        <v>104</v>
      </c>
      <c r="B21" s="20" t="s">
        <v>49</v>
      </c>
      <c r="C21" s="26" t="s">
        <v>50</v>
      </c>
      <c r="D21" s="1" t="s">
        <v>46</v>
      </c>
      <c r="E21" s="27" t="s">
        <v>32</v>
      </c>
      <c r="F21" s="21">
        <v>0</v>
      </c>
      <c r="G21" s="20">
        <f t="shared" si="0"/>
        <v>720</v>
      </c>
      <c r="H21" s="22">
        <f t="shared" si="1"/>
        <v>100</v>
      </c>
      <c r="I21" s="20" t="str">
        <f t="shared" ref="I21:I26" si="4">+IF(H21&lt;99.98,"FRACASO","EXITO")</f>
        <v>EXITO</v>
      </c>
      <c r="J21" s="23">
        <v>0</v>
      </c>
      <c r="K21" s="25">
        <v>121700</v>
      </c>
      <c r="L21" s="30">
        <f t="shared" si="2"/>
        <v>0</v>
      </c>
      <c r="M21" s="26">
        <v>11</v>
      </c>
    </row>
    <row r="22" spans="1:13" x14ac:dyDescent="0.25">
      <c r="A22" s="1">
        <v>105</v>
      </c>
      <c r="B22" s="20" t="s">
        <v>51</v>
      </c>
      <c r="C22" s="26" t="s">
        <v>52</v>
      </c>
      <c r="D22" s="1" t="s">
        <v>46</v>
      </c>
      <c r="E22" s="27" t="s">
        <v>32</v>
      </c>
      <c r="F22" s="21">
        <v>0</v>
      </c>
      <c r="G22" s="20">
        <f t="shared" si="0"/>
        <v>720</v>
      </c>
      <c r="H22" s="22">
        <f t="shared" si="1"/>
        <v>100</v>
      </c>
      <c r="I22" s="20" t="str">
        <f t="shared" si="4"/>
        <v>EXITO</v>
      </c>
      <c r="J22" s="23">
        <v>0</v>
      </c>
      <c r="K22" s="25">
        <v>121700</v>
      </c>
      <c r="L22" s="30">
        <f t="shared" si="2"/>
        <v>0</v>
      </c>
      <c r="M22" s="26">
        <v>11</v>
      </c>
    </row>
    <row r="23" spans="1:13" x14ac:dyDescent="0.25">
      <c r="A23" s="1">
        <v>106</v>
      </c>
      <c r="B23" s="20" t="s">
        <v>53</v>
      </c>
      <c r="C23" s="26" t="s">
        <v>54</v>
      </c>
      <c r="D23" s="1" t="s">
        <v>46</v>
      </c>
      <c r="E23" s="27" t="s">
        <v>19</v>
      </c>
      <c r="F23" s="21">
        <v>0</v>
      </c>
      <c r="G23" s="20">
        <f t="shared" si="0"/>
        <v>720</v>
      </c>
      <c r="H23" s="22">
        <f t="shared" si="1"/>
        <v>100</v>
      </c>
      <c r="I23" s="20" t="str">
        <f t="shared" si="4"/>
        <v>EXITO</v>
      </c>
      <c r="J23" s="23">
        <v>0</v>
      </c>
      <c r="K23" s="25">
        <v>118000</v>
      </c>
      <c r="L23" s="30">
        <f t="shared" si="2"/>
        <v>0</v>
      </c>
      <c r="M23" s="26">
        <v>11</v>
      </c>
    </row>
    <row r="24" spans="1:13" x14ac:dyDescent="0.25">
      <c r="A24" s="1">
        <v>107</v>
      </c>
      <c r="B24" s="20" t="s">
        <v>122</v>
      </c>
      <c r="C24" s="26" t="s">
        <v>123</v>
      </c>
      <c r="D24" s="1" t="s">
        <v>46</v>
      </c>
      <c r="E24" s="27" t="s">
        <v>32</v>
      </c>
      <c r="F24" s="21">
        <v>0</v>
      </c>
      <c r="G24" s="20">
        <f t="shared" si="0"/>
        <v>720</v>
      </c>
      <c r="H24" s="22">
        <f t="shared" si="1"/>
        <v>100</v>
      </c>
      <c r="I24" s="20" t="str">
        <f t="shared" si="4"/>
        <v>EXITO</v>
      </c>
      <c r="J24" s="23">
        <v>0</v>
      </c>
      <c r="K24" s="25">
        <v>127800</v>
      </c>
      <c r="L24" s="30">
        <f t="shared" si="2"/>
        <v>0</v>
      </c>
      <c r="M24" s="26"/>
    </row>
    <row r="25" spans="1:13" x14ac:dyDescent="0.25">
      <c r="A25" s="1">
        <v>108</v>
      </c>
      <c r="B25" s="20" t="s">
        <v>124</v>
      </c>
      <c r="C25" s="26" t="s">
        <v>125</v>
      </c>
      <c r="D25" s="1" t="s">
        <v>126</v>
      </c>
      <c r="E25" s="27" t="s">
        <v>32</v>
      </c>
      <c r="F25" s="21">
        <v>0</v>
      </c>
      <c r="G25" s="20">
        <f t="shared" si="0"/>
        <v>720</v>
      </c>
      <c r="H25" s="22">
        <f t="shared" si="1"/>
        <v>100</v>
      </c>
      <c r="I25" s="20" t="str">
        <f t="shared" si="4"/>
        <v>EXITO</v>
      </c>
      <c r="J25" s="23">
        <v>0</v>
      </c>
      <c r="K25" s="25">
        <v>132000</v>
      </c>
      <c r="L25" s="30">
        <f t="shared" si="2"/>
        <v>0</v>
      </c>
      <c r="M25" s="26"/>
    </row>
    <row r="26" spans="1:13" x14ac:dyDescent="0.25">
      <c r="A26" s="1">
        <v>109</v>
      </c>
      <c r="B26" s="20" t="s">
        <v>55</v>
      </c>
      <c r="C26" s="26" t="s">
        <v>56</v>
      </c>
      <c r="D26" s="1" t="s">
        <v>46</v>
      </c>
      <c r="E26" s="27" t="s">
        <v>32</v>
      </c>
      <c r="F26" s="21">
        <v>0</v>
      </c>
      <c r="G26" s="20">
        <f t="shared" si="0"/>
        <v>720</v>
      </c>
      <c r="H26" s="22">
        <f t="shared" ref="H26" si="5">((G26-F26)/G26)*100</f>
        <v>100</v>
      </c>
      <c r="I26" s="20" t="str">
        <f t="shared" si="4"/>
        <v>EXITO</v>
      </c>
      <c r="J26" s="23">
        <v>0</v>
      </c>
      <c r="K26" s="25">
        <v>127800</v>
      </c>
      <c r="L26" s="30">
        <f t="shared" si="2"/>
        <v>0</v>
      </c>
      <c r="M26" s="26">
        <v>11</v>
      </c>
    </row>
    <row r="27" spans="1:13" x14ac:dyDescent="0.25">
      <c r="A27" s="1">
        <v>110</v>
      </c>
      <c r="B27" s="20" t="s">
        <v>30</v>
      </c>
      <c r="C27" s="26" t="s">
        <v>31</v>
      </c>
      <c r="D27" s="1" t="s">
        <v>46</v>
      </c>
      <c r="E27" s="27" t="s">
        <v>32</v>
      </c>
      <c r="F27" s="21">
        <v>0</v>
      </c>
      <c r="G27" s="20">
        <f t="shared" si="0"/>
        <v>720</v>
      </c>
      <c r="H27" s="22">
        <f t="shared" si="1"/>
        <v>100</v>
      </c>
      <c r="I27" s="20" t="str">
        <f t="shared" ref="I27:I32" si="6">+IF(H27&lt;99.9,"FRACASO","EXITO")</f>
        <v>EXITO</v>
      </c>
      <c r="J27" s="23">
        <v>0</v>
      </c>
      <c r="K27" s="25">
        <v>127800</v>
      </c>
      <c r="L27" s="30">
        <f t="shared" si="2"/>
        <v>0</v>
      </c>
      <c r="M27" s="26">
        <v>3</v>
      </c>
    </row>
    <row r="28" spans="1:13" x14ac:dyDescent="0.25">
      <c r="A28" s="1">
        <v>111</v>
      </c>
      <c r="B28" s="20" t="s">
        <v>35</v>
      </c>
      <c r="C28" s="26" t="s">
        <v>36</v>
      </c>
      <c r="D28" s="1" t="s">
        <v>46</v>
      </c>
      <c r="E28" s="27" t="s">
        <v>32</v>
      </c>
      <c r="F28" s="21">
        <v>0</v>
      </c>
      <c r="G28" s="20">
        <f t="shared" si="0"/>
        <v>720</v>
      </c>
      <c r="H28" s="22">
        <f t="shared" si="1"/>
        <v>100</v>
      </c>
      <c r="I28" s="20" t="str">
        <f t="shared" si="6"/>
        <v>EXITO</v>
      </c>
      <c r="J28" s="23">
        <v>0</v>
      </c>
      <c r="K28" s="25">
        <v>121700</v>
      </c>
      <c r="L28" s="30">
        <f t="shared" si="2"/>
        <v>0</v>
      </c>
      <c r="M28" s="26">
        <v>11</v>
      </c>
    </row>
    <row r="29" spans="1:13" x14ac:dyDescent="0.25">
      <c r="A29" s="1">
        <v>123</v>
      </c>
      <c r="B29" s="20" t="s">
        <v>41</v>
      </c>
      <c r="C29" s="26" t="s">
        <v>42</v>
      </c>
      <c r="D29" s="1" t="s">
        <v>57</v>
      </c>
      <c r="E29" s="27" t="s">
        <v>32</v>
      </c>
      <c r="F29" s="21">
        <v>0</v>
      </c>
      <c r="G29" s="20">
        <f t="shared" si="0"/>
        <v>720</v>
      </c>
      <c r="H29" s="22">
        <f t="shared" si="1"/>
        <v>100</v>
      </c>
      <c r="I29" s="20" t="str">
        <f t="shared" si="6"/>
        <v>EXITO</v>
      </c>
      <c r="J29" s="23">
        <v>0</v>
      </c>
      <c r="K29" s="25">
        <v>3177600</v>
      </c>
      <c r="L29" s="30">
        <f t="shared" si="2"/>
        <v>0</v>
      </c>
      <c r="M29" s="26">
        <v>11</v>
      </c>
    </row>
    <row r="30" spans="1:13" x14ac:dyDescent="0.25">
      <c r="A30" s="1">
        <v>125</v>
      </c>
      <c r="B30" s="20" t="s">
        <v>58</v>
      </c>
      <c r="C30" s="26" t="s">
        <v>59</v>
      </c>
      <c r="D30" s="1" t="s">
        <v>60</v>
      </c>
      <c r="E30" s="27" t="s">
        <v>61</v>
      </c>
      <c r="F30" s="21">
        <v>0</v>
      </c>
      <c r="G30" s="20">
        <f t="shared" si="0"/>
        <v>720</v>
      </c>
      <c r="H30" s="22">
        <f t="shared" ref="H30:H31" si="7">((G30-F30)/G30)*100</f>
        <v>100</v>
      </c>
      <c r="I30" s="20" t="str">
        <f t="shared" si="6"/>
        <v>EXITO</v>
      </c>
      <c r="J30" s="23">
        <v>0</v>
      </c>
      <c r="K30" s="25">
        <v>2500000</v>
      </c>
      <c r="L30" s="30">
        <f t="shared" si="2"/>
        <v>0</v>
      </c>
      <c r="M30" s="26"/>
    </row>
    <row r="31" spans="1:13" x14ac:dyDescent="0.25">
      <c r="A31" s="1">
        <v>126</v>
      </c>
      <c r="B31" s="20" t="s">
        <v>62</v>
      </c>
      <c r="C31" s="26" t="s">
        <v>63</v>
      </c>
      <c r="D31" s="1" t="s">
        <v>60</v>
      </c>
      <c r="E31" s="27" t="s">
        <v>61</v>
      </c>
      <c r="F31" s="21">
        <v>0</v>
      </c>
      <c r="G31" s="20">
        <f t="shared" si="0"/>
        <v>720</v>
      </c>
      <c r="H31" s="22">
        <f t="shared" si="7"/>
        <v>100</v>
      </c>
      <c r="I31" s="20" t="str">
        <f t="shared" si="6"/>
        <v>EXITO</v>
      </c>
      <c r="J31" s="23">
        <v>0</v>
      </c>
      <c r="K31" s="25">
        <v>2500000</v>
      </c>
      <c r="L31" s="30">
        <f t="shared" si="2"/>
        <v>0</v>
      </c>
      <c r="M31" s="26"/>
    </row>
    <row r="32" spans="1:13" x14ac:dyDescent="0.25">
      <c r="A32" s="1">
        <v>127</v>
      </c>
      <c r="B32" s="20" t="s">
        <v>64</v>
      </c>
      <c r="C32" s="26" t="s">
        <v>65</v>
      </c>
      <c r="D32" s="1" t="s">
        <v>60</v>
      </c>
      <c r="E32" s="27" t="s">
        <v>61</v>
      </c>
      <c r="F32" s="21">
        <v>0</v>
      </c>
      <c r="G32" s="20">
        <f t="shared" si="0"/>
        <v>720</v>
      </c>
      <c r="H32" s="22">
        <f t="shared" si="1"/>
        <v>100</v>
      </c>
      <c r="I32" s="20" t="str">
        <f t="shared" si="6"/>
        <v>EXITO</v>
      </c>
      <c r="J32" s="23">
        <v>0</v>
      </c>
      <c r="K32" s="25">
        <v>2500000</v>
      </c>
      <c r="L32" s="30">
        <f t="shared" si="2"/>
        <v>0</v>
      </c>
      <c r="M32" s="26">
        <v>11</v>
      </c>
    </row>
    <row r="33" spans="1:13" x14ac:dyDescent="0.25">
      <c r="A33" s="1">
        <v>128</v>
      </c>
      <c r="B33" s="20" t="s">
        <v>127</v>
      </c>
      <c r="C33" s="26" t="s">
        <v>128</v>
      </c>
      <c r="D33" s="1" t="s">
        <v>18</v>
      </c>
      <c r="E33" s="27" t="s">
        <v>19</v>
      </c>
      <c r="F33" s="21">
        <v>0</v>
      </c>
      <c r="G33" s="20">
        <f t="shared" si="0"/>
        <v>720</v>
      </c>
      <c r="H33" s="22">
        <f t="shared" si="1"/>
        <v>100</v>
      </c>
      <c r="I33" s="20" t="str">
        <f>+IF(H33&lt;99.9,"FRACASO","EXITO")</f>
        <v>EXITO</v>
      </c>
      <c r="J33" s="23">
        <v>0</v>
      </c>
      <c r="K33" s="25">
        <v>950000</v>
      </c>
      <c r="L33" s="30">
        <f t="shared" si="2"/>
        <v>0</v>
      </c>
      <c r="M33" s="26"/>
    </row>
    <row r="34" spans="1:13" x14ac:dyDescent="0.25">
      <c r="A34" s="1">
        <v>129</v>
      </c>
      <c r="B34" s="20" t="s">
        <v>35</v>
      </c>
      <c r="C34" s="26" t="s">
        <v>66</v>
      </c>
      <c r="D34" s="1" t="s">
        <v>67</v>
      </c>
      <c r="E34" s="27" t="s">
        <v>19</v>
      </c>
      <c r="F34" s="21">
        <v>0</v>
      </c>
      <c r="G34" s="20">
        <f t="shared" si="0"/>
        <v>720</v>
      </c>
      <c r="H34" s="22">
        <f t="shared" si="1"/>
        <v>100</v>
      </c>
      <c r="I34" s="20" t="str">
        <f>+IF(H34&lt;99.98,"FRACASO","EXITO")</f>
        <v>EXITO</v>
      </c>
      <c r="J34" s="23">
        <v>0</v>
      </c>
      <c r="K34" s="25">
        <v>394700</v>
      </c>
      <c r="L34" s="30">
        <f t="shared" si="2"/>
        <v>0</v>
      </c>
      <c r="M34" s="26">
        <v>11</v>
      </c>
    </row>
    <row r="35" spans="1:13" x14ac:dyDescent="0.25">
      <c r="A35" s="1">
        <v>130</v>
      </c>
      <c r="B35" s="20" t="s">
        <v>37</v>
      </c>
      <c r="C35" s="26" t="s">
        <v>68</v>
      </c>
      <c r="D35" s="1" t="s">
        <v>67</v>
      </c>
      <c r="E35" s="27" t="s">
        <v>19</v>
      </c>
      <c r="F35" s="21">
        <v>0</v>
      </c>
      <c r="G35" s="20">
        <f t="shared" si="0"/>
        <v>720</v>
      </c>
      <c r="H35" s="22">
        <f t="shared" si="1"/>
        <v>100</v>
      </c>
      <c r="I35" s="20" t="str">
        <f>+IF(H35&lt;99.98,"FRACASO","EXITO")</f>
        <v>EXITO</v>
      </c>
      <c r="J35" s="23">
        <v>0</v>
      </c>
      <c r="K35" s="25">
        <v>394700</v>
      </c>
      <c r="L35" s="30">
        <f t="shared" si="2"/>
        <v>0</v>
      </c>
      <c r="M35" s="26">
        <v>5</v>
      </c>
    </row>
    <row r="36" spans="1:13" x14ac:dyDescent="0.25">
      <c r="A36" s="1">
        <v>131</v>
      </c>
      <c r="B36" s="20" t="s">
        <v>22</v>
      </c>
      <c r="C36" s="26" t="s">
        <v>69</v>
      </c>
      <c r="D36" s="1" t="s">
        <v>67</v>
      </c>
      <c r="E36" s="27" t="s">
        <v>19</v>
      </c>
      <c r="F36" s="21">
        <v>0</v>
      </c>
      <c r="G36" s="20">
        <f t="shared" si="0"/>
        <v>720</v>
      </c>
      <c r="H36" s="22">
        <f t="shared" si="1"/>
        <v>100</v>
      </c>
      <c r="I36" s="20" t="str">
        <f>+IF(H36&lt;99.9,"FRACASO","EXITO")</f>
        <v>EXITO</v>
      </c>
      <c r="J36" s="23">
        <v>0</v>
      </c>
      <c r="K36" s="25">
        <v>414500</v>
      </c>
      <c r="L36" s="30">
        <f t="shared" si="2"/>
        <v>0</v>
      </c>
      <c r="M36" s="26">
        <v>6</v>
      </c>
    </row>
    <row r="37" spans="1:13" x14ac:dyDescent="0.25">
      <c r="A37" s="1">
        <v>133</v>
      </c>
      <c r="B37" s="20" t="s">
        <v>41</v>
      </c>
      <c r="C37" s="26" t="s">
        <v>42</v>
      </c>
      <c r="D37" s="1" t="s">
        <v>70</v>
      </c>
      <c r="E37" s="27" t="s">
        <v>32</v>
      </c>
      <c r="F37" s="21">
        <v>0</v>
      </c>
      <c r="G37" s="20">
        <f t="shared" si="0"/>
        <v>720</v>
      </c>
      <c r="H37" s="22">
        <f t="shared" si="1"/>
        <v>100</v>
      </c>
      <c r="I37" s="20" t="str">
        <f>+IF(H37&lt;99.9,"FRACASO","EXITO")</f>
        <v>EXITO</v>
      </c>
      <c r="J37" s="23">
        <v>0</v>
      </c>
      <c r="K37" s="25">
        <v>1590400</v>
      </c>
      <c r="L37" s="30">
        <f t="shared" si="2"/>
        <v>0</v>
      </c>
      <c r="M37" s="26">
        <v>11</v>
      </c>
    </row>
    <row r="38" spans="1:13" x14ac:dyDescent="0.25">
      <c r="A38" s="1">
        <v>135</v>
      </c>
      <c r="B38" s="20" t="s">
        <v>41</v>
      </c>
      <c r="C38" s="26" t="s">
        <v>71</v>
      </c>
      <c r="D38" s="1" t="s">
        <v>72</v>
      </c>
      <c r="E38" s="27" t="s">
        <v>32</v>
      </c>
      <c r="F38" s="21">
        <v>0</v>
      </c>
      <c r="G38" s="20">
        <f t="shared" si="0"/>
        <v>720</v>
      </c>
      <c r="H38" s="22">
        <f t="shared" ref="H38" si="8">((G38-F38)/G38)*100</f>
        <v>100</v>
      </c>
      <c r="I38" s="20" t="str">
        <f>+IF(H38&lt;99.9,"FRACASO","EXITO")</f>
        <v>EXITO</v>
      </c>
      <c r="J38" s="23">
        <v>0</v>
      </c>
      <c r="K38" s="25">
        <v>996600</v>
      </c>
      <c r="L38" s="30">
        <f t="shared" si="2"/>
        <v>0</v>
      </c>
      <c r="M38" s="26"/>
    </row>
    <row r="39" spans="1:13" x14ac:dyDescent="0.25">
      <c r="A39" s="1">
        <v>137</v>
      </c>
      <c r="B39" s="20" t="s">
        <v>44</v>
      </c>
      <c r="C39" s="26" t="s">
        <v>45</v>
      </c>
      <c r="D39" s="1" t="s">
        <v>18</v>
      </c>
      <c r="E39" s="27" t="s">
        <v>32</v>
      </c>
      <c r="F39" s="21">
        <v>-2.7163575092951457E-11</v>
      </c>
      <c r="G39" s="20">
        <f t="shared" si="0"/>
        <v>720</v>
      </c>
      <c r="H39" s="22">
        <f t="shared" si="1"/>
        <v>100.00000000000378</v>
      </c>
      <c r="I39" s="20" t="str">
        <f>+IF(H39&lt;99.98,"FRACASO","EXITO")</f>
        <v>EXITO</v>
      </c>
      <c r="J39" s="23">
        <v>0</v>
      </c>
      <c r="K39" s="25">
        <v>950000</v>
      </c>
      <c r="L39" s="30">
        <f t="shared" si="2"/>
        <v>0</v>
      </c>
      <c r="M39" s="26">
        <v>11</v>
      </c>
    </row>
    <row r="40" spans="1:13" x14ac:dyDescent="0.25">
      <c r="A40" s="1">
        <v>139</v>
      </c>
      <c r="B40" s="20" t="s">
        <v>73</v>
      </c>
      <c r="C40" s="26" t="s">
        <v>74</v>
      </c>
      <c r="D40" s="1" t="s">
        <v>18</v>
      </c>
      <c r="E40" s="27" t="s">
        <v>75</v>
      </c>
      <c r="F40" s="21">
        <v>0</v>
      </c>
      <c r="G40" s="20">
        <f t="shared" si="0"/>
        <v>720</v>
      </c>
      <c r="H40" s="22">
        <f t="shared" si="1"/>
        <v>100</v>
      </c>
      <c r="I40" s="20" t="str">
        <f>+IF(H40&lt;99.9,"FRACASO","EXITO")</f>
        <v>EXITO</v>
      </c>
      <c r="J40" s="23">
        <v>0</v>
      </c>
      <c r="K40" s="25">
        <v>544700</v>
      </c>
      <c r="L40" s="30">
        <f t="shared" si="2"/>
        <v>0</v>
      </c>
      <c r="M40" s="26">
        <v>11</v>
      </c>
    </row>
    <row r="41" spans="1:13" x14ac:dyDescent="0.25">
      <c r="A41" s="1">
        <v>141</v>
      </c>
      <c r="B41" s="20" t="s">
        <v>76</v>
      </c>
      <c r="C41" s="26" t="s">
        <v>77</v>
      </c>
      <c r="D41" s="1" t="s">
        <v>18</v>
      </c>
      <c r="E41" s="27" t="s">
        <v>19</v>
      </c>
      <c r="F41" s="21">
        <v>21.166666666686069</v>
      </c>
      <c r="G41" s="20">
        <f t="shared" si="0"/>
        <v>720</v>
      </c>
      <c r="H41" s="22">
        <f t="shared" si="1"/>
        <v>97.06018518518249</v>
      </c>
      <c r="I41" s="20" t="str">
        <f>+IF(H41&lt;99.9,"FRACASO","EXITO")</f>
        <v>FRACASO</v>
      </c>
      <c r="J41" s="23">
        <v>1</v>
      </c>
      <c r="K41" s="25">
        <v>544700</v>
      </c>
      <c r="L41" s="30">
        <f t="shared" si="2"/>
        <v>544700</v>
      </c>
      <c r="M41" s="26">
        <v>11</v>
      </c>
    </row>
    <row r="42" spans="1:13" x14ac:dyDescent="0.25">
      <c r="A42" s="1">
        <v>142</v>
      </c>
      <c r="B42" s="20" t="s">
        <v>47</v>
      </c>
      <c r="C42" s="26" t="s">
        <v>48</v>
      </c>
      <c r="D42" s="1" t="s">
        <v>18</v>
      </c>
      <c r="E42" s="27" t="s">
        <v>32</v>
      </c>
      <c r="F42" s="21">
        <v>0</v>
      </c>
      <c r="G42" s="20">
        <f t="shared" si="0"/>
        <v>720</v>
      </c>
      <c r="H42" s="22">
        <f t="shared" si="1"/>
        <v>100</v>
      </c>
      <c r="I42" s="20" t="str">
        <f>+IF(H42&lt;99.98,"FRACASO","EXITO")</f>
        <v>EXITO</v>
      </c>
      <c r="J42" s="23">
        <v>0</v>
      </c>
      <c r="K42" s="25">
        <v>500000</v>
      </c>
      <c r="L42" s="30">
        <f t="shared" si="2"/>
        <v>0</v>
      </c>
      <c r="M42" s="26">
        <v>11</v>
      </c>
    </row>
    <row r="43" spans="1:13" x14ac:dyDescent="0.25">
      <c r="A43" s="1">
        <v>144</v>
      </c>
      <c r="B43" s="20" t="s">
        <v>78</v>
      </c>
      <c r="C43" s="26" t="s">
        <v>79</v>
      </c>
      <c r="D43" s="1" t="s">
        <v>18</v>
      </c>
      <c r="E43" s="27" t="s">
        <v>19</v>
      </c>
      <c r="F43" s="21">
        <v>0</v>
      </c>
      <c r="G43" s="20">
        <f t="shared" si="0"/>
        <v>720</v>
      </c>
      <c r="H43" s="22">
        <f t="shared" si="1"/>
        <v>100</v>
      </c>
      <c r="I43" s="20" t="str">
        <f>+IF(H43&lt;99.98,"FRACASO","EXITO")</f>
        <v>EXITO</v>
      </c>
      <c r="J43" s="23">
        <v>0</v>
      </c>
      <c r="K43" s="25">
        <v>473700</v>
      </c>
      <c r="L43" s="30">
        <f t="shared" si="2"/>
        <v>0</v>
      </c>
      <c r="M43" s="26">
        <v>11</v>
      </c>
    </row>
    <row r="44" spans="1:13" x14ac:dyDescent="0.25">
      <c r="A44" s="1">
        <v>145</v>
      </c>
      <c r="B44" s="20" t="s">
        <v>80</v>
      </c>
      <c r="C44" s="26" t="s">
        <v>81</v>
      </c>
      <c r="D44" s="1" t="s">
        <v>18</v>
      </c>
      <c r="E44" s="27" t="s">
        <v>19</v>
      </c>
      <c r="F44" s="21">
        <v>0</v>
      </c>
      <c r="G44" s="20">
        <f t="shared" si="0"/>
        <v>720</v>
      </c>
      <c r="H44" s="22">
        <f t="shared" si="1"/>
        <v>100</v>
      </c>
      <c r="I44" s="20" t="str">
        <f>+IF(H44&lt;99.9,"FRACASO","EXITO")</f>
        <v>EXITO</v>
      </c>
      <c r="J44" s="23">
        <v>0</v>
      </c>
      <c r="K44" s="25">
        <v>497400</v>
      </c>
      <c r="L44" s="30">
        <f t="shared" si="2"/>
        <v>0</v>
      </c>
      <c r="M44" s="26">
        <v>11</v>
      </c>
    </row>
    <row r="45" spans="1:13" x14ac:dyDescent="0.25">
      <c r="A45" s="1">
        <v>146</v>
      </c>
      <c r="B45" s="20" t="s">
        <v>49</v>
      </c>
      <c r="C45" s="26" t="s">
        <v>50</v>
      </c>
      <c r="D45" s="1" t="s">
        <v>18</v>
      </c>
      <c r="E45" s="27" t="s">
        <v>32</v>
      </c>
      <c r="F45" s="21">
        <v>0</v>
      </c>
      <c r="G45" s="20">
        <f t="shared" si="0"/>
        <v>720</v>
      </c>
      <c r="H45" s="22">
        <f t="shared" si="1"/>
        <v>100</v>
      </c>
      <c r="I45" s="20" t="str">
        <f>+IF(H45&lt;99.98,"FRACASO","EXITO")</f>
        <v>EXITO</v>
      </c>
      <c r="J45" s="23">
        <v>0</v>
      </c>
      <c r="K45" s="25">
        <v>500000</v>
      </c>
      <c r="L45" s="30">
        <f t="shared" si="2"/>
        <v>0</v>
      </c>
      <c r="M45" s="26">
        <v>11</v>
      </c>
    </row>
    <row r="46" spans="1:13" x14ac:dyDescent="0.25">
      <c r="A46" s="1">
        <v>148</v>
      </c>
      <c r="B46" s="20" t="s">
        <v>51</v>
      </c>
      <c r="C46" s="26" t="s">
        <v>52</v>
      </c>
      <c r="D46" s="1" t="s">
        <v>18</v>
      </c>
      <c r="E46" s="27" t="s">
        <v>32</v>
      </c>
      <c r="F46" s="21">
        <v>0</v>
      </c>
      <c r="G46" s="20">
        <f t="shared" si="0"/>
        <v>720</v>
      </c>
      <c r="H46" s="22">
        <f t="shared" si="1"/>
        <v>100</v>
      </c>
      <c r="I46" s="20" t="str">
        <f>+IF(H46&lt;99.98,"FRACASO","EXITO")</f>
        <v>EXITO</v>
      </c>
      <c r="J46" s="23">
        <v>0</v>
      </c>
      <c r="K46" s="25">
        <v>500000</v>
      </c>
      <c r="L46" s="30">
        <f t="shared" si="2"/>
        <v>0</v>
      </c>
      <c r="M46" s="26">
        <v>11</v>
      </c>
    </row>
    <row r="47" spans="1:13" x14ac:dyDescent="0.25">
      <c r="A47" s="1">
        <v>150</v>
      </c>
      <c r="B47" s="20" t="s">
        <v>53</v>
      </c>
      <c r="C47" s="26" t="s">
        <v>54</v>
      </c>
      <c r="D47" s="1" t="s">
        <v>18</v>
      </c>
      <c r="E47" s="27" t="s">
        <v>19</v>
      </c>
      <c r="F47" s="21">
        <v>0</v>
      </c>
      <c r="G47" s="20">
        <f t="shared" si="0"/>
        <v>720</v>
      </c>
      <c r="H47" s="22">
        <f t="shared" si="1"/>
        <v>100</v>
      </c>
      <c r="I47" s="20" t="str">
        <f>+IF(H47&lt;99.9,"FRACASO","EXITO")</f>
        <v>EXITO</v>
      </c>
      <c r="J47" s="23">
        <v>0</v>
      </c>
      <c r="K47" s="25">
        <v>497400</v>
      </c>
      <c r="L47" s="30">
        <f t="shared" si="2"/>
        <v>0</v>
      </c>
      <c r="M47" s="26">
        <v>11</v>
      </c>
    </row>
    <row r="48" spans="1:13" x14ac:dyDescent="0.25">
      <c r="A48" s="1">
        <v>151</v>
      </c>
      <c r="B48" s="20" t="s">
        <v>122</v>
      </c>
      <c r="C48" s="26" t="s">
        <v>123</v>
      </c>
      <c r="D48" s="1" t="s">
        <v>18</v>
      </c>
      <c r="E48" s="27" t="s">
        <v>32</v>
      </c>
      <c r="F48" s="21">
        <v>0</v>
      </c>
      <c r="G48" s="20">
        <f t="shared" si="0"/>
        <v>720</v>
      </c>
      <c r="H48" s="22">
        <f t="shared" si="1"/>
        <v>100</v>
      </c>
      <c r="I48" s="20" t="str">
        <f>+IF(H48&lt;99.9,"FRACASO","EXITO")</f>
        <v>EXITO</v>
      </c>
      <c r="J48" s="23">
        <v>0</v>
      </c>
      <c r="K48" s="25">
        <v>950000</v>
      </c>
      <c r="L48" s="30">
        <f t="shared" si="2"/>
        <v>0</v>
      </c>
      <c r="M48" s="26"/>
    </row>
    <row r="49" spans="1:13" x14ac:dyDescent="0.25">
      <c r="A49" s="1">
        <v>153</v>
      </c>
      <c r="B49" s="20" t="s">
        <v>82</v>
      </c>
      <c r="C49" s="26" t="s">
        <v>83</v>
      </c>
      <c r="D49" s="1" t="s">
        <v>18</v>
      </c>
      <c r="E49" s="27" t="s">
        <v>19</v>
      </c>
      <c r="F49" s="21">
        <v>0</v>
      </c>
      <c r="G49" s="20">
        <f t="shared" si="0"/>
        <v>720</v>
      </c>
      <c r="H49" s="22">
        <f t="shared" si="1"/>
        <v>100</v>
      </c>
      <c r="I49" s="20" t="str">
        <f>+IF(H49&lt;99.9,"FRACASO","EXITO")</f>
        <v>EXITO</v>
      </c>
      <c r="J49" s="23">
        <v>0</v>
      </c>
      <c r="K49" s="25">
        <v>473700</v>
      </c>
      <c r="L49" s="30">
        <f t="shared" si="2"/>
        <v>0</v>
      </c>
      <c r="M49" s="26">
        <v>11</v>
      </c>
    </row>
    <row r="50" spans="1:13" x14ac:dyDescent="0.25">
      <c r="A50" s="1">
        <v>154</v>
      </c>
      <c r="B50" s="20" t="s">
        <v>84</v>
      </c>
      <c r="C50" s="26" t="s">
        <v>85</v>
      </c>
      <c r="D50" s="1" t="s">
        <v>18</v>
      </c>
      <c r="E50" s="27" t="s">
        <v>19</v>
      </c>
      <c r="F50" s="21">
        <v>0</v>
      </c>
      <c r="G50" s="20">
        <f t="shared" si="0"/>
        <v>720</v>
      </c>
      <c r="H50" s="22">
        <f t="shared" si="1"/>
        <v>100</v>
      </c>
      <c r="I50" s="20" t="str">
        <f>+IF(H50&lt;99.98,"FRACASO","EXITO")</f>
        <v>EXITO</v>
      </c>
      <c r="J50" s="23">
        <v>0</v>
      </c>
      <c r="K50" s="25">
        <v>473700</v>
      </c>
      <c r="L50" s="30">
        <f t="shared" si="2"/>
        <v>0</v>
      </c>
      <c r="M50" s="26">
        <v>11</v>
      </c>
    </row>
    <row r="51" spans="1:13" x14ac:dyDescent="0.25">
      <c r="A51" s="1">
        <v>157</v>
      </c>
      <c r="B51" s="20" t="s">
        <v>86</v>
      </c>
      <c r="C51" s="26" t="s">
        <v>87</v>
      </c>
      <c r="D51" s="1" t="s">
        <v>18</v>
      </c>
      <c r="E51" s="27" t="s">
        <v>19</v>
      </c>
      <c r="F51" s="21">
        <v>0</v>
      </c>
      <c r="G51" s="20">
        <f t="shared" si="0"/>
        <v>720</v>
      </c>
      <c r="H51" s="22">
        <f t="shared" ref="H51:H55" si="9">((G51-F51)/G51)*100</f>
        <v>100</v>
      </c>
      <c r="I51" s="20" t="str">
        <f t="shared" ref="I51:I55" si="10">+IF(H51&lt;99.98,"FRACASO","EXITO")</f>
        <v>EXITO</v>
      </c>
      <c r="J51" s="23">
        <v>0</v>
      </c>
      <c r="K51" s="25">
        <v>950000</v>
      </c>
      <c r="L51" s="30">
        <f t="shared" si="2"/>
        <v>0</v>
      </c>
    </row>
    <row r="52" spans="1:13" x14ac:dyDescent="0.25">
      <c r="A52" s="1">
        <v>158</v>
      </c>
      <c r="B52" s="20" t="s">
        <v>88</v>
      </c>
      <c r="C52" s="26" t="s">
        <v>89</v>
      </c>
      <c r="D52" s="1" t="s">
        <v>18</v>
      </c>
      <c r="E52" s="27" t="s">
        <v>19</v>
      </c>
      <c r="F52" s="21">
        <v>0</v>
      </c>
      <c r="G52" s="20">
        <f t="shared" si="0"/>
        <v>720</v>
      </c>
      <c r="H52" s="22">
        <f t="shared" si="9"/>
        <v>100</v>
      </c>
      <c r="I52" s="20" t="str">
        <f t="shared" si="10"/>
        <v>EXITO</v>
      </c>
      <c r="J52" s="23">
        <v>0</v>
      </c>
      <c r="K52" s="25">
        <v>473700</v>
      </c>
      <c r="L52" s="30">
        <f t="shared" si="2"/>
        <v>0</v>
      </c>
    </row>
    <row r="53" spans="1:13" x14ac:dyDescent="0.25">
      <c r="A53" s="1">
        <v>159</v>
      </c>
      <c r="B53" s="20" t="s">
        <v>90</v>
      </c>
      <c r="C53" s="26" t="s">
        <v>91</v>
      </c>
      <c r="D53" s="1" t="s">
        <v>18</v>
      </c>
      <c r="E53" s="27" t="s">
        <v>19</v>
      </c>
      <c r="F53" s="21">
        <v>0</v>
      </c>
      <c r="G53" s="20">
        <f t="shared" si="0"/>
        <v>720</v>
      </c>
      <c r="H53" s="22">
        <f t="shared" si="9"/>
        <v>100</v>
      </c>
      <c r="I53" s="20" t="str">
        <f t="shared" si="10"/>
        <v>EXITO</v>
      </c>
      <c r="J53" s="23">
        <v>0</v>
      </c>
      <c r="K53" s="25">
        <v>473700</v>
      </c>
      <c r="L53" s="30">
        <f t="shared" si="2"/>
        <v>0</v>
      </c>
    </row>
    <row r="54" spans="1:13" x14ac:dyDescent="0.25">
      <c r="A54" s="1">
        <v>160</v>
      </c>
      <c r="B54" s="20" t="s">
        <v>55</v>
      </c>
      <c r="C54" s="26" t="s">
        <v>56</v>
      </c>
      <c r="D54" s="1" t="s">
        <v>18</v>
      </c>
      <c r="E54" s="27" t="s">
        <v>32</v>
      </c>
      <c r="F54" s="21">
        <v>0</v>
      </c>
      <c r="G54" s="20">
        <f t="shared" si="0"/>
        <v>720</v>
      </c>
      <c r="H54" s="22">
        <f t="shared" si="9"/>
        <v>100</v>
      </c>
      <c r="I54" s="20" t="str">
        <f t="shared" si="10"/>
        <v>EXITO</v>
      </c>
      <c r="J54" s="23">
        <v>0</v>
      </c>
      <c r="K54" s="25">
        <v>525000</v>
      </c>
      <c r="L54" s="30">
        <f t="shared" si="2"/>
        <v>0</v>
      </c>
    </row>
    <row r="55" spans="1:13" x14ac:dyDescent="0.25">
      <c r="A55" s="1">
        <v>161</v>
      </c>
      <c r="B55" s="20" t="s">
        <v>124</v>
      </c>
      <c r="C55" s="26" t="s">
        <v>125</v>
      </c>
      <c r="D55" s="1" t="s">
        <v>129</v>
      </c>
      <c r="E55" s="27" t="s">
        <v>32</v>
      </c>
      <c r="F55" s="21">
        <v>0</v>
      </c>
      <c r="G55" s="20">
        <f t="shared" si="0"/>
        <v>720</v>
      </c>
      <c r="H55" s="22">
        <f t="shared" si="9"/>
        <v>100</v>
      </c>
      <c r="I55" s="20" t="str">
        <f t="shared" si="10"/>
        <v>EXITO</v>
      </c>
      <c r="J55" s="23">
        <v>0</v>
      </c>
      <c r="K55" s="25">
        <v>723100</v>
      </c>
      <c r="L55" s="30">
        <f t="shared" si="2"/>
        <v>0</v>
      </c>
    </row>
    <row r="56" spans="1:13" x14ac:dyDescent="0.25">
      <c r="L56" s="29">
        <f>SUM(L7:L55)</f>
        <v>1494700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  <ignoredErrors>
    <ignoredError sqref="I39 I44 I14 I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B424-54FC-44B0-9CD3-12DE5D473C2C}">
  <sheetPr filterMode="1"/>
  <dimension ref="A1:AM56"/>
  <sheetViews>
    <sheetView zoomScale="80" zoomScaleNormal="80" workbookViewId="0">
      <pane xSplit="1" topLeftCell="B1" activePane="topRight" state="frozen"/>
      <selection pane="topRight" activeCell="A41" sqref="A41:XFD41"/>
    </sheetView>
  </sheetViews>
  <sheetFormatPr baseColWidth="10" defaultColWidth="11.42578125" defaultRowHeight="14.25" customHeight="1" x14ac:dyDescent="0.25"/>
  <cols>
    <col min="1" max="1" width="8.5703125" style="3" customWidth="1"/>
    <col min="2" max="2" width="12.5703125" style="3" customWidth="1"/>
    <col min="3" max="3" width="7.5703125" style="3" customWidth="1"/>
    <col min="4" max="4" width="31" style="3" customWidth="1"/>
    <col min="5" max="5" width="23.140625" style="4" customWidth="1"/>
    <col min="6" max="6" width="10.140625" style="4" customWidth="1"/>
    <col min="7" max="7" width="22" style="19" customWidth="1"/>
    <col min="8" max="8" width="21.5703125" style="19" customWidth="1"/>
    <col min="9" max="9" width="9.5703125" style="15" bestFit="1" customWidth="1"/>
    <col min="10" max="10" width="9.140625" style="15" customWidth="1"/>
    <col min="11" max="11" width="10.85546875" style="16" customWidth="1"/>
    <col min="12" max="12" width="10.5703125" style="4" customWidth="1"/>
    <col min="13" max="13" width="11.42578125" style="16" customWidth="1"/>
    <col min="14" max="14" width="11.7109375" style="3" customWidth="1"/>
    <col min="15" max="15" width="16.7109375" style="16" bestFit="1" customWidth="1"/>
    <col min="16" max="16" width="14.42578125" style="3" customWidth="1"/>
    <col min="17" max="17" width="12.7109375" style="3" customWidth="1"/>
    <col min="18" max="18" width="20.5703125" style="8" customWidth="1"/>
    <col min="19" max="19" width="22" style="3" customWidth="1"/>
    <col min="20" max="20" width="15.5703125" style="3" customWidth="1"/>
    <col min="21" max="21" width="22" style="3" customWidth="1"/>
    <col min="22" max="16384" width="11.42578125" style="3"/>
  </cols>
  <sheetData>
    <row r="1" spans="1:39" ht="14.25" customHeight="1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39" ht="14.25" customHeight="1" x14ac:dyDescent="0.25">
      <c r="A2" s="31" t="str">
        <f>GENERAL!$A$2</f>
        <v>OC 142013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6"/>
      <c r="U2" s="6"/>
    </row>
    <row r="3" spans="1:39" ht="14.25" customHeight="1" x14ac:dyDescent="0.25">
      <c r="A3" s="31" t="str">
        <f>GENERAL!$A$3</f>
        <v>UNIDAD DE ATENCION Y REPARACION INTEGRAL A LAS VICTIMAS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6"/>
      <c r="U3" s="6"/>
    </row>
    <row r="4" spans="1:39" ht="14.25" customHeight="1" x14ac:dyDescent="0.25">
      <c r="A4" s="31" t="str">
        <f>GENERAL!$A$4</f>
        <v>PERIODO 1 al 30 ABRIL 2025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7"/>
      <c r="U4" s="7"/>
    </row>
    <row r="5" spans="1:39" ht="21" customHeight="1" x14ac:dyDescent="0.25">
      <c r="A5" s="33"/>
      <c r="B5" s="33"/>
      <c r="C5" s="33"/>
      <c r="D5" s="33"/>
      <c r="E5" s="33"/>
      <c r="F5" s="33"/>
      <c r="G5" s="33"/>
      <c r="H5" s="33"/>
      <c r="I5" s="17"/>
      <c r="J5" s="17"/>
      <c r="K5" s="17"/>
      <c r="L5" s="10"/>
      <c r="M5" s="17"/>
      <c r="N5" s="10"/>
      <c r="O5" s="17"/>
      <c r="P5" s="10"/>
      <c r="Q5" s="10"/>
      <c r="R5" s="10"/>
      <c r="S5" s="10"/>
      <c r="T5" s="10"/>
      <c r="U5" s="10"/>
    </row>
    <row r="6" spans="1:39" s="5" customFormat="1" ht="63" customHeight="1" x14ac:dyDescent="0.25">
      <c r="A6" s="28" t="s">
        <v>4</v>
      </c>
      <c r="B6" s="9" t="s">
        <v>92</v>
      </c>
      <c r="C6" s="9" t="s">
        <v>93</v>
      </c>
      <c r="D6" s="9" t="s">
        <v>6</v>
      </c>
      <c r="E6" s="9" t="s">
        <v>94</v>
      </c>
      <c r="F6" s="9" t="s">
        <v>8</v>
      </c>
      <c r="G6" s="18" t="s">
        <v>95</v>
      </c>
      <c r="H6" s="18" t="s">
        <v>96</v>
      </c>
      <c r="I6" s="14" t="s">
        <v>97</v>
      </c>
      <c r="J6" s="14" t="s">
        <v>98</v>
      </c>
      <c r="K6" s="14" t="s">
        <v>99</v>
      </c>
      <c r="L6" s="9" t="s">
        <v>100</v>
      </c>
      <c r="M6" s="14" t="s">
        <v>101</v>
      </c>
      <c r="N6" s="9" t="s">
        <v>102</v>
      </c>
      <c r="O6" s="14" t="s">
        <v>103</v>
      </c>
      <c r="P6" s="9" t="s">
        <v>104</v>
      </c>
      <c r="Q6" s="9" t="s">
        <v>105</v>
      </c>
      <c r="R6" s="9" t="s">
        <v>106</v>
      </c>
      <c r="S6" s="9" t="s">
        <v>107</v>
      </c>
      <c r="T6" s="9" t="s">
        <v>108</v>
      </c>
      <c r="U6" s="9" t="s">
        <v>109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ht="14.25" hidden="1" customHeight="1" x14ac:dyDescent="0.25">
      <c r="A7" s="1">
        <v>87</v>
      </c>
      <c r="B7" s="1" t="s">
        <v>18</v>
      </c>
      <c r="C7" s="1" t="s">
        <v>110</v>
      </c>
      <c r="D7" s="26" t="s">
        <v>17</v>
      </c>
      <c r="E7" s="20" t="s">
        <v>16</v>
      </c>
      <c r="F7" s="27" t="s">
        <v>19</v>
      </c>
      <c r="G7" s="24">
        <v>0</v>
      </c>
      <c r="H7" s="24">
        <v>0</v>
      </c>
      <c r="I7" s="22">
        <f>+H7-G7</f>
        <v>0</v>
      </c>
      <c r="J7" s="22">
        <f>+I7*24</f>
        <v>0</v>
      </c>
      <c r="K7" s="21">
        <f>+J7*60</f>
        <v>0</v>
      </c>
      <c r="L7" s="20">
        <v>0</v>
      </c>
      <c r="M7" s="21">
        <f>+K7-L7</f>
        <v>0</v>
      </c>
      <c r="N7" s="1">
        <v>0</v>
      </c>
      <c r="O7" s="21">
        <f>+M7/60</f>
        <v>0</v>
      </c>
      <c r="P7" s="1">
        <v>720</v>
      </c>
      <c r="Q7" s="1"/>
      <c r="R7" s="2" t="s">
        <v>111</v>
      </c>
      <c r="S7" s="1"/>
      <c r="T7" s="1"/>
      <c r="U7" s="1"/>
    </row>
    <row r="8" spans="1:39" ht="14.25" hidden="1" customHeight="1" x14ac:dyDescent="0.25">
      <c r="A8" s="1">
        <v>88</v>
      </c>
      <c r="B8" s="1" t="s">
        <v>18</v>
      </c>
      <c r="C8" s="1" t="s">
        <v>110</v>
      </c>
      <c r="D8" s="26" t="s">
        <v>21</v>
      </c>
      <c r="E8" s="20" t="s">
        <v>20</v>
      </c>
      <c r="F8" s="27" t="s">
        <v>19</v>
      </c>
      <c r="G8" s="24">
        <v>0</v>
      </c>
      <c r="H8" s="24">
        <v>0</v>
      </c>
      <c r="I8" s="22">
        <f t="shared" ref="I8:I55" si="0">+H8-G8</f>
        <v>0</v>
      </c>
      <c r="J8" s="22">
        <f t="shared" ref="J8:J55" si="1">+I8*24</f>
        <v>0</v>
      </c>
      <c r="K8" s="21">
        <f t="shared" ref="K8:K55" si="2">+J8*60</f>
        <v>0</v>
      </c>
      <c r="L8" s="20">
        <v>0</v>
      </c>
      <c r="M8" s="21">
        <f t="shared" ref="M8:M55" si="3">+K8-L8</f>
        <v>0</v>
      </c>
      <c r="N8" s="1">
        <v>0</v>
      </c>
      <c r="O8" s="21">
        <f t="shared" ref="O8:O55" si="4">+M8/60</f>
        <v>0</v>
      </c>
      <c r="P8" s="1">
        <v>720</v>
      </c>
      <c r="Q8" s="1"/>
      <c r="R8" s="2" t="s">
        <v>111</v>
      </c>
      <c r="S8" s="1"/>
      <c r="T8" s="1"/>
      <c r="U8" s="1"/>
    </row>
    <row r="9" spans="1:39" ht="14.25" customHeight="1" x14ac:dyDescent="0.25">
      <c r="A9" s="1">
        <v>89</v>
      </c>
      <c r="B9" s="1" t="s">
        <v>18</v>
      </c>
      <c r="C9" s="1" t="s">
        <v>110</v>
      </c>
      <c r="D9" s="26" t="s">
        <v>23</v>
      </c>
      <c r="E9" s="20" t="s">
        <v>22</v>
      </c>
      <c r="F9" s="27" t="s">
        <v>19</v>
      </c>
      <c r="G9" s="24">
        <v>0</v>
      </c>
      <c r="H9" s="24">
        <v>0</v>
      </c>
      <c r="I9" s="22">
        <f t="shared" ref="I9" si="5">+H9-G9</f>
        <v>0</v>
      </c>
      <c r="J9" s="22">
        <f t="shared" ref="J9" si="6">+I9*24</f>
        <v>0</v>
      </c>
      <c r="K9" s="21">
        <f t="shared" ref="K9" si="7">+J9*60</f>
        <v>0</v>
      </c>
      <c r="L9" s="20">
        <v>0</v>
      </c>
      <c r="M9" s="21">
        <f t="shared" ref="M9" si="8">+K9-L9</f>
        <v>0</v>
      </c>
      <c r="N9" s="1">
        <v>71890</v>
      </c>
      <c r="O9" s="21">
        <f t="shared" ref="O9" si="9">+M9/60</f>
        <v>0</v>
      </c>
      <c r="P9" s="1">
        <v>720</v>
      </c>
      <c r="Q9" s="1" t="s">
        <v>112</v>
      </c>
      <c r="R9" s="2" t="s">
        <v>111</v>
      </c>
      <c r="S9" s="2"/>
      <c r="T9" s="1"/>
      <c r="U9" s="1"/>
    </row>
    <row r="10" spans="1:39" ht="14.25" customHeight="1" x14ac:dyDescent="0.25">
      <c r="A10" s="1">
        <v>91</v>
      </c>
      <c r="B10" s="1" t="s">
        <v>18</v>
      </c>
      <c r="C10" s="1" t="s">
        <v>110</v>
      </c>
      <c r="D10" s="26" t="s">
        <v>25</v>
      </c>
      <c r="E10" s="20" t="s">
        <v>24</v>
      </c>
      <c r="F10" s="27" t="s">
        <v>19</v>
      </c>
      <c r="G10" s="24">
        <v>0</v>
      </c>
      <c r="H10" s="24">
        <v>0</v>
      </c>
      <c r="I10" s="22">
        <f t="shared" si="0"/>
        <v>0</v>
      </c>
      <c r="J10" s="22">
        <f t="shared" si="1"/>
        <v>0</v>
      </c>
      <c r="K10" s="21">
        <f t="shared" si="2"/>
        <v>0</v>
      </c>
      <c r="L10" s="20">
        <v>0</v>
      </c>
      <c r="M10" s="21">
        <f t="shared" si="3"/>
        <v>0</v>
      </c>
      <c r="N10" s="1">
        <v>71963</v>
      </c>
      <c r="O10" s="21">
        <f t="shared" si="4"/>
        <v>0</v>
      </c>
      <c r="P10" s="1">
        <v>720</v>
      </c>
      <c r="Q10" s="1" t="s">
        <v>112</v>
      </c>
      <c r="R10" s="2" t="s">
        <v>111</v>
      </c>
      <c r="S10" s="2"/>
      <c r="T10" s="1"/>
      <c r="U10" s="1"/>
    </row>
    <row r="11" spans="1:39" ht="14.25" customHeight="1" x14ac:dyDescent="0.25">
      <c r="A11" s="1">
        <v>92</v>
      </c>
      <c r="B11" s="1" t="s">
        <v>18</v>
      </c>
      <c r="C11" s="1" t="s">
        <v>110</v>
      </c>
      <c r="D11" s="26" t="s">
        <v>27</v>
      </c>
      <c r="E11" s="20" t="s">
        <v>26</v>
      </c>
      <c r="F11" s="27" t="s">
        <v>19</v>
      </c>
      <c r="G11" s="24">
        <v>45751.341666666667</v>
      </c>
      <c r="H11" s="24">
        <v>45751.541666666664</v>
      </c>
      <c r="I11" s="22">
        <f t="shared" si="0"/>
        <v>0.19999999999708962</v>
      </c>
      <c r="J11" s="22">
        <f t="shared" si="1"/>
        <v>4.7999999999301508</v>
      </c>
      <c r="K11" s="21">
        <f t="shared" si="2"/>
        <v>287.99999999580905</v>
      </c>
      <c r="L11" s="20">
        <v>287</v>
      </c>
      <c r="M11" s="21">
        <f t="shared" si="3"/>
        <v>0.99999999580904841</v>
      </c>
      <c r="N11" s="1">
        <v>3958931</v>
      </c>
      <c r="O11" s="21">
        <f t="shared" si="4"/>
        <v>1.6666666596817474E-2</v>
      </c>
      <c r="P11" s="1">
        <v>720</v>
      </c>
      <c r="Q11" s="1" t="s">
        <v>112</v>
      </c>
      <c r="R11" s="2" t="s">
        <v>111</v>
      </c>
      <c r="S11" s="2" t="s">
        <v>113</v>
      </c>
      <c r="T11" s="1" t="s">
        <v>114</v>
      </c>
      <c r="U11" s="1" t="s">
        <v>115</v>
      </c>
    </row>
    <row r="12" spans="1:39" ht="14.25" customHeight="1" x14ac:dyDescent="0.25">
      <c r="A12" s="1">
        <v>93</v>
      </c>
      <c r="B12" s="1" t="s">
        <v>18</v>
      </c>
      <c r="C12" s="1" t="s">
        <v>110</v>
      </c>
      <c r="D12" s="26" t="s">
        <v>29</v>
      </c>
      <c r="E12" s="20" t="s">
        <v>28</v>
      </c>
      <c r="F12" s="27" t="s">
        <v>19</v>
      </c>
      <c r="G12" s="24">
        <v>0</v>
      </c>
      <c r="H12" s="24">
        <v>0</v>
      </c>
      <c r="I12" s="22">
        <f t="shared" si="0"/>
        <v>0</v>
      </c>
      <c r="J12" s="22">
        <f t="shared" si="1"/>
        <v>0</v>
      </c>
      <c r="K12" s="21">
        <f t="shared" si="2"/>
        <v>0</v>
      </c>
      <c r="L12" s="20">
        <v>0</v>
      </c>
      <c r="M12" s="21">
        <f t="shared" si="3"/>
        <v>0</v>
      </c>
      <c r="N12" s="1">
        <v>71963</v>
      </c>
      <c r="O12" s="21">
        <f t="shared" si="4"/>
        <v>0</v>
      </c>
      <c r="P12" s="1">
        <v>720</v>
      </c>
      <c r="Q12" s="1" t="s">
        <v>112</v>
      </c>
      <c r="R12" s="2" t="s">
        <v>111</v>
      </c>
      <c r="S12" s="2"/>
      <c r="T12" s="1"/>
      <c r="U12" s="1"/>
    </row>
    <row r="13" spans="1:39" ht="14.25" customHeight="1" x14ac:dyDescent="0.25">
      <c r="A13" s="1">
        <v>94</v>
      </c>
      <c r="B13" s="1" t="s">
        <v>18</v>
      </c>
      <c r="C13" s="1" t="s">
        <v>110</v>
      </c>
      <c r="D13" s="26" t="s">
        <v>31</v>
      </c>
      <c r="E13" s="20" t="s">
        <v>30</v>
      </c>
      <c r="F13" s="27" t="s">
        <v>32</v>
      </c>
      <c r="G13" s="24">
        <v>0</v>
      </c>
      <c r="H13" s="24">
        <v>0</v>
      </c>
      <c r="I13" s="22">
        <f t="shared" si="0"/>
        <v>0</v>
      </c>
      <c r="J13" s="22">
        <f t="shared" si="1"/>
        <v>0</v>
      </c>
      <c r="K13" s="21">
        <f t="shared" si="2"/>
        <v>0</v>
      </c>
      <c r="L13" s="20">
        <v>0</v>
      </c>
      <c r="M13" s="21">
        <f t="shared" si="3"/>
        <v>0</v>
      </c>
      <c r="N13" s="1">
        <v>71963</v>
      </c>
      <c r="O13" s="21">
        <f t="shared" si="4"/>
        <v>0</v>
      </c>
      <c r="P13" s="1">
        <v>720</v>
      </c>
      <c r="Q13" s="1" t="s">
        <v>112</v>
      </c>
      <c r="R13" s="2" t="s">
        <v>111</v>
      </c>
      <c r="S13" s="2"/>
      <c r="T13" s="1"/>
      <c r="U13" s="1"/>
    </row>
    <row r="14" spans="1:39" ht="14.25" hidden="1" customHeight="1" x14ac:dyDescent="0.25">
      <c r="A14" s="1">
        <v>96</v>
      </c>
      <c r="B14" s="1" t="s">
        <v>18</v>
      </c>
      <c r="C14" s="1" t="s">
        <v>110</v>
      </c>
      <c r="D14" s="26" t="s">
        <v>34</v>
      </c>
      <c r="E14" s="20" t="s">
        <v>33</v>
      </c>
      <c r="F14" s="27" t="s">
        <v>19</v>
      </c>
      <c r="G14" s="24">
        <v>0</v>
      </c>
      <c r="H14" s="24">
        <v>0</v>
      </c>
      <c r="I14" s="22">
        <f t="shared" si="0"/>
        <v>0</v>
      </c>
      <c r="J14" s="22">
        <f t="shared" si="1"/>
        <v>0</v>
      </c>
      <c r="K14" s="21">
        <f t="shared" si="2"/>
        <v>0</v>
      </c>
      <c r="L14" s="20">
        <v>0</v>
      </c>
      <c r="M14" s="21">
        <f t="shared" si="3"/>
        <v>0</v>
      </c>
      <c r="N14" s="1">
        <v>0</v>
      </c>
      <c r="O14" s="21">
        <f t="shared" si="4"/>
        <v>0</v>
      </c>
      <c r="P14" s="1">
        <v>720</v>
      </c>
      <c r="Q14" s="1"/>
      <c r="R14" s="2" t="s">
        <v>111</v>
      </c>
      <c r="S14" s="1"/>
      <c r="T14" s="1"/>
      <c r="U14" s="1"/>
    </row>
    <row r="15" spans="1:39" ht="14.25" customHeight="1" x14ac:dyDescent="0.25">
      <c r="A15" s="1">
        <v>97</v>
      </c>
      <c r="B15" s="1" t="s">
        <v>18</v>
      </c>
      <c r="C15" s="1" t="s">
        <v>110</v>
      </c>
      <c r="D15" s="26" t="s">
        <v>36</v>
      </c>
      <c r="E15" s="20" t="s">
        <v>35</v>
      </c>
      <c r="F15" s="27" t="s">
        <v>32</v>
      </c>
      <c r="G15" s="24">
        <v>0</v>
      </c>
      <c r="H15" s="24">
        <v>0</v>
      </c>
      <c r="I15" s="22">
        <f t="shared" si="0"/>
        <v>0</v>
      </c>
      <c r="J15" s="22">
        <f t="shared" si="1"/>
        <v>0</v>
      </c>
      <c r="K15" s="21">
        <f t="shared" si="2"/>
        <v>0</v>
      </c>
      <c r="L15" s="20">
        <v>0</v>
      </c>
      <c r="M15" s="21">
        <f t="shared" si="3"/>
        <v>0</v>
      </c>
      <c r="N15" s="1">
        <v>71963</v>
      </c>
      <c r="O15" s="21">
        <f t="shared" si="4"/>
        <v>0</v>
      </c>
      <c r="P15" s="1">
        <v>720</v>
      </c>
      <c r="Q15" s="1" t="s">
        <v>112</v>
      </c>
      <c r="R15" s="2" t="s">
        <v>111</v>
      </c>
      <c r="S15" s="2"/>
      <c r="T15" s="1"/>
      <c r="U15" s="1"/>
    </row>
    <row r="16" spans="1:39" ht="14.25" hidden="1" customHeight="1" x14ac:dyDescent="0.25">
      <c r="A16" s="1">
        <v>99</v>
      </c>
      <c r="B16" s="1" t="s">
        <v>18</v>
      </c>
      <c r="C16" s="1" t="s">
        <v>110</v>
      </c>
      <c r="D16" s="26" t="s">
        <v>38</v>
      </c>
      <c r="E16" s="20" t="s">
        <v>37</v>
      </c>
      <c r="F16" s="27" t="s">
        <v>19</v>
      </c>
      <c r="G16" s="24">
        <v>0</v>
      </c>
      <c r="H16" s="24">
        <v>0</v>
      </c>
      <c r="I16" s="22">
        <f t="shared" si="0"/>
        <v>0</v>
      </c>
      <c r="J16" s="22">
        <f t="shared" si="1"/>
        <v>0</v>
      </c>
      <c r="K16" s="21">
        <f t="shared" si="2"/>
        <v>0</v>
      </c>
      <c r="L16" s="20">
        <v>0</v>
      </c>
      <c r="M16" s="21">
        <f t="shared" si="3"/>
        <v>0</v>
      </c>
      <c r="N16" s="1">
        <v>0</v>
      </c>
      <c r="O16" s="21">
        <f t="shared" si="4"/>
        <v>0</v>
      </c>
      <c r="P16" s="1">
        <v>720</v>
      </c>
      <c r="Q16" s="1"/>
      <c r="R16" s="2" t="s">
        <v>111</v>
      </c>
      <c r="S16" s="1"/>
      <c r="T16" s="1"/>
      <c r="U16" s="1"/>
    </row>
    <row r="17" spans="1:21" ht="14.25" hidden="1" customHeight="1" x14ac:dyDescent="0.25">
      <c r="A17" s="1">
        <v>100</v>
      </c>
      <c r="B17" s="1" t="s">
        <v>18</v>
      </c>
      <c r="C17" s="1" t="s">
        <v>110</v>
      </c>
      <c r="D17" s="26" t="s">
        <v>40</v>
      </c>
      <c r="E17" s="20" t="s">
        <v>39</v>
      </c>
      <c r="F17" s="27" t="s">
        <v>19</v>
      </c>
      <c r="G17" s="24">
        <v>0</v>
      </c>
      <c r="H17" s="24">
        <v>0</v>
      </c>
      <c r="I17" s="22">
        <f t="shared" si="0"/>
        <v>0</v>
      </c>
      <c r="J17" s="22">
        <f t="shared" si="1"/>
        <v>0</v>
      </c>
      <c r="K17" s="21">
        <f t="shared" si="2"/>
        <v>0</v>
      </c>
      <c r="L17" s="20">
        <v>0</v>
      </c>
      <c r="M17" s="21">
        <f t="shared" si="3"/>
        <v>0</v>
      </c>
      <c r="N17" s="1">
        <v>0</v>
      </c>
      <c r="O17" s="21">
        <f t="shared" si="4"/>
        <v>0</v>
      </c>
      <c r="P17" s="1">
        <v>720</v>
      </c>
      <c r="Q17" s="1"/>
      <c r="R17" s="2" t="s">
        <v>111</v>
      </c>
      <c r="S17" s="1"/>
      <c r="T17" s="1"/>
      <c r="U17" s="1"/>
    </row>
    <row r="18" spans="1:21" ht="14.25" hidden="1" customHeight="1" x14ac:dyDescent="0.25">
      <c r="A18" s="1">
        <v>101</v>
      </c>
      <c r="B18" s="1" t="s">
        <v>43</v>
      </c>
      <c r="C18" s="1"/>
      <c r="D18" s="26" t="s">
        <v>42</v>
      </c>
      <c r="E18" s="20" t="s">
        <v>41</v>
      </c>
      <c r="F18" s="27" t="s">
        <v>32</v>
      </c>
      <c r="G18" s="24">
        <v>0</v>
      </c>
      <c r="H18" s="24">
        <v>0</v>
      </c>
      <c r="I18" s="22">
        <f t="shared" ref="I18" si="10">+H18-G18</f>
        <v>0</v>
      </c>
      <c r="J18" s="22">
        <f t="shared" ref="J18" si="11">+I18*24</f>
        <v>0</v>
      </c>
      <c r="K18" s="21">
        <f t="shared" ref="K18" si="12">+J18*60</f>
        <v>0</v>
      </c>
      <c r="L18" s="20">
        <v>0</v>
      </c>
      <c r="M18" s="21">
        <f t="shared" ref="M18" si="13">+K18-L18</f>
        <v>0</v>
      </c>
      <c r="N18" s="1">
        <v>0</v>
      </c>
      <c r="O18" s="21">
        <f t="shared" ref="O18" si="14">+M18/60</f>
        <v>0</v>
      </c>
      <c r="P18" s="1">
        <v>720</v>
      </c>
      <c r="Q18" s="1"/>
      <c r="R18" s="2" t="s">
        <v>111</v>
      </c>
      <c r="S18" s="1"/>
      <c r="T18" s="1"/>
      <c r="U18" s="1"/>
    </row>
    <row r="19" spans="1:21" ht="14.25" hidden="1" customHeight="1" x14ac:dyDescent="0.25">
      <c r="A19" s="1">
        <v>102</v>
      </c>
      <c r="B19" s="1" t="s">
        <v>46</v>
      </c>
      <c r="C19" s="1" t="s">
        <v>110</v>
      </c>
      <c r="D19" s="26" t="s">
        <v>45</v>
      </c>
      <c r="E19" s="20" t="s">
        <v>44</v>
      </c>
      <c r="F19" s="27" t="s">
        <v>32</v>
      </c>
      <c r="G19" s="24">
        <v>0</v>
      </c>
      <c r="H19" s="24">
        <v>0</v>
      </c>
      <c r="I19" s="22">
        <f t="shared" si="0"/>
        <v>0</v>
      </c>
      <c r="J19" s="22">
        <f t="shared" si="1"/>
        <v>0</v>
      </c>
      <c r="K19" s="21">
        <f t="shared" si="2"/>
        <v>0</v>
      </c>
      <c r="L19" s="20">
        <v>0</v>
      </c>
      <c r="M19" s="21">
        <f t="shared" si="3"/>
        <v>0</v>
      </c>
      <c r="N19" s="1">
        <v>0</v>
      </c>
      <c r="O19" s="21">
        <f t="shared" si="4"/>
        <v>0</v>
      </c>
      <c r="P19" s="1">
        <v>720</v>
      </c>
      <c r="Q19" s="1"/>
      <c r="R19" s="2" t="s">
        <v>111</v>
      </c>
      <c r="S19" s="1"/>
      <c r="T19" s="1"/>
      <c r="U19" s="1"/>
    </row>
    <row r="20" spans="1:21" ht="14.25" hidden="1" customHeight="1" x14ac:dyDescent="0.25">
      <c r="A20" s="1">
        <v>103</v>
      </c>
      <c r="B20" s="1" t="s">
        <v>46</v>
      </c>
      <c r="C20" s="1" t="s">
        <v>110</v>
      </c>
      <c r="D20" s="26" t="s">
        <v>48</v>
      </c>
      <c r="E20" s="20" t="s">
        <v>47</v>
      </c>
      <c r="F20" s="27" t="s">
        <v>32</v>
      </c>
      <c r="G20" s="24">
        <v>0</v>
      </c>
      <c r="H20" s="24">
        <v>0</v>
      </c>
      <c r="I20" s="22">
        <f t="shared" si="0"/>
        <v>0</v>
      </c>
      <c r="J20" s="22">
        <f t="shared" si="1"/>
        <v>0</v>
      </c>
      <c r="K20" s="21">
        <f t="shared" si="2"/>
        <v>0</v>
      </c>
      <c r="L20" s="20">
        <v>0</v>
      </c>
      <c r="M20" s="21">
        <f t="shared" si="3"/>
        <v>0</v>
      </c>
      <c r="N20" s="1">
        <v>0</v>
      </c>
      <c r="O20" s="21">
        <f t="shared" si="4"/>
        <v>0</v>
      </c>
      <c r="P20" s="1">
        <v>720</v>
      </c>
      <c r="Q20" s="1"/>
      <c r="R20" s="2" t="s">
        <v>111</v>
      </c>
      <c r="S20" s="1"/>
      <c r="T20" s="1"/>
      <c r="U20" s="1"/>
    </row>
    <row r="21" spans="1:21" ht="14.25" hidden="1" customHeight="1" x14ac:dyDescent="0.25">
      <c r="A21" s="1">
        <v>104</v>
      </c>
      <c r="B21" s="1" t="s">
        <v>46</v>
      </c>
      <c r="C21" s="1" t="s">
        <v>110</v>
      </c>
      <c r="D21" s="26" t="s">
        <v>50</v>
      </c>
      <c r="E21" s="20" t="s">
        <v>49</v>
      </c>
      <c r="F21" s="27" t="s">
        <v>32</v>
      </c>
      <c r="G21" s="24">
        <v>0</v>
      </c>
      <c r="H21" s="24">
        <v>0</v>
      </c>
      <c r="I21" s="22">
        <f t="shared" si="0"/>
        <v>0</v>
      </c>
      <c r="J21" s="22">
        <f t="shared" si="1"/>
        <v>0</v>
      </c>
      <c r="K21" s="21">
        <f t="shared" si="2"/>
        <v>0</v>
      </c>
      <c r="L21" s="20">
        <v>0</v>
      </c>
      <c r="M21" s="21">
        <f t="shared" si="3"/>
        <v>0</v>
      </c>
      <c r="N21" s="1">
        <v>0</v>
      </c>
      <c r="O21" s="21">
        <f t="shared" si="4"/>
        <v>0</v>
      </c>
      <c r="P21" s="1">
        <v>720</v>
      </c>
      <c r="Q21" s="1"/>
      <c r="R21" s="2" t="s">
        <v>111</v>
      </c>
      <c r="S21" s="1"/>
      <c r="T21" s="1"/>
      <c r="U21" s="1"/>
    </row>
    <row r="22" spans="1:21" ht="14.25" hidden="1" customHeight="1" x14ac:dyDescent="0.25">
      <c r="A22" s="1">
        <v>105</v>
      </c>
      <c r="B22" s="1" t="s">
        <v>46</v>
      </c>
      <c r="C22" s="1" t="s">
        <v>110</v>
      </c>
      <c r="D22" s="26" t="s">
        <v>52</v>
      </c>
      <c r="E22" s="20" t="s">
        <v>51</v>
      </c>
      <c r="F22" s="27" t="s">
        <v>32</v>
      </c>
      <c r="G22" s="24">
        <v>0</v>
      </c>
      <c r="H22" s="24">
        <v>0</v>
      </c>
      <c r="I22" s="22">
        <f t="shared" si="0"/>
        <v>0</v>
      </c>
      <c r="J22" s="22">
        <f t="shared" si="1"/>
        <v>0</v>
      </c>
      <c r="K22" s="21">
        <f t="shared" si="2"/>
        <v>0</v>
      </c>
      <c r="L22" s="20">
        <v>0</v>
      </c>
      <c r="M22" s="21">
        <f t="shared" si="3"/>
        <v>0</v>
      </c>
      <c r="N22" s="1">
        <v>0</v>
      </c>
      <c r="O22" s="21">
        <f t="shared" si="4"/>
        <v>0</v>
      </c>
      <c r="P22" s="1">
        <v>720</v>
      </c>
      <c r="Q22" s="1"/>
      <c r="R22" s="2" t="s">
        <v>111</v>
      </c>
      <c r="S22" s="1"/>
      <c r="T22" s="1"/>
      <c r="U22" s="1"/>
    </row>
    <row r="23" spans="1:21" ht="14.25" hidden="1" customHeight="1" x14ac:dyDescent="0.25">
      <c r="A23" s="1">
        <v>106</v>
      </c>
      <c r="B23" s="1" t="s">
        <v>46</v>
      </c>
      <c r="C23" s="1" t="s">
        <v>110</v>
      </c>
      <c r="D23" s="26" t="s">
        <v>54</v>
      </c>
      <c r="E23" s="20" t="s">
        <v>53</v>
      </c>
      <c r="F23" s="27" t="s">
        <v>19</v>
      </c>
      <c r="G23" s="24">
        <v>0</v>
      </c>
      <c r="H23" s="24">
        <v>0</v>
      </c>
      <c r="I23" s="22">
        <f t="shared" si="0"/>
        <v>0</v>
      </c>
      <c r="J23" s="22">
        <f t="shared" si="1"/>
        <v>0</v>
      </c>
      <c r="K23" s="21">
        <f t="shared" si="2"/>
        <v>0</v>
      </c>
      <c r="L23" s="20">
        <v>0</v>
      </c>
      <c r="M23" s="21">
        <f t="shared" si="3"/>
        <v>0</v>
      </c>
      <c r="N23" s="1">
        <v>0</v>
      </c>
      <c r="O23" s="21">
        <f t="shared" si="4"/>
        <v>0</v>
      </c>
      <c r="P23" s="1">
        <v>720</v>
      </c>
      <c r="Q23" s="1"/>
      <c r="R23" s="2" t="s">
        <v>111</v>
      </c>
      <c r="S23" s="1"/>
      <c r="T23" s="1"/>
      <c r="U23" s="1"/>
    </row>
    <row r="24" spans="1:21" ht="14.25" hidden="1" customHeight="1" x14ac:dyDescent="0.25">
      <c r="A24" s="1">
        <v>107</v>
      </c>
      <c r="B24" s="1" t="s">
        <v>46</v>
      </c>
      <c r="C24" s="1" t="s">
        <v>110</v>
      </c>
      <c r="D24" s="26" t="s">
        <v>123</v>
      </c>
      <c r="E24" s="20" t="s">
        <v>122</v>
      </c>
      <c r="F24" s="27" t="s">
        <v>32</v>
      </c>
      <c r="G24" s="24">
        <v>0</v>
      </c>
      <c r="H24" s="24">
        <v>0</v>
      </c>
      <c r="I24" s="22">
        <f t="shared" si="0"/>
        <v>0</v>
      </c>
      <c r="J24" s="22">
        <f t="shared" si="1"/>
        <v>0</v>
      </c>
      <c r="K24" s="21">
        <f t="shared" si="2"/>
        <v>0</v>
      </c>
      <c r="L24" s="20">
        <v>0</v>
      </c>
      <c r="M24" s="21">
        <f t="shared" si="3"/>
        <v>0</v>
      </c>
      <c r="N24" s="1">
        <v>0</v>
      </c>
      <c r="O24" s="21">
        <f t="shared" si="4"/>
        <v>0</v>
      </c>
      <c r="P24" s="1">
        <v>720</v>
      </c>
      <c r="Q24" s="1"/>
      <c r="R24" s="2" t="s">
        <v>111</v>
      </c>
      <c r="S24" s="1"/>
      <c r="T24" s="1"/>
      <c r="U24" s="1"/>
    </row>
    <row r="25" spans="1:21" ht="14.25" hidden="1" customHeight="1" x14ac:dyDescent="0.25">
      <c r="A25" s="1">
        <v>108</v>
      </c>
      <c r="B25" s="1" t="s">
        <v>126</v>
      </c>
      <c r="C25" s="1" t="s">
        <v>110</v>
      </c>
      <c r="D25" s="26" t="s">
        <v>125</v>
      </c>
      <c r="E25" s="20" t="s">
        <v>124</v>
      </c>
      <c r="F25" s="27" t="s">
        <v>32</v>
      </c>
      <c r="G25" s="24">
        <v>0</v>
      </c>
      <c r="H25" s="24">
        <v>0</v>
      </c>
      <c r="I25" s="22">
        <f t="shared" si="0"/>
        <v>0</v>
      </c>
      <c r="J25" s="22">
        <f t="shared" si="1"/>
        <v>0</v>
      </c>
      <c r="K25" s="21">
        <f t="shared" si="2"/>
        <v>0</v>
      </c>
      <c r="L25" s="20">
        <v>0</v>
      </c>
      <c r="M25" s="21">
        <f t="shared" si="3"/>
        <v>0</v>
      </c>
      <c r="N25" s="1">
        <v>0</v>
      </c>
      <c r="O25" s="21">
        <f t="shared" si="4"/>
        <v>0</v>
      </c>
      <c r="P25" s="1">
        <v>720</v>
      </c>
      <c r="Q25" s="1"/>
      <c r="R25" s="2" t="s">
        <v>111</v>
      </c>
      <c r="S25" s="1"/>
      <c r="T25" s="1"/>
      <c r="U25" s="1"/>
    </row>
    <row r="26" spans="1:21" ht="14.25" hidden="1" customHeight="1" x14ac:dyDescent="0.25">
      <c r="A26" s="1">
        <v>109</v>
      </c>
      <c r="B26" s="1" t="s">
        <v>46</v>
      </c>
      <c r="C26" s="1" t="s">
        <v>110</v>
      </c>
      <c r="D26" s="26" t="s">
        <v>56</v>
      </c>
      <c r="E26" s="20" t="s">
        <v>55</v>
      </c>
      <c r="F26" s="27" t="s">
        <v>32</v>
      </c>
      <c r="G26" s="24">
        <v>0</v>
      </c>
      <c r="H26" s="24">
        <v>0</v>
      </c>
      <c r="I26" s="22">
        <f t="shared" si="0"/>
        <v>0</v>
      </c>
      <c r="J26" s="22">
        <f t="shared" si="1"/>
        <v>0</v>
      </c>
      <c r="K26" s="21">
        <f t="shared" si="2"/>
        <v>0</v>
      </c>
      <c r="L26" s="20">
        <v>0</v>
      </c>
      <c r="M26" s="21">
        <f t="shared" si="3"/>
        <v>0</v>
      </c>
      <c r="N26" s="1">
        <v>0</v>
      </c>
      <c r="O26" s="21">
        <f t="shared" si="4"/>
        <v>0</v>
      </c>
      <c r="P26" s="1">
        <v>720</v>
      </c>
      <c r="Q26" s="1"/>
      <c r="R26" s="2" t="s">
        <v>111</v>
      </c>
      <c r="S26" s="1"/>
      <c r="T26" s="1"/>
      <c r="U26" s="1"/>
    </row>
    <row r="27" spans="1:21" ht="14.25" hidden="1" customHeight="1" x14ac:dyDescent="0.25">
      <c r="A27" s="1">
        <v>110</v>
      </c>
      <c r="B27" s="1" t="s">
        <v>46</v>
      </c>
      <c r="C27" s="1" t="s">
        <v>110</v>
      </c>
      <c r="D27" s="26" t="s">
        <v>31</v>
      </c>
      <c r="E27" s="20" t="s">
        <v>30</v>
      </c>
      <c r="F27" s="27" t="s">
        <v>32</v>
      </c>
      <c r="G27" s="24">
        <v>0</v>
      </c>
      <c r="H27" s="24">
        <v>0</v>
      </c>
      <c r="I27" s="22">
        <f t="shared" si="0"/>
        <v>0</v>
      </c>
      <c r="J27" s="22">
        <f t="shared" si="1"/>
        <v>0</v>
      </c>
      <c r="K27" s="21">
        <f t="shared" si="2"/>
        <v>0</v>
      </c>
      <c r="L27" s="20">
        <v>0</v>
      </c>
      <c r="M27" s="21">
        <f t="shared" si="3"/>
        <v>0</v>
      </c>
      <c r="N27" s="1">
        <v>0</v>
      </c>
      <c r="O27" s="21">
        <f t="shared" si="4"/>
        <v>0</v>
      </c>
      <c r="P27" s="1">
        <v>720</v>
      </c>
      <c r="Q27" s="1"/>
      <c r="R27" s="2" t="s">
        <v>111</v>
      </c>
      <c r="S27" s="1"/>
      <c r="T27" s="1"/>
      <c r="U27" s="1"/>
    </row>
    <row r="28" spans="1:21" ht="14.25" hidden="1" customHeight="1" x14ac:dyDescent="0.25">
      <c r="A28" s="1">
        <v>111</v>
      </c>
      <c r="B28" s="1" t="s">
        <v>46</v>
      </c>
      <c r="C28" s="1" t="s">
        <v>110</v>
      </c>
      <c r="D28" s="26" t="s">
        <v>36</v>
      </c>
      <c r="E28" s="20" t="s">
        <v>35</v>
      </c>
      <c r="F28" s="27" t="s">
        <v>32</v>
      </c>
      <c r="G28" s="24">
        <v>0</v>
      </c>
      <c r="H28" s="24">
        <v>0</v>
      </c>
      <c r="I28" s="22">
        <f t="shared" si="0"/>
        <v>0</v>
      </c>
      <c r="J28" s="22">
        <f t="shared" si="1"/>
        <v>0</v>
      </c>
      <c r="K28" s="21">
        <f t="shared" si="2"/>
        <v>0</v>
      </c>
      <c r="L28" s="20">
        <v>0</v>
      </c>
      <c r="M28" s="21">
        <f t="shared" si="3"/>
        <v>0</v>
      </c>
      <c r="N28" s="1">
        <v>0</v>
      </c>
      <c r="O28" s="21">
        <f t="shared" si="4"/>
        <v>0</v>
      </c>
      <c r="P28" s="1">
        <v>720</v>
      </c>
      <c r="Q28" s="1"/>
      <c r="R28" s="2" t="s">
        <v>111</v>
      </c>
      <c r="S28" s="1"/>
      <c r="T28" s="1"/>
      <c r="U28" s="1"/>
    </row>
    <row r="29" spans="1:21" ht="14.25" hidden="1" customHeight="1" x14ac:dyDescent="0.25">
      <c r="A29" s="1">
        <v>123</v>
      </c>
      <c r="B29" s="1" t="s">
        <v>57</v>
      </c>
      <c r="C29" s="1" t="s">
        <v>110</v>
      </c>
      <c r="D29" s="26" t="s">
        <v>42</v>
      </c>
      <c r="E29" s="20" t="s">
        <v>41</v>
      </c>
      <c r="F29" s="27" t="s">
        <v>32</v>
      </c>
      <c r="G29" s="24">
        <v>0</v>
      </c>
      <c r="H29" s="24">
        <v>0</v>
      </c>
      <c r="I29" s="22">
        <f t="shared" si="0"/>
        <v>0</v>
      </c>
      <c r="J29" s="22">
        <f t="shared" si="1"/>
        <v>0</v>
      </c>
      <c r="K29" s="21">
        <f t="shared" si="2"/>
        <v>0</v>
      </c>
      <c r="L29" s="20">
        <v>0</v>
      </c>
      <c r="M29" s="21">
        <f t="shared" si="3"/>
        <v>0</v>
      </c>
      <c r="N29" s="1">
        <v>0</v>
      </c>
      <c r="O29" s="21">
        <f t="shared" si="4"/>
        <v>0</v>
      </c>
      <c r="P29" s="1">
        <v>720</v>
      </c>
      <c r="Q29" s="1"/>
      <c r="R29" s="2" t="s">
        <v>111</v>
      </c>
      <c r="S29" s="1"/>
      <c r="T29" s="1"/>
      <c r="U29" s="1"/>
    </row>
    <row r="30" spans="1:21" ht="14.25" hidden="1" customHeight="1" x14ac:dyDescent="0.25">
      <c r="A30" s="1">
        <v>125</v>
      </c>
      <c r="B30" s="1" t="s">
        <v>60</v>
      </c>
      <c r="C30" s="1" t="s">
        <v>110</v>
      </c>
      <c r="D30" s="26" t="s">
        <v>59</v>
      </c>
      <c r="E30" s="20" t="s">
        <v>58</v>
      </c>
      <c r="F30" s="27" t="s">
        <v>61</v>
      </c>
      <c r="G30" s="24">
        <v>0</v>
      </c>
      <c r="H30" s="24">
        <v>0</v>
      </c>
      <c r="I30" s="22">
        <f t="shared" ref="I30:I33" si="15">+H30-G30</f>
        <v>0</v>
      </c>
      <c r="J30" s="22">
        <f t="shared" ref="J30:J33" si="16">+I30*24</f>
        <v>0</v>
      </c>
      <c r="K30" s="21">
        <f t="shared" ref="K30:K33" si="17">+J30*60</f>
        <v>0</v>
      </c>
      <c r="L30" s="20">
        <v>0</v>
      </c>
      <c r="M30" s="21">
        <f t="shared" ref="M30:M33" si="18">+K30-L30</f>
        <v>0</v>
      </c>
      <c r="N30" s="1">
        <v>0</v>
      </c>
      <c r="O30" s="21">
        <f t="shared" ref="O30:O33" si="19">+M30/60</f>
        <v>0</v>
      </c>
      <c r="P30" s="1">
        <v>720</v>
      </c>
      <c r="Q30" s="1"/>
      <c r="R30" s="2" t="s">
        <v>111</v>
      </c>
      <c r="S30" s="1"/>
      <c r="T30" s="1"/>
      <c r="U30" s="1"/>
    </row>
    <row r="31" spans="1:21" ht="14.25" hidden="1" customHeight="1" x14ac:dyDescent="0.25">
      <c r="A31" s="1">
        <v>126</v>
      </c>
      <c r="B31" s="1" t="s">
        <v>60</v>
      </c>
      <c r="C31" s="1" t="s">
        <v>110</v>
      </c>
      <c r="D31" s="26" t="s">
        <v>63</v>
      </c>
      <c r="E31" s="20" t="s">
        <v>62</v>
      </c>
      <c r="F31" s="27" t="s">
        <v>61</v>
      </c>
      <c r="G31" s="24">
        <v>0</v>
      </c>
      <c r="H31" s="24">
        <v>0</v>
      </c>
      <c r="I31" s="22">
        <f t="shared" si="15"/>
        <v>0</v>
      </c>
      <c r="J31" s="22">
        <f t="shared" si="16"/>
        <v>0</v>
      </c>
      <c r="K31" s="21">
        <f t="shared" si="17"/>
        <v>0</v>
      </c>
      <c r="L31" s="20">
        <v>0</v>
      </c>
      <c r="M31" s="21">
        <f t="shared" si="18"/>
        <v>0</v>
      </c>
      <c r="N31" s="1">
        <v>0</v>
      </c>
      <c r="O31" s="21">
        <f t="shared" si="19"/>
        <v>0</v>
      </c>
      <c r="P31" s="1">
        <v>720</v>
      </c>
      <c r="Q31" s="1"/>
      <c r="R31" s="2" t="s">
        <v>111</v>
      </c>
      <c r="S31" s="1"/>
      <c r="T31" s="1"/>
      <c r="U31" s="1"/>
    </row>
    <row r="32" spans="1:21" ht="14.25" hidden="1" customHeight="1" x14ac:dyDescent="0.25">
      <c r="A32" s="1">
        <v>127</v>
      </c>
      <c r="B32" s="1" t="s">
        <v>60</v>
      </c>
      <c r="C32" s="1" t="s">
        <v>110</v>
      </c>
      <c r="D32" s="26" t="s">
        <v>65</v>
      </c>
      <c r="E32" s="20" t="s">
        <v>64</v>
      </c>
      <c r="F32" s="27" t="s">
        <v>61</v>
      </c>
      <c r="G32" s="24">
        <v>0</v>
      </c>
      <c r="H32" s="24">
        <v>0</v>
      </c>
      <c r="I32" s="22">
        <f t="shared" si="15"/>
        <v>0</v>
      </c>
      <c r="J32" s="22">
        <f t="shared" si="16"/>
        <v>0</v>
      </c>
      <c r="K32" s="21">
        <f t="shared" si="17"/>
        <v>0</v>
      </c>
      <c r="L32" s="20">
        <v>0</v>
      </c>
      <c r="M32" s="21">
        <f t="shared" si="18"/>
        <v>0</v>
      </c>
      <c r="N32" s="1">
        <v>0</v>
      </c>
      <c r="O32" s="21">
        <f t="shared" si="19"/>
        <v>0</v>
      </c>
      <c r="P32" s="1">
        <v>720</v>
      </c>
      <c r="Q32" s="1"/>
      <c r="R32" s="2" t="s">
        <v>111</v>
      </c>
      <c r="S32" s="1"/>
      <c r="T32" s="1"/>
      <c r="U32" s="1"/>
    </row>
    <row r="33" spans="1:21" ht="14.25" hidden="1" customHeight="1" x14ac:dyDescent="0.25">
      <c r="A33" s="1">
        <v>128</v>
      </c>
      <c r="B33" s="1" t="s">
        <v>18</v>
      </c>
      <c r="C33" s="1" t="s">
        <v>110</v>
      </c>
      <c r="D33" s="26" t="s">
        <v>128</v>
      </c>
      <c r="E33" s="20" t="s">
        <v>127</v>
      </c>
      <c r="F33" s="27" t="s">
        <v>19</v>
      </c>
      <c r="G33" s="24">
        <v>0</v>
      </c>
      <c r="H33" s="24">
        <v>0</v>
      </c>
      <c r="I33" s="22">
        <f t="shared" si="15"/>
        <v>0</v>
      </c>
      <c r="J33" s="22">
        <f t="shared" si="16"/>
        <v>0</v>
      </c>
      <c r="K33" s="21">
        <f t="shared" si="17"/>
        <v>0</v>
      </c>
      <c r="L33" s="20">
        <v>0</v>
      </c>
      <c r="M33" s="21">
        <f t="shared" si="18"/>
        <v>0</v>
      </c>
      <c r="N33" s="1">
        <v>0</v>
      </c>
      <c r="O33" s="21">
        <f t="shared" si="19"/>
        <v>0</v>
      </c>
      <c r="P33" s="1">
        <v>720</v>
      </c>
      <c r="Q33" s="1"/>
      <c r="R33" s="2" t="s">
        <v>111</v>
      </c>
      <c r="S33" s="1"/>
      <c r="T33" s="1"/>
      <c r="U33" s="1"/>
    </row>
    <row r="34" spans="1:21" ht="14.25" hidden="1" customHeight="1" x14ac:dyDescent="0.25">
      <c r="A34" s="1">
        <v>129</v>
      </c>
      <c r="B34" s="1" t="s">
        <v>67</v>
      </c>
      <c r="C34" s="1" t="s">
        <v>110</v>
      </c>
      <c r="D34" s="26" t="s">
        <v>66</v>
      </c>
      <c r="E34" s="20" t="s">
        <v>35</v>
      </c>
      <c r="F34" s="27" t="s">
        <v>19</v>
      </c>
      <c r="G34" s="24">
        <v>0</v>
      </c>
      <c r="H34" s="24">
        <v>0</v>
      </c>
      <c r="I34" s="22">
        <f t="shared" si="0"/>
        <v>0</v>
      </c>
      <c r="J34" s="22">
        <f t="shared" si="1"/>
        <v>0</v>
      </c>
      <c r="K34" s="21">
        <f t="shared" si="2"/>
        <v>0</v>
      </c>
      <c r="L34" s="20">
        <v>0</v>
      </c>
      <c r="M34" s="21">
        <f t="shared" si="3"/>
        <v>0</v>
      </c>
      <c r="N34" s="1">
        <v>0</v>
      </c>
      <c r="O34" s="21">
        <f t="shared" si="4"/>
        <v>0</v>
      </c>
      <c r="P34" s="1">
        <v>720</v>
      </c>
      <c r="Q34" s="1"/>
      <c r="R34" s="2" t="s">
        <v>111</v>
      </c>
      <c r="S34" s="1"/>
      <c r="T34" s="1"/>
      <c r="U34" s="1"/>
    </row>
    <row r="35" spans="1:21" ht="14.25" hidden="1" customHeight="1" x14ac:dyDescent="0.25">
      <c r="A35" s="1">
        <v>130</v>
      </c>
      <c r="B35" s="1" t="s">
        <v>67</v>
      </c>
      <c r="C35" s="1" t="s">
        <v>110</v>
      </c>
      <c r="D35" s="26" t="s">
        <v>68</v>
      </c>
      <c r="E35" s="20" t="s">
        <v>37</v>
      </c>
      <c r="F35" s="27" t="s">
        <v>19</v>
      </c>
      <c r="G35" s="24">
        <v>0</v>
      </c>
      <c r="H35" s="24">
        <v>0</v>
      </c>
      <c r="I35" s="22">
        <f t="shared" si="0"/>
        <v>0</v>
      </c>
      <c r="J35" s="22">
        <f t="shared" si="1"/>
        <v>0</v>
      </c>
      <c r="K35" s="21">
        <f t="shared" si="2"/>
        <v>0</v>
      </c>
      <c r="L35" s="20">
        <v>0</v>
      </c>
      <c r="M35" s="21">
        <f t="shared" si="3"/>
        <v>0</v>
      </c>
      <c r="N35" s="1">
        <v>0</v>
      </c>
      <c r="O35" s="21">
        <f t="shared" si="4"/>
        <v>0</v>
      </c>
      <c r="P35" s="1">
        <v>720</v>
      </c>
      <c r="Q35" s="1"/>
      <c r="R35" s="2" t="s">
        <v>111</v>
      </c>
      <c r="S35" s="1"/>
      <c r="T35" s="1"/>
      <c r="U35" s="1"/>
    </row>
    <row r="36" spans="1:21" ht="14.25" customHeight="1" x14ac:dyDescent="0.25">
      <c r="A36" s="1">
        <v>131</v>
      </c>
      <c r="B36" s="1" t="s">
        <v>67</v>
      </c>
      <c r="C36" s="1" t="s">
        <v>110</v>
      </c>
      <c r="D36" s="26" t="s">
        <v>69</v>
      </c>
      <c r="E36" s="20" t="s">
        <v>22</v>
      </c>
      <c r="F36" s="27" t="s">
        <v>19</v>
      </c>
      <c r="G36" s="24">
        <v>0</v>
      </c>
      <c r="H36" s="24">
        <v>0</v>
      </c>
      <c r="I36" s="22">
        <f t="shared" si="0"/>
        <v>0</v>
      </c>
      <c r="J36" s="22">
        <f t="shared" si="1"/>
        <v>0</v>
      </c>
      <c r="K36" s="21">
        <f t="shared" si="2"/>
        <v>0</v>
      </c>
      <c r="L36" s="20">
        <v>0</v>
      </c>
      <c r="M36" s="21">
        <f t="shared" si="3"/>
        <v>0</v>
      </c>
      <c r="N36" s="1">
        <v>71890</v>
      </c>
      <c r="O36" s="21">
        <f t="shared" si="4"/>
        <v>0</v>
      </c>
      <c r="P36" s="1">
        <v>720</v>
      </c>
      <c r="Q36" s="1" t="s">
        <v>112</v>
      </c>
      <c r="R36" s="2" t="s">
        <v>111</v>
      </c>
      <c r="S36" s="2"/>
      <c r="T36" s="1"/>
      <c r="U36" s="1"/>
    </row>
    <row r="37" spans="1:21" ht="14.25" hidden="1" customHeight="1" x14ac:dyDescent="0.25">
      <c r="A37" s="1">
        <v>133</v>
      </c>
      <c r="B37" s="1" t="s">
        <v>70</v>
      </c>
      <c r="C37" s="1" t="s">
        <v>110</v>
      </c>
      <c r="D37" s="26" t="s">
        <v>42</v>
      </c>
      <c r="E37" s="20" t="s">
        <v>41</v>
      </c>
      <c r="F37" s="27" t="s">
        <v>32</v>
      </c>
      <c r="G37" s="24">
        <v>0</v>
      </c>
      <c r="H37" s="24">
        <v>0</v>
      </c>
      <c r="I37" s="22">
        <f t="shared" si="0"/>
        <v>0</v>
      </c>
      <c r="J37" s="22">
        <f t="shared" si="1"/>
        <v>0</v>
      </c>
      <c r="K37" s="21">
        <f t="shared" si="2"/>
        <v>0</v>
      </c>
      <c r="L37" s="20">
        <v>0</v>
      </c>
      <c r="M37" s="21">
        <f t="shared" si="3"/>
        <v>0</v>
      </c>
      <c r="N37" s="1">
        <v>0</v>
      </c>
      <c r="O37" s="21">
        <f t="shared" si="4"/>
        <v>0</v>
      </c>
      <c r="P37" s="1">
        <v>720</v>
      </c>
      <c r="Q37" s="1"/>
      <c r="R37" s="2" t="s">
        <v>111</v>
      </c>
      <c r="S37" s="1"/>
      <c r="T37" s="1"/>
      <c r="U37" s="1"/>
    </row>
    <row r="38" spans="1:21" ht="14.25" hidden="1" customHeight="1" x14ac:dyDescent="0.25">
      <c r="A38" s="1">
        <v>135</v>
      </c>
      <c r="B38" s="1" t="s">
        <v>72</v>
      </c>
      <c r="C38" s="1" t="s">
        <v>110</v>
      </c>
      <c r="D38" s="26" t="s">
        <v>71</v>
      </c>
      <c r="E38" s="20" t="s">
        <v>41</v>
      </c>
      <c r="F38" s="27" t="s">
        <v>32</v>
      </c>
      <c r="G38" s="24">
        <v>0</v>
      </c>
      <c r="H38" s="24">
        <v>0</v>
      </c>
      <c r="I38" s="22">
        <f t="shared" ref="I38" si="20">+H38-G38</f>
        <v>0</v>
      </c>
      <c r="J38" s="22">
        <f t="shared" ref="J38" si="21">+I38*24</f>
        <v>0</v>
      </c>
      <c r="K38" s="21">
        <f t="shared" ref="K38" si="22">+J38*60</f>
        <v>0</v>
      </c>
      <c r="L38" s="20">
        <v>0</v>
      </c>
      <c r="M38" s="21">
        <f t="shared" ref="M38" si="23">+K38-L38</f>
        <v>0</v>
      </c>
      <c r="N38" s="1">
        <v>0</v>
      </c>
      <c r="O38" s="21">
        <f t="shared" ref="O38" si="24">+M38/60</f>
        <v>0</v>
      </c>
      <c r="P38" s="1">
        <v>720</v>
      </c>
      <c r="Q38" s="1"/>
      <c r="R38" s="2" t="s">
        <v>111</v>
      </c>
      <c r="S38" s="1"/>
      <c r="T38" s="1"/>
      <c r="U38" s="1"/>
    </row>
    <row r="39" spans="1:21" ht="14.25" customHeight="1" x14ac:dyDescent="0.25">
      <c r="A39" s="1">
        <v>137</v>
      </c>
      <c r="B39" s="1" t="s">
        <v>18</v>
      </c>
      <c r="C39" s="1" t="s">
        <v>110</v>
      </c>
      <c r="D39" s="26" t="s">
        <v>45</v>
      </c>
      <c r="E39" s="20" t="s">
        <v>44</v>
      </c>
      <c r="F39" s="27" t="s">
        <v>32</v>
      </c>
      <c r="G39" s="24">
        <v>0</v>
      </c>
      <c r="H39" s="24">
        <v>0</v>
      </c>
      <c r="I39" s="22">
        <f t="shared" si="0"/>
        <v>0</v>
      </c>
      <c r="J39" s="22">
        <f t="shared" si="1"/>
        <v>0</v>
      </c>
      <c r="K39" s="21">
        <f t="shared" si="2"/>
        <v>0</v>
      </c>
      <c r="L39" s="20">
        <v>0</v>
      </c>
      <c r="M39" s="21">
        <f t="shared" si="3"/>
        <v>0</v>
      </c>
      <c r="N39" s="1">
        <v>71963</v>
      </c>
      <c r="O39" s="21">
        <f t="shared" si="4"/>
        <v>0</v>
      </c>
      <c r="P39" s="1">
        <v>720</v>
      </c>
      <c r="Q39" s="1" t="s">
        <v>112</v>
      </c>
      <c r="R39" s="2" t="s">
        <v>111</v>
      </c>
      <c r="S39" s="2"/>
      <c r="T39" s="1"/>
      <c r="U39" s="1"/>
    </row>
    <row r="40" spans="1:21" ht="14.25" hidden="1" customHeight="1" x14ac:dyDescent="0.25">
      <c r="A40" s="1">
        <v>139</v>
      </c>
      <c r="B40" s="1" t="s">
        <v>18</v>
      </c>
      <c r="C40" s="1" t="s">
        <v>110</v>
      </c>
      <c r="D40" s="26" t="s">
        <v>74</v>
      </c>
      <c r="E40" s="20" t="s">
        <v>73</v>
      </c>
      <c r="F40" s="27" t="s">
        <v>75</v>
      </c>
      <c r="G40" s="24">
        <v>0</v>
      </c>
      <c r="H40" s="24">
        <v>0</v>
      </c>
      <c r="I40" s="22">
        <f t="shared" si="0"/>
        <v>0</v>
      </c>
      <c r="J40" s="22">
        <f t="shared" si="1"/>
        <v>0</v>
      </c>
      <c r="K40" s="21">
        <f t="shared" si="2"/>
        <v>0</v>
      </c>
      <c r="L40" s="20">
        <v>0</v>
      </c>
      <c r="M40" s="21">
        <f t="shared" si="3"/>
        <v>0</v>
      </c>
      <c r="N40" s="1">
        <v>0</v>
      </c>
      <c r="O40" s="21">
        <f t="shared" si="4"/>
        <v>0</v>
      </c>
      <c r="P40" s="1">
        <v>720</v>
      </c>
      <c r="Q40" s="1"/>
      <c r="R40" s="2" t="s">
        <v>111</v>
      </c>
      <c r="S40" s="1"/>
      <c r="T40" s="1"/>
      <c r="U40" s="1"/>
    </row>
    <row r="41" spans="1:21" ht="14.25" customHeight="1" x14ac:dyDescent="0.25">
      <c r="A41" s="1">
        <v>141</v>
      </c>
      <c r="B41" s="1" t="s">
        <v>18</v>
      </c>
      <c r="C41" s="1" t="s">
        <v>110</v>
      </c>
      <c r="D41" s="26" t="s">
        <v>77</v>
      </c>
      <c r="E41" s="20" t="s">
        <v>76</v>
      </c>
      <c r="F41" s="27" t="s">
        <v>19</v>
      </c>
      <c r="G41" s="24">
        <v>45769.685416666667</v>
      </c>
      <c r="H41" s="24">
        <v>45770.567361111112</v>
      </c>
      <c r="I41" s="22">
        <f t="shared" si="0"/>
        <v>0.88194444444525288</v>
      </c>
      <c r="J41" s="22">
        <f t="shared" si="1"/>
        <v>21.166666666686069</v>
      </c>
      <c r="K41" s="21">
        <f t="shared" si="2"/>
        <v>1270.0000000011642</v>
      </c>
      <c r="L41" s="20">
        <v>0</v>
      </c>
      <c r="M41" s="21">
        <f t="shared" si="3"/>
        <v>1270.0000000011642</v>
      </c>
      <c r="N41" s="1">
        <v>3966816</v>
      </c>
      <c r="O41" s="21">
        <f t="shared" si="4"/>
        <v>21.166666666686069</v>
      </c>
      <c r="P41" s="1">
        <v>720</v>
      </c>
      <c r="Q41" s="1" t="s">
        <v>112</v>
      </c>
      <c r="R41" s="2" t="s">
        <v>111</v>
      </c>
      <c r="S41" s="2" t="s">
        <v>113</v>
      </c>
      <c r="T41" s="1" t="s">
        <v>116</v>
      </c>
      <c r="U41" s="1" t="s">
        <v>117</v>
      </c>
    </row>
    <row r="42" spans="1:21" ht="14.25" hidden="1" customHeight="1" x14ac:dyDescent="0.25">
      <c r="A42" s="1">
        <v>142</v>
      </c>
      <c r="B42" s="1" t="s">
        <v>18</v>
      </c>
      <c r="C42" s="1" t="s">
        <v>110</v>
      </c>
      <c r="D42" s="26" t="s">
        <v>48</v>
      </c>
      <c r="E42" s="20" t="s">
        <v>47</v>
      </c>
      <c r="F42" s="27" t="s">
        <v>32</v>
      </c>
      <c r="G42" s="24">
        <v>0</v>
      </c>
      <c r="H42" s="24">
        <v>0</v>
      </c>
      <c r="I42" s="22">
        <f t="shared" si="0"/>
        <v>0</v>
      </c>
      <c r="J42" s="22">
        <f t="shared" si="1"/>
        <v>0</v>
      </c>
      <c r="K42" s="21">
        <f t="shared" si="2"/>
        <v>0</v>
      </c>
      <c r="L42" s="20">
        <v>0</v>
      </c>
      <c r="M42" s="21">
        <f t="shared" si="3"/>
        <v>0</v>
      </c>
      <c r="N42" s="1">
        <v>0</v>
      </c>
      <c r="O42" s="21">
        <f t="shared" si="4"/>
        <v>0</v>
      </c>
      <c r="P42" s="1">
        <v>720</v>
      </c>
      <c r="Q42" s="1"/>
      <c r="R42" s="2" t="s">
        <v>111</v>
      </c>
      <c r="S42" s="1"/>
      <c r="T42" s="1"/>
      <c r="U42" s="1"/>
    </row>
    <row r="43" spans="1:21" ht="14.25" customHeight="1" x14ac:dyDescent="0.25">
      <c r="A43" s="1">
        <v>144</v>
      </c>
      <c r="B43" s="1" t="s">
        <v>18</v>
      </c>
      <c r="C43" s="1" t="s">
        <v>110</v>
      </c>
      <c r="D43" s="26" t="s">
        <v>79</v>
      </c>
      <c r="E43" s="20" t="s">
        <v>78</v>
      </c>
      <c r="F43" s="27" t="s">
        <v>19</v>
      </c>
      <c r="G43" s="24">
        <v>0</v>
      </c>
      <c r="H43" s="24">
        <v>0</v>
      </c>
      <c r="I43" s="22">
        <f t="shared" si="0"/>
        <v>0</v>
      </c>
      <c r="J43" s="22">
        <f t="shared" si="1"/>
        <v>0</v>
      </c>
      <c r="K43" s="21">
        <f t="shared" si="2"/>
        <v>0</v>
      </c>
      <c r="L43" s="20">
        <v>0</v>
      </c>
      <c r="M43" s="21">
        <f t="shared" si="3"/>
        <v>0</v>
      </c>
      <c r="N43" s="1">
        <v>71963</v>
      </c>
      <c r="O43" s="21">
        <f t="shared" si="4"/>
        <v>0</v>
      </c>
      <c r="P43" s="1">
        <v>720</v>
      </c>
      <c r="Q43" s="1" t="s">
        <v>112</v>
      </c>
      <c r="R43" s="2" t="s">
        <v>111</v>
      </c>
      <c r="S43" s="2"/>
      <c r="T43" s="1"/>
      <c r="U43" s="1"/>
    </row>
    <row r="44" spans="1:21" ht="14.25" hidden="1" customHeight="1" x14ac:dyDescent="0.25">
      <c r="A44" s="1">
        <v>145</v>
      </c>
      <c r="B44" s="1" t="s">
        <v>18</v>
      </c>
      <c r="C44" s="1" t="s">
        <v>110</v>
      </c>
      <c r="D44" s="26" t="s">
        <v>81</v>
      </c>
      <c r="E44" s="20" t="s">
        <v>80</v>
      </c>
      <c r="F44" s="27" t="s">
        <v>19</v>
      </c>
      <c r="G44" s="24">
        <v>0</v>
      </c>
      <c r="H44" s="24">
        <v>0</v>
      </c>
      <c r="I44" s="22">
        <f t="shared" si="0"/>
        <v>0</v>
      </c>
      <c r="J44" s="22">
        <f t="shared" si="1"/>
        <v>0</v>
      </c>
      <c r="K44" s="21">
        <f t="shared" si="2"/>
        <v>0</v>
      </c>
      <c r="L44" s="20">
        <v>0</v>
      </c>
      <c r="M44" s="21">
        <f t="shared" si="3"/>
        <v>0</v>
      </c>
      <c r="N44" s="1">
        <v>0</v>
      </c>
      <c r="O44" s="21">
        <f t="shared" si="4"/>
        <v>0</v>
      </c>
      <c r="P44" s="1">
        <v>720</v>
      </c>
      <c r="Q44" s="1"/>
      <c r="R44" s="2" t="s">
        <v>111</v>
      </c>
      <c r="S44" s="1"/>
      <c r="T44" s="1"/>
      <c r="U44" s="1"/>
    </row>
    <row r="45" spans="1:21" ht="14.25" hidden="1" customHeight="1" x14ac:dyDescent="0.25">
      <c r="A45" s="1">
        <v>146</v>
      </c>
      <c r="B45" s="1" t="s">
        <v>18</v>
      </c>
      <c r="C45" s="1" t="s">
        <v>110</v>
      </c>
      <c r="D45" s="26" t="s">
        <v>50</v>
      </c>
      <c r="E45" s="20" t="s">
        <v>49</v>
      </c>
      <c r="F45" s="27" t="s">
        <v>32</v>
      </c>
      <c r="G45" s="24">
        <v>0</v>
      </c>
      <c r="H45" s="24">
        <v>0</v>
      </c>
      <c r="I45" s="22">
        <f t="shared" si="0"/>
        <v>0</v>
      </c>
      <c r="J45" s="22">
        <f t="shared" si="1"/>
        <v>0</v>
      </c>
      <c r="K45" s="21">
        <f t="shared" si="2"/>
        <v>0</v>
      </c>
      <c r="L45" s="20">
        <v>0</v>
      </c>
      <c r="M45" s="21">
        <f t="shared" si="3"/>
        <v>0</v>
      </c>
      <c r="N45" s="1">
        <v>0</v>
      </c>
      <c r="O45" s="21">
        <f t="shared" si="4"/>
        <v>0</v>
      </c>
      <c r="P45" s="1">
        <v>720</v>
      </c>
      <c r="Q45" s="1"/>
      <c r="R45" s="2" t="s">
        <v>111</v>
      </c>
      <c r="S45" s="1"/>
      <c r="T45" s="1"/>
      <c r="U45" s="1"/>
    </row>
    <row r="46" spans="1:21" ht="14.25" customHeight="1" x14ac:dyDescent="0.25">
      <c r="A46" s="1">
        <v>148</v>
      </c>
      <c r="B46" s="1" t="s">
        <v>18</v>
      </c>
      <c r="C46" s="1" t="s">
        <v>110</v>
      </c>
      <c r="D46" s="26" t="s">
        <v>52</v>
      </c>
      <c r="E46" s="20" t="s">
        <v>51</v>
      </c>
      <c r="F46" s="27" t="s">
        <v>32</v>
      </c>
      <c r="G46" s="24">
        <v>0</v>
      </c>
      <c r="H46" s="24">
        <v>0</v>
      </c>
      <c r="I46" s="22">
        <f t="shared" si="0"/>
        <v>0</v>
      </c>
      <c r="J46" s="22">
        <f t="shared" si="1"/>
        <v>0</v>
      </c>
      <c r="K46" s="21">
        <f t="shared" si="2"/>
        <v>0</v>
      </c>
      <c r="L46" s="20">
        <v>0</v>
      </c>
      <c r="M46" s="21">
        <f t="shared" si="3"/>
        <v>0</v>
      </c>
      <c r="N46" s="1">
        <v>71963</v>
      </c>
      <c r="O46" s="21">
        <f t="shared" si="4"/>
        <v>0</v>
      </c>
      <c r="P46" s="1">
        <v>720</v>
      </c>
      <c r="Q46" s="1" t="s">
        <v>112</v>
      </c>
      <c r="R46" s="2" t="s">
        <v>111</v>
      </c>
      <c r="S46" s="2"/>
      <c r="T46" s="1"/>
      <c r="U46" s="1"/>
    </row>
    <row r="47" spans="1:21" ht="14.25" hidden="1" customHeight="1" x14ac:dyDescent="0.25">
      <c r="A47" s="1">
        <v>150</v>
      </c>
      <c r="B47" s="1" t="s">
        <v>18</v>
      </c>
      <c r="C47" s="1" t="s">
        <v>110</v>
      </c>
      <c r="D47" s="26" t="s">
        <v>54</v>
      </c>
      <c r="E47" s="20" t="s">
        <v>53</v>
      </c>
      <c r="F47" s="27" t="s">
        <v>19</v>
      </c>
      <c r="G47" s="24">
        <v>0</v>
      </c>
      <c r="H47" s="24">
        <v>0</v>
      </c>
      <c r="I47" s="22">
        <f t="shared" si="0"/>
        <v>0</v>
      </c>
      <c r="J47" s="22">
        <f t="shared" si="1"/>
        <v>0</v>
      </c>
      <c r="K47" s="21">
        <f t="shared" si="2"/>
        <v>0</v>
      </c>
      <c r="L47" s="20">
        <v>0</v>
      </c>
      <c r="M47" s="21">
        <f t="shared" si="3"/>
        <v>0</v>
      </c>
      <c r="N47" s="1">
        <v>0</v>
      </c>
      <c r="O47" s="21">
        <f t="shared" si="4"/>
        <v>0</v>
      </c>
      <c r="P47" s="1">
        <v>720</v>
      </c>
      <c r="Q47" s="1"/>
      <c r="R47" s="2" t="s">
        <v>111</v>
      </c>
      <c r="S47" s="1"/>
      <c r="T47" s="1"/>
      <c r="U47" s="1"/>
    </row>
    <row r="48" spans="1:21" ht="14.25" hidden="1" customHeight="1" x14ac:dyDescent="0.25">
      <c r="A48" s="1">
        <v>151</v>
      </c>
      <c r="B48" s="1" t="s">
        <v>18</v>
      </c>
      <c r="C48" s="1" t="s">
        <v>110</v>
      </c>
      <c r="D48" s="26" t="s">
        <v>123</v>
      </c>
      <c r="E48" s="20" t="s">
        <v>122</v>
      </c>
      <c r="F48" s="27" t="s">
        <v>32</v>
      </c>
      <c r="G48" s="24">
        <v>0</v>
      </c>
      <c r="H48" s="24">
        <v>0</v>
      </c>
      <c r="I48" s="22">
        <f t="shared" si="0"/>
        <v>0</v>
      </c>
      <c r="J48" s="22">
        <f t="shared" si="1"/>
        <v>0</v>
      </c>
      <c r="K48" s="21">
        <f t="shared" si="2"/>
        <v>0</v>
      </c>
      <c r="L48" s="20">
        <v>0</v>
      </c>
      <c r="M48" s="21">
        <f t="shared" si="3"/>
        <v>0</v>
      </c>
      <c r="N48" s="1">
        <v>0</v>
      </c>
      <c r="O48" s="21">
        <f t="shared" si="4"/>
        <v>0</v>
      </c>
      <c r="P48" s="1">
        <v>720</v>
      </c>
      <c r="Q48" s="1"/>
      <c r="R48" s="2" t="s">
        <v>111</v>
      </c>
      <c r="S48" s="1"/>
      <c r="T48" s="1"/>
      <c r="U48" s="1"/>
    </row>
    <row r="49" spans="1:21" ht="14.25" hidden="1" customHeight="1" x14ac:dyDescent="0.25">
      <c r="A49" s="1">
        <v>153</v>
      </c>
      <c r="B49" s="1" t="s">
        <v>18</v>
      </c>
      <c r="C49" s="1" t="s">
        <v>110</v>
      </c>
      <c r="D49" s="26" t="s">
        <v>83</v>
      </c>
      <c r="E49" s="20" t="s">
        <v>82</v>
      </c>
      <c r="F49" s="27" t="s">
        <v>19</v>
      </c>
      <c r="G49" s="24">
        <v>0</v>
      </c>
      <c r="H49" s="24">
        <v>0</v>
      </c>
      <c r="I49" s="22">
        <f t="shared" si="0"/>
        <v>0</v>
      </c>
      <c r="J49" s="22">
        <f t="shared" si="1"/>
        <v>0</v>
      </c>
      <c r="K49" s="21">
        <f t="shared" si="2"/>
        <v>0</v>
      </c>
      <c r="L49" s="20">
        <v>0</v>
      </c>
      <c r="M49" s="21">
        <f t="shared" si="3"/>
        <v>0</v>
      </c>
      <c r="N49" s="1">
        <v>0</v>
      </c>
      <c r="O49" s="21">
        <f t="shared" si="4"/>
        <v>0</v>
      </c>
      <c r="P49" s="1">
        <v>720</v>
      </c>
      <c r="Q49" s="1"/>
      <c r="R49" s="2" t="s">
        <v>111</v>
      </c>
      <c r="S49" s="1"/>
      <c r="T49" s="1"/>
      <c r="U49" s="1"/>
    </row>
    <row r="50" spans="1:21" ht="14.25" hidden="1" customHeight="1" x14ac:dyDescent="0.25">
      <c r="A50" s="1">
        <v>154</v>
      </c>
      <c r="B50" s="1" t="s">
        <v>18</v>
      </c>
      <c r="C50" s="1" t="s">
        <v>110</v>
      </c>
      <c r="D50" s="26" t="s">
        <v>85</v>
      </c>
      <c r="E50" s="20" t="s">
        <v>84</v>
      </c>
      <c r="F50" s="27" t="s">
        <v>19</v>
      </c>
      <c r="G50" s="24">
        <v>0</v>
      </c>
      <c r="H50" s="24">
        <v>0</v>
      </c>
      <c r="I50" s="22">
        <f t="shared" si="0"/>
        <v>0</v>
      </c>
      <c r="J50" s="22">
        <f t="shared" si="1"/>
        <v>0</v>
      </c>
      <c r="K50" s="21">
        <f t="shared" si="2"/>
        <v>0</v>
      </c>
      <c r="L50" s="20">
        <v>0</v>
      </c>
      <c r="M50" s="21">
        <f t="shared" si="3"/>
        <v>0</v>
      </c>
      <c r="N50" s="1">
        <v>0</v>
      </c>
      <c r="O50" s="21">
        <f t="shared" si="4"/>
        <v>0</v>
      </c>
      <c r="P50" s="1">
        <v>720</v>
      </c>
      <c r="Q50" s="1"/>
      <c r="R50" s="2" t="s">
        <v>111</v>
      </c>
      <c r="S50" s="1"/>
      <c r="T50" s="1"/>
      <c r="U50" s="1"/>
    </row>
    <row r="51" spans="1:21" ht="14.25" customHeight="1" x14ac:dyDescent="0.25">
      <c r="A51" s="1">
        <v>157</v>
      </c>
      <c r="B51" s="1" t="s">
        <v>18</v>
      </c>
      <c r="C51" s="1" t="s">
        <v>110</v>
      </c>
      <c r="D51" s="26" t="s">
        <v>87</v>
      </c>
      <c r="E51" s="20" t="s">
        <v>86</v>
      </c>
      <c r="F51" s="27" t="s">
        <v>19</v>
      </c>
      <c r="G51" s="24">
        <v>0</v>
      </c>
      <c r="H51" s="24">
        <v>0</v>
      </c>
      <c r="I51" s="22">
        <f t="shared" ref="I51" si="25">+H51-G51</f>
        <v>0</v>
      </c>
      <c r="J51" s="22">
        <f t="shared" ref="J51" si="26">+I51*24</f>
        <v>0</v>
      </c>
      <c r="K51" s="21">
        <f t="shared" ref="K51" si="27">+J51*60</f>
        <v>0</v>
      </c>
      <c r="L51" s="20">
        <v>0</v>
      </c>
      <c r="M51" s="21">
        <f t="shared" ref="M51" si="28">+K51-L51</f>
        <v>0</v>
      </c>
      <c r="N51" s="1">
        <v>3971035</v>
      </c>
      <c r="O51" s="21">
        <f t="shared" ref="O51" si="29">+M51/60</f>
        <v>0</v>
      </c>
      <c r="P51" s="1">
        <v>720</v>
      </c>
      <c r="Q51" s="1" t="s">
        <v>112</v>
      </c>
      <c r="R51" s="2" t="s">
        <v>111</v>
      </c>
      <c r="S51" s="2"/>
      <c r="T51" s="1"/>
      <c r="U51" s="1"/>
    </row>
    <row r="52" spans="1:21" ht="14.25" hidden="1" customHeight="1" x14ac:dyDescent="0.25">
      <c r="A52" s="1">
        <v>158</v>
      </c>
      <c r="B52" s="1" t="s">
        <v>18</v>
      </c>
      <c r="C52" s="1" t="s">
        <v>110</v>
      </c>
      <c r="D52" s="26" t="s">
        <v>89</v>
      </c>
      <c r="E52" s="20" t="s">
        <v>88</v>
      </c>
      <c r="F52" s="27" t="s">
        <v>19</v>
      </c>
      <c r="G52" s="24">
        <v>0</v>
      </c>
      <c r="H52" s="24">
        <v>0</v>
      </c>
      <c r="I52" s="22">
        <f t="shared" si="0"/>
        <v>0</v>
      </c>
      <c r="J52" s="22">
        <f t="shared" si="1"/>
        <v>0</v>
      </c>
      <c r="K52" s="21">
        <f t="shared" si="2"/>
        <v>0</v>
      </c>
      <c r="L52" s="20">
        <v>0</v>
      </c>
      <c r="M52" s="21">
        <f t="shared" si="3"/>
        <v>0</v>
      </c>
      <c r="N52" s="1">
        <v>0</v>
      </c>
      <c r="O52" s="21">
        <f t="shared" si="4"/>
        <v>0</v>
      </c>
      <c r="P52" s="1">
        <v>720</v>
      </c>
      <c r="Q52" s="1"/>
      <c r="R52" s="2" t="s">
        <v>111</v>
      </c>
      <c r="S52" s="1"/>
      <c r="T52" s="1"/>
      <c r="U52" s="1"/>
    </row>
    <row r="53" spans="1:21" ht="14.25" hidden="1" customHeight="1" x14ac:dyDescent="0.25">
      <c r="A53" s="1">
        <v>159</v>
      </c>
      <c r="B53" s="1" t="s">
        <v>18</v>
      </c>
      <c r="C53" s="1" t="s">
        <v>110</v>
      </c>
      <c r="D53" s="26" t="s">
        <v>91</v>
      </c>
      <c r="E53" s="20" t="s">
        <v>90</v>
      </c>
      <c r="F53" s="27" t="s">
        <v>19</v>
      </c>
      <c r="G53" s="24">
        <v>0</v>
      </c>
      <c r="H53" s="24">
        <v>0</v>
      </c>
      <c r="I53" s="22">
        <f t="shared" si="0"/>
        <v>0</v>
      </c>
      <c r="J53" s="22">
        <f t="shared" si="1"/>
        <v>0</v>
      </c>
      <c r="K53" s="21">
        <f t="shared" si="2"/>
        <v>0</v>
      </c>
      <c r="L53" s="20">
        <v>0</v>
      </c>
      <c r="M53" s="21">
        <f t="shared" si="3"/>
        <v>0</v>
      </c>
      <c r="N53" s="1">
        <v>0</v>
      </c>
      <c r="O53" s="21">
        <f t="shared" si="4"/>
        <v>0</v>
      </c>
      <c r="P53" s="1">
        <v>720</v>
      </c>
      <c r="Q53" s="1"/>
      <c r="R53" s="2" t="s">
        <v>111</v>
      </c>
      <c r="S53" s="1"/>
      <c r="T53" s="1"/>
      <c r="U53" s="1"/>
    </row>
    <row r="54" spans="1:21" ht="14.25" hidden="1" customHeight="1" x14ac:dyDescent="0.25">
      <c r="A54" s="1">
        <v>160</v>
      </c>
      <c r="B54" s="1" t="s">
        <v>18</v>
      </c>
      <c r="C54" s="1" t="s">
        <v>110</v>
      </c>
      <c r="D54" s="26" t="s">
        <v>56</v>
      </c>
      <c r="E54" s="20" t="s">
        <v>55</v>
      </c>
      <c r="F54" s="27" t="s">
        <v>32</v>
      </c>
      <c r="G54" s="24">
        <v>0</v>
      </c>
      <c r="H54" s="24">
        <v>0</v>
      </c>
      <c r="I54" s="22">
        <f t="shared" si="0"/>
        <v>0</v>
      </c>
      <c r="J54" s="22">
        <f t="shared" si="1"/>
        <v>0</v>
      </c>
      <c r="K54" s="21">
        <f t="shared" si="2"/>
        <v>0</v>
      </c>
      <c r="L54" s="20">
        <v>0</v>
      </c>
      <c r="M54" s="21">
        <f t="shared" si="3"/>
        <v>0</v>
      </c>
      <c r="N54" s="1">
        <v>0</v>
      </c>
      <c r="O54" s="21">
        <f t="shared" si="4"/>
        <v>0</v>
      </c>
      <c r="P54" s="1">
        <v>720</v>
      </c>
      <c r="Q54" s="1"/>
      <c r="R54" s="2" t="s">
        <v>111</v>
      </c>
      <c r="S54" s="1"/>
      <c r="T54" s="1"/>
      <c r="U54" s="1"/>
    </row>
    <row r="55" spans="1:21" ht="14.25" hidden="1" customHeight="1" x14ac:dyDescent="0.25">
      <c r="A55" s="1">
        <v>161</v>
      </c>
      <c r="B55" s="1" t="s">
        <v>129</v>
      </c>
      <c r="C55" s="1" t="s">
        <v>110</v>
      </c>
      <c r="D55" s="26" t="s">
        <v>125</v>
      </c>
      <c r="E55" s="20" t="s">
        <v>124</v>
      </c>
      <c r="F55" s="27" t="s">
        <v>32</v>
      </c>
      <c r="G55" s="24">
        <v>0</v>
      </c>
      <c r="H55" s="24">
        <v>0</v>
      </c>
      <c r="I55" s="22">
        <f t="shared" si="0"/>
        <v>0</v>
      </c>
      <c r="J55" s="22">
        <f t="shared" si="1"/>
        <v>0</v>
      </c>
      <c r="K55" s="21">
        <f t="shared" si="2"/>
        <v>0</v>
      </c>
      <c r="L55" s="20">
        <v>0</v>
      </c>
      <c r="M55" s="21">
        <f t="shared" si="3"/>
        <v>0</v>
      </c>
      <c r="N55" s="1">
        <v>0</v>
      </c>
      <c r="O55" s="21">
        <f t="shared" si="4"/>
        <v>0</v>
      </c>
      <c r="P55" s="1">
        <v>720</v>
      </c>
      <c r="Q55" s="1"/>
      <c r="R55" s="2" t="s">
        <v>111</v>
      </c>
      <c r="S55" s="1"/>
      <c r="T55" s="1"/>
      <c r="U55" s="1"/>
    </row>
    <row r="56" spans="1:21" ht="14.25" customHeight="1" x14ac:dyDescent="0.25">
      <c r="A56" s="1">
        <v>92</v>
      </c>
      <c r="B56" s="1" t="s">
        <v>18</v>
      </c>
      <c r="C56" s="1" t="s">
        <v>110</v>
      </c>
      <c r="D56" s="26" t="s">
        <v>118</v>
      </c>
      <c r="E56" s="20" t="s">
        <v>119</v>
      </c>
      <c r="F56" s="27" t="s">
        <v>19</v>
      </c>
      <c r="G56" s="24">
        <v>45763.48333333333</v>
      </c>
      <c r="H56" s="24">
        <v>45769.720833333333</v>
      </c>
      <c r="I56" s="22">
        <f>+H56-G56</f>
        <v>6.2375000000029104</v>
      </c>
      <c r="J56" s="22">
        <f t="shared" ref="J56" si="30">+I56*24</f>
        <v>149.70000000006985</v>
      </c>
      <c r="K56" s="21">
        <f t="shared" ref="K56" si="31">+J56*60</f>
        <v>8982.000000004191</v>
      </c>
      <c r="L56" s="20">
        <v>8005</v>
      </c>
      <c r="M56" s="21">
        <f t="shared" ref="M56" si="32">+K56-L56</f>
        <v>977.00000000419095</v>
      </c>
      <c r="N56" s="1">
        <v>3965500</v>
      </c>
      <c r="O56" s="21">
        <f t="shared" ref="O56" si="33">+M56/60</f>
        <v>16.283333333403181</v>
      </c>
      <c r="P56" s="1">
        <v>720</v>
      </c>
      <c r="Q56" s="1" t="s">
        <v>112</v>
      </c>
      <c r="R56" s="2" t="s">
        <v>111</v>
      </c>
      <c r="S56" s="2" t="s">
        <v>113</v>
      </c>
      <c r="T56" s="1" t="s">
        <v>120</v>
      </c>
      <c r="U56" s="1" t="s">
        <v>121</v>
      </c>
    </row>
  </sheetData>
  <autoFilter ref="A6:U56" xr:uid="{8D97B424-54FC-44B0-9CD3-12DE5D473C2C}">
    <filterColumn colId="13">
      <filters>
        <filter val="3958931"/>
        <filter val="3965500"/>
        <filter val="3966816"/>
        <filter val="3971035"/>
        <filter val="71890"/>
        <filter val="71963"/>
      </filters>
    </filterColumn>
  </autoFilter>
  <mergeCells count="5">
    <mergeCell ref="A5:H5"/>
    <mergeCell ref="A1:S1"/>
    <mergeCell ref="A2:S2"/>
    <mergeCell ref="A3:S3"/>
    <mergeCell ref="A4:S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1234-F6C6-404A-9566-8265B92EAD20}">
  <dimension ref="A1"/>
  <sheetViews>
    <sheetView showGridLines="0" tabSelected="1" workbookViewId="0">
      <selection activeCell="F18" sqref="F18"/>
    </sheetView>
  </sheetViews>
  <sheetFormatPr baseColWidth="10" defaultColWidth="8.7109375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bafe5c-a4c4-4757-a646-b7ae03754418" xsi:nil="true"/>
    <lcf76f155ced4ddcb4097134ff3c332f xmlns="73608f37-8515-447a-862c-d324cbd4f911">
      <Terms xmlns="http://schemas.microsoft.com/office/infopath/2007/PartnerControls"/>
    </lcf76f155ced4ddcb4097134ff3c332f>
    <SharedWithUsers xmlns="e409e05d-d6c9-421a-a6c6-bf71584c3d3d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D8E2D59D613742A67BF39C49FDCE26" ma:contentTypeVersion="22522" ma:contentTypeDescription="Crear nuevo documento." ma:contentTypeScope="" ma:versionID="e92925032a5e4071ebf55463e6d7c3f2">
  <xsd:schema xmlns:xsd="http://www.w3.org/2001/XMLSchema" xmlns:xs="http://www.w3.org/2001/XMLSchema" xmlns:p="http://schemas.microsoft.com/office/2006/metadata/properties" xmlns:ns2="73608f37-8515-447a-862c-d324cbd4f911" xmlns:ns3="e409e05d-d6c9-421a-a6c6-bf71584c3d3d" xmlns:ns4="fdbafe5c-a4c4-4757-a646-b7ae03754418" targetNamespace="http://schemas.microsoft.com/office/2006/metadata/properties" ma:root="true" ma:fieldsID="720d10fcf045832ceb5e250381eee3bf" ns2:_="" ns3:_="" ns4:_="">
    <xsd:import namespace="73608f37-8515-447a-862c-d324cbd4f911"/>
    <xsd:import namespace="e409e05d-d6c9-421a-a6c6-bf71584c3d3d"/>
    <xsd:import namespace="fdbafe5c-a4c4-4757-a646-b7ae037544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_dlc_DocId" minOccurs="0"/>
                <xsd:element ref="ns4:_dlc_DocIdUrl" minOccurs="0"/>
                <xsd:element ref="ns4:_dlc_DocIdPersistI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08f37-8515-447a-862c-d324cbd4f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63b8c75e-ec72-4c21-81ea-4ec031f757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9e05d-d6c9-421a-a6c6-bf71584c3d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afe5c-a4c4-4757-a646-b7ae03754418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e63cb280-6f38-4726-a369-ab50a06f7fd2}" ma:internalName="TaxCatchAll" ma:showField="CatchAllData" ma:web="fdbafe5c-a4c4-4757-a646-b7ae037544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B512743-6C23-4A36-8CDE-51C7A4869A66}">
  <ds:schemaRefs>
    <ds:schemaRef ds:uri="http://schemas.microsoft.com/office/2006/metadata/properties"/>
    <ds:schemaRef ds:uri="http://schemas.microsoft.com/office/infopath/2007/PartnerControls"/>
    <ds:schemaRef ds:uri="ebcf4a4b-abd5-45d8-a9ca-6383e6ada94d"/>
    <ds:schemaRef ds:uri="2e454e55-8490-4620-a38f-55fc0db3d160"/>
  </ds:schemaRefs>
</ds:datastoreItem>
</file>

<file path=customXml/itemProps2.xml><?xml version="1.0" encoding="utf-8"?>
<ds:datastoreItem xmlns:ds="http://schemas.openxmlformats.org/officeDocument/2006/customXml" ds:itemID="{5BFE236B-8139-4ED2-A452-46F11918D96C}"/>
</file>

<file path=customXml/itemProps3.xml><?xml version="1.0" encoding="utf-8"?>
<ds:datastoreItem xmlns:ds="http://schemas.openxmlformats.org/officeDocument/2006/customXml" ds:itemID="{485C0C25-5AAE-4C7A-84BA-0C46F98FCB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73A7D2-BD06-4486-A8E6-AFCECEB3AD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TICKETS</vt:lpstr>
      <vt:lpstr>FICHA TECNICA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PERCENINDI01</dc:creator>
  <cp:keywords/>
  <dc:description/>
  <cp:lastModifiedBy>Jaime Leonardo Pacheco Pacheco</cp:lastModifiedBy>
  <cp:revision/>
  <dcterms:created xsi:type="dcterms:W3CDTF">2015-04-01T20:24:16Z</dcterms:created>
  <dcterms:modified xsi:type="dcterms:W3CDTF">2025-05-08T13:26:58Z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0x010100EFD8E2D59D613742A67BF39C49FDCE26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2022-08-01T18:29:01Z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8d2f79c3-03e7-4dc9-92d3-1e6dbcbb791a</vt:lpwstr>
  </property>
  <property fmtid="{D5CDD505-2E9C-101B-9397-08002B2CF9AE}" pid="9" name="MSIP_Label_defa4170-0d19-0005-0004-bc88714345d2_ActionId">
    <vt:lpwstr>2397bbba-7e0d-4cc4-9945-794123c8de18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Order">
    <vt:r8>2311500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