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ina Muñoz Prada\OneDrive\DISCO DURO\E_drive\2024\03 Marzo\04 Aseo y cafeteria\Para publicar TVEC\"/>
    </mc:Choice>
  </mc:AlternateContent>
  <xr:revisionPtr revIDLastSave="0" documentId="13_ncr:1_{115DDAF5-CCAA-4EF2-86B4-C6AEA0D3C99B}" xr6:coauthVersionLast="47" xr6:coauthVersionMax="47" xr10:uidLastSave="{00000000-0000-0000-0000-000000000000}"/>
  <bookViews>
    <workbookView xWindow="-120" yWindow="-120" windowWidth="20730" windowHeight="11160" xr2:uid="{634D394A-BDFE-449F-BD6D-EDDEE4A51EC4}"/>
  </bookViews>
  <sheets>
    <sheet name="Ofertas" sheetId="6" r:id="rId1"/>
    <sheet name="Verif. Unitarios" sheetId="3" r:id="rId2"/>
  </sheets>
  <definedNames>
    <definedName name="_xlnm._FilterDatabase" localSheetId="1" hidden="1">'Verif. Unitarios'!$F$9:$I$66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6" l="1"/>
  <c r="D66" i="3"/>
  <c r="E66" i="3"/>
  <c r="E64" i="3"/>
  <c r="E62" i="3"/>
  <c r="E60" i="3"/>
  <c r="E58" i="3"/>
  <c r="D57" i="3"/>
  <c r="E56" i="3"/>
  <c r="E54" i="3"/>
  <c r="E52" i="3"/>
  <c r="E50" i="3"/>
  <c r="E48" i="3"/>
  <c r="E46" i="3"/>
  <c r="E44" i="3"/>
  <c r="D42" i="3"/>
  <c r="D38" i="3"/>
  <c r="D36" i="3"/>
  <c r="D34" i="3"/>
  <c r="D32" i="3"/>
  <c r="E31" i="3"/>
  <c r="D30" i="3"/>
  <c r="D28" i="3"/>
  <c r="D26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E26" i="3"/>
  <c r="D27" i="3"/>
  <c r="E27" i="3"/>
  <c r="E28" i="3"/>
  <c r="D29" i="3"/>
  <c r="E29" i="3"/>
  <c r="E30" i="3"/>
  <c r="D31" i="3"/>
  <c r="E32" i="3"/>
  <c r="D33" i="3"/>
  <c r="E33" i="3"/>
  <c r="E34" i="3"/>
  <c r="D35" i="3"/>
  <c r="E35" i="3"/>
  <c r="E36" i="3"/>
  <c r="D37" i="3"/>
  <c r="E37" i="3"/>
  <c r="E38" i="3"/>
  <c r="D39" i="3"/>
  <c r="E39" i="3"/>
  <c r="D40" i="3"/>
  <c r="E40" i="3"/>
  <c r="D41" i="3"/>
  <c r="E41" i="3"/>
  <c r="D43" i="3"/>
  <c r="E43" i="3"/>
  <c r="D44" i="3"/>
  <c r="D45" i="3"/>
  <c r="E45" i="3"/>
  <c r="D46" i="3"/>
  <c r="D47" i="3"/>
  <c r="E47" i="3"/>
  <c r="D48" i="3"/>
  <c r="D49" i="3"/>
  <c r="E49" i="3"/>
  <c r="D50" i="3"/>
  <c r="D51" i="3"/>
  <c r="E51" i="3"/>
  <c r="D52" i="3"/>
  <c r="D53" i="3"/>
  <c r="E53" i="3"/>
  <c r="D54" i="3"/>
  <c r="D55" i="3"/>
  <c r="E55" i="3"/>
  <c r="D56" i="3"/>
  <c r="E57" i="3"/>
  <c r="D58" i="3"/>
  <c r="D59" i="3"/>
  <c r="E59" i="3"/>
  <c r="D60" i="3"/>
  <c r="D61" i="3"/>
  <c r="E61" i="3"/>
  <c r="D62" i="3"/>
  <c r="D63" i="3"/>
  <c r="E63" i="3"/>
  <c r="D64" i="3"/>
  <c r="D65" i="3"/>
  <c r="E65" i="3"/>
  <c r="E9" i="3"/>
  <c r="D9" i="3"/>
  <c r="E42" i="3" l="1"/>
  <c r="I15" i="6"/>
  <c r="I6" i="6"/>
  <c r="I7" i="6" s="1"/>
  <c r="C15" i="6"/>
  <c r="H6" i="6"/>
  <c r="H7" i="6" s="1"/>
  <c r="H8" i="6" s="1"/>
  <c r="G6" i="6"/>
  <c r="G7" i="6" s="1"/>
  <c r="F6" i="6"/>
  <c r="D15" i="6"/>
  <c r="E15" i="6"/>
  <c r="E8" i="6"/>
  <c r="E9" i="6" s="1"/>
  <c r="E7" i="6"/>
  <c r="E6" i="6"/>
  <c r="D8" i="6"/>
  <c r="D9" i="6" s="1"/>
  <c r="D7" i="6"/>
  <c r="D6" i="6"/>
  <c r="C8" i="6"/>
  <c r="C9" i="6"/>
  <c r="C7" i="6"/>
  <c r="C6" i="6"/>
  <c r="E13" i="6"/>
  <c r="F13" i="6"/>
  <c r="H13" i="6"/>
  <c r="I13" i="6"/>
  <c r="D13" i="6"/>
  <c r="C13" i="6"/>
  <c r="I8" i="6" l="1"/>
  <c r="I9" i="6"/>
  <c r="G8" i="6"/>
  <c r="G9" i="6" s="1"/>
  <c r="F7" i="6"/>
  <c r="F8" i="6" s="1"/>
  <c r="F9" i="6" s="1"/>
  <c r="F15" i="6" s="1"/>
  <c r="H9" i="6"/>
  <c r="H15" i="6" s="1"/>
  <c r="G15" i="6" l="1"/>
</calcChain>
</file>

<file path=xl/sharedStrings.xml><?xml version="1.0" encoding="utf-8"?>
<sst xmlns="http://schemas.openxmlformats.org/spreadsheetml/2006/main" count="159" uniqueCount="93">
  <si>
    <t>PRESUPUESTO</t>
  </si>
  <si>
    <t>UNION TEMPORAL CLEAN BOGOTA - 1/03/2024</t>
  </si>
  <si>
    <t>UNIÓN TEMPORAL OUTSOURCING GIAF - 27/02/2024</t>
  </si>
  <si>
    <t>CONSERJES INMOBILIARIOS LTDA - 1/03/2024</t>
  </si>
  <si>
    <t>CONSORCIO KIOS - 1/03/2024</t>
  </si>
  <si>
    <t>UNION TEMPORAL SERVIASEAMOS
1/03/2024</t>
  </si>
  <si>
    <t>SERVIASEO S.A
1/03/2024</t>
  </si>
  <si>
    <t>GRUPO GESTION EMPRESARIAL COLOMBIA SAS - 1/03/2024</t>
  </si>
  <si>
    <t>Servicio de Personal</t>
  </si>
  <si>
    <t>Operario de aseo y cafetería</t>
  </si>
  <si>
    <t>Coordinador de tiempo completo</t>
  </si>
  <si>
    <t>Bienes de Aseo y Cafetería</t>
  </si>
  <si>
    <t>SUBTOTAL</t>
  </si>
  <si>
    <t>AIU (10%)</t>
  </si>
  <si>
    <t>IVA</t>
  </si>
  <si>
    <t>TOTAL</t>
  </si>
  <si>
    <t xml:space="preserve">PRECIO BASE </t>
  </si>
  <si>
    <t>AHORRO</t>
  </si>
  <si>
    <t>VALOR OFERTADO TVEC</t>
  </si>
  <si>
    <t>DIFERENCIA</t>
  </si>
  <si>
    <t xml:space="preserve">VERIFICACIÓN VALORES UNITARIOS </t>
  </si>
  <si>
    <t>DESCRIPCIÓN</t>
  </si>
  <si>
    <t xml:space="preserve">MAYOR VALOR CATALOGO </t>
  </si>
  <si>
    <t>MENOR VALOR CATALOGO</t>
  </si>
  <si>
    <t>MENOR VALOR - 20%</t>
  </si>
  <si>
    <t>MENOR VALOR - 25%</t>
  </si>
  <si>
    <t xml:space="preserve">UNIÓN TEMPORAL CLEAN BOGOTÁ </t>
  </si>
  <si>
    <t xml:space="preserve">RESUMEN </t>
  </si>
  <si>
    <t>1. AIU</t>
  </si>
  <si>
    <t>Cumple</t>
  </si>
  <si>
    <t>2 Personal</t>
  </si>
  <si>
    <t>3. Insumos</t>
  </si>
  <si>
    <t>Cumple /
No cumple</t>
  </si>
  <si>
    <t>Jabón para loza 1 (Compra)</t>
  </si>
  <si>
    <t>X</t>
  </si>
  <si>
    <t>Jabón para loza 3 (Compra)</t>
  </si>
  <si>
    <t>Jabón de dispensador para manos 3 (Compra)</t>
  </si>
  <si>
    <t>Crema desengrasante (Compra)</t>
  </si>
  <si>
    <t>Detergente multiusos en polvo (Compra)</t>
  </si>
  <si>
    <t>Líquido para limpiar vidrios 1 (Compra)</t>
  </si>
  <si>
    <t>Blanqueador o hipoclorito 1 (Compra)</t>
  </si>
  <si>
    <t>Alcohol industrial 2 (Compra)</t>
  </si>
  <si>
    <t>Líquido cubre rasguños para madera (Compra)</t>
  </si>
  <si>
    <t>Ambientador 1 (Compra)</t>
  </si>
  <si>
    <t>Limpiones 2 (Compra)</t>
  </si>
  <si>
    <t>Bayetilla 1 (Compra)</t>
  </si>
  <si>
    <t>Bayetilla 2 (Compra)</t>
  </si>
  <si>
    <t>Esponjilla 3 (Compra)</t>
  </si>
  <si>
    <t>Escoba 3 (Compra)</t>
  </si>
  <si>
    <t>Escoba 4 (Compra)</t>
  </si>
  <si>
    <t>Trapero 3 (Compra)</t>
  </si>
  <si>
    <t>Cepillo para sanitario (churrusco) (Compra)</t>
  </si>
  <si>
    <t>Bolsas plásticas 9 (Compra)</t>
  </si>
  <si>
    <t>Bolsas plásticas 15 (Compra)</t>
  </si>
  <si>
    <t>Bolsas plásticas 16 (Compra)</t>
  </si>
  <si>
    <t>Bolsas plásticas 17 (Compra)</t>
  </si>
  <si>
    <t>Guantes 1 (Compra)</t>
  </si>
  <si>
    <t>Guantes 3 (Compra)</t>
  </si>
  <si>
    <t>Guantes 4 (Compra)</t>
  </si>
  <si>
    <t>Papel higiénico 1 (Compra)</t>
  </si>
  <si>
    <t>Papel higiénico 3 (Compra)</t>
  </si>
  <si>
    <t>Toallas para manos 2 (Compra)</t>
  </si>
  <si>
    <t>Toallas para manos 6 (Compra)</t>
  </si>
  <si>
    <t>Pañuelos (Compra)</t>
  </si>
  <si>
    <t>Vasos biodegradables 1 (Compra)</t>
  </si>
  <si>
    <t>Vasos biodegradables 3 (Compra)</t>
  </si>
  <si>
    <t>Mezclador 1 (Compra)</t>
  </si>
  <si>
    <t>Servilleta papel (Compra)</t>
  </si>
  <si>
    <t>Filtro para greca 3 (Compra)</t>
  </si>
  <si>
    <t>Termo para café 1 (Compra)</t>
  </si>
  <si>
    <t>Café 1 (Compra)</t>
  </si>
  <si>
    <t>Azúcar 1 (Compra)</t>
  </si>
  <si>
    <t>Aromática (Compra)</t>
  </si>
  <si>
    <t>Infusión frutal (Compra)</t>
  </si>
  <si>
    <t>Repuestos brillador 1 (Compra)</t>
  </si>
  <si>
    <t>Repuestos brillador 2 (Compra)</t>
  </si>
  <si>
    <t>Atomizadores (Compra)</t>
  </si>
  <si>
    <t>Vasos  1 (Arrendamiento)</t>
  </si>
  <si>
    <t>Vasos  2 (Arrendamiento)</t>
  </si>
  <si>
    <t>Pocillos  (Arrendamiento)</t>
  </si>
  <si>
    <t>Juego de cubiertos  (Compra)</t>
  </si>
  <si>
    <t>Vajilla  1 (Arrendamiento)</t>
  </si>
  <si>
    <t>Cuchillo de cocina  (Compra)</t>
  </si>
  <si>
    <t>Haraganes 1  (Compra)</t>
  </si>
  <si>
    <t>Balde (Arrendamiento)</t>
  </si>
  <si>
    <t>Bandeja 1 (Arrendamiento)</t>
  </si>
  <si>
    <t>Carro exprimidor de trapero 1 (Arrendamiento)</t>
  </si>
  <si>
    <t>Carro de bebidas (Arrendamiento)</t>
  </si>
  <si>
    <t>Escalera 2 (Arrendamiento)</t>
  </si>
  <si>
    <t>Escalera 3 (Arrendamiento)</t>
  </si>
  <si>
    <t>Señales peatonales de prevención y atención 3 (Compra)</t>
  </si>
  <si>
    <t>Dispensador de toallas de manos 1 (Compra)</t>
  </si>
  <si>
    <t>Máquina de filtrado para café (Compra)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</si>
</sst>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\ #,##0.00;[Red]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11"/>
      <name val="Century Gothic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43" fontId="2" fillId="0" borderId="0" xfId="1" applyFont="1"/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4" fontId="4" fillId="2" borderId="1" xfId="2" applyFont="1" applyFill="1" applyBorder="1" applyAlignment="1">
      <alignment horizontal="center" vertical="center" wrapText="1"/>
    </xf>
    <xf numFmtId="44" fontId="2" fillId="0" borderId="1" xfId="2" applyFont="1" applyBorder="1"/>
    <xf numFmtId="44" fontId="2" fillId="0" borderId="0" xfId="2" applyFont="1"/>
    <xf numFmtId="164" fontId="4" fillId="2" borderId="1" xfId="2" applyNumberFormat="1" applyFont="1" applyFill="1" applyBorder="1" applyAlignment="1">
      <alignment horizontal="center" vertical="center" wrapText="1"/>
    </xf>
    <xf numFmtId="164" fontId="2" fillId="0" borderId="1" xfId="2" applyNumberFormat="1" applyFont="1" applyBorder="1"/>
    <xf numFmtId="164" fontId="2" fillId="0" borderId="0" xfId="2" applyNumberFormat="1" applyFont="1"/>
    <xf numFmtId="164" fontId="2" fillId="0" borderId="1" xfId="2" applyNumberFormat="1" applyFont="1" applyFill="1" applyBorder="1"/>
    <xf numFmtId="9" fontId="2" fillId="4" borderId="3" xfId="1" applyNumberFormat="1" applyFont="1" applyFill="1" applyBorder="1"/>
    <xf numFmtId="44" fontId="2" fillId="4" borderId="1" xfId="2" applyFont="1" applyFill="1" applyBorder="1" applyAlignment="1"/>
    <xf numFmtId="164" fontId="2" fillId="4" borderId="1" xfId="2" applyNumberFormat="1" applyFont="1" applyFill="1" applyBorder="1" applyAlignment="1"/>
    <xf numFmtId="0" fontId="7" fillId="0" borderId="0" xfId="0" applyFont="1"/>
    <xf numFmtId="44" fontId="9" fillId="0" borderId="1" xfId="2" applyFont="1" applyFill="1" applyBorder="1" applyAlignment="1">
      <alignment horizontal="right"/>
    </xf>
    <xf numFmtId="44" fontId="9" fillId="0" borderId="1" xfId="2" applyFont="1" applyBorder="1" applyAlignment="1">
      <alignment horizontal="right" vertical="center"/>
    </xf>
    <xf numFmtId="44" fontId="9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44" fontId="9" fillId="0" borderId="1" xfId="2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44" fontId="9" fillId="0" borderId="1" xfId="0" applyNumberFormat="1" applyFont="1" applyBorder="1" applyAlignment="1">
      <alignment horizontal="right" vertical="center"/>
    </xf>
    <xf numFmtId="44" fontId="7" fillId="0" borderId="1" xfId="0" applyNumberFormat="1" applyFont="1" applyBorder="1" applyAlignment="1">
      <alignment horizontal="right"/>
    </xf>
    <xf numFmtId="44" fontId="9" fillId="0" borderId="1" xfId="2" applyFont="1" applyBorder="1" applyAlignment="1">
      <alignment horizontal="right"/>
    </xf>
    <xf numFmtId="44" fontId="9" fillId="3" borderId="1" xfId="2" applyFont="1" applyFill="1" applyBorder="1" applyAlignment="1">
      <alignment horizontal="right"/>
    </xf>
    <xf numFmtId="44" fontId="0" fillId="0" borderId="1" xfId="0" applyNumberFormat="1" applyBorder="1" applyAlignment="1">
      <alignment horizontal="right"/>
    </xf>
    <xf numFmtId="8" fontId="9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4" fontId="11" fillId="5" borderId="1" xfId="2" applyFont="1" applyFill="1" applyBorder="1" applyAlignment="1">
      <alignment horizontal="right"/>
    </xf>
    <xf numFmtId="0" fontId="12" fillId="0" borderId="5" xfId="0" applyFont="1" applyBorder="1" applyAlignment="1">
      <alignment horizontal="right"/>
    </xf>
    <xf numFmtId="44" fontId="12" fillId="0" borderId="6" xfId="2" applyFont="1" applyBorder="1" applyAlignment="1">
      <alignment horizontal="right" vertical="center"/>
    </xf>
    <xf numFmtId="44" fontId="2" fillId="6" borderId="8" xfId="2" applyFont="1" applyFill="1" applyBorder="1" applyAlignment="1">
      <alignment vertical="center"/>
    </xf>
    <xf numFmtId="164" fontId="2" fillId="6" borderId="8" xfId="2" applyNumberFormat="1" applyFont="1" applyFill="1" applyBorder="1" applyAlignment="1">
      <alignment vertical="center"/>
    </xf>
    <xf numFmtId="43" fontId="2" fillId="6" borderId="8" xfId="1" applyFont="1" applyFill="1" applyBorder="1" applyAlignment="1">
      <alignment vertical="center"/>
    </xf>
    <xf numFmtId="44" fontId="2" fillId="0" borderId="1" xfId="2" applyFont="1" applyBorder="1" applyAlignment="1">
      <alignment horizontal="right" vertical="center" wrapText="1"/>
    </xf>
    <xf numFmtId="0" fontId="3" fillId="6" borderId="10" xfId="0" applyFont="1" applyFill="1" applyBorder="1"/>
    <xf numFmtId="0" fontId="2" fillId="0" borderId="10" xfId="0" applyFont="1" applyBorder="1" applyAlignment="1">
      <alignment vertical="center" wrapText="1"/>
    </xf>
    <xf numFmtId="0" fontId="3" fillId="6" borderId="14" xfId="0" applyFont="1" applyFill="1" applyBorder="1" applyAlignment="1">
      <alignment vertical="center"/>
    </xf>
    <xf numFmtId="9" fontId="2" fillId="0" borderId="16" xfId="1" applyNumberFormat="1" applyFont="1" applyBorder="1"/>
    <xf numFmtId="0" fontId="2" fillId="0" borderId="17" xfId="0" applyFont="1" applyBorder="1" applyAlignment="1">
      <alignment vertical="center" wrapText="1"/>
    </xf>
    <xf numFmtId="44" fontId="2" fillId="0" borderId="18" xfId="2" applyFont="1" applyBorder="1"/>
    <xf numFmtId="164" fontId="2" fillId="0" borderId="18" xfId="2" applyNumberFormat="1" applyFont="1" applyBorder="1"/>
    <xf numFmtId="9" fontId="2" fillId="0" borderId="19" xfId="1" applyNumberFormat="1" applyFont="1" applyBorder="1"/>
    <xf numFmtId="43" fontId="4" fillId="2" borderId="1" xfId="1" applyFont="1" applyFill="1" applyBorder="1" applyAlignment="1">
      <alignment vertical="center" wrapText="1"/>
    </xf>
    <xf numFmtId="9" fontId="3" fillId="4" borderId="4" xfId="1" applyNumberFormat="1" applyFont="1" applyFill="1" applyBorder="1" applyAlignment="1">
      <alignment horizontal="center"/>
    </xf>
    <xf numFmtId="44" fontId="3" fillId="0" borderId="4" xfId="2" applyFont="1" applyBorder="1" applyAlignment="1">
      <alignment horizontal="center" vertical="center" wrapText="1"/>
    </xf>
    <xf numFmtId="43" fontId="3" fillId="6" borderId="0" xfId="1" applyFont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/>
    </xf>
    <xf numFmtId="164" fontId="3" fillId="3" borderId="2" xfId="2" applyNumberFormat="1" applyFont="1" applyFill="1" applyBorder="1" applyAlignment="1">
      <alignment horizontal="center"/>
    </xf>
    <xf numFmtId="43" fontId="3" fillId="0" borderId="0" xfId="1" applyFont="1" applyAlignment="1">
      <alignment horizontal="center"/>
    </xf>
    <xf numFmtId="164" fontId="3" fillId="0" borderId="7" xfId="2" applyNumberFormat="1" applyFont="1" applyBorder="1" applyAlignment="1">
      <alignment horizontal="center"/>
    </xf>
    <xf numFmtId="165" fontId="3" fillId="0" borderId="23" xfId="1" applyNumberFormat="1" applyFont="1" applyBorder="1" applyAlignment="1">
      <alignment horizontal="center" vertical="center"/>
    </xf>
    <xf numFmtId="165" fontId="3" fillId="0" borderId="24" xfId="1" applyNumberFormat="1" applyFont="1" applyBorder="1" applyAlignment="1">
      <alignment horizontal="center" vertical="center"/>
    </xf>
    <xf numFmtId="43" fontId="3" fillId="0" borderId="9" xfId="1" applyFont="1" applyBorder="1"/>
    <xf numFmtId="9" fontId="3" fillId="3" borderId="11" xfId="1" applyNumberFormat="1" applyFont="1" applyFill="1" applyBorder="1"/>
    <xf numFmtId="43" fontId="3" fillId="6" borderId="15" xfId="1" applyFont="1" applyFill="1" applyBorder="1" applyAlignment="1">
      <alignment vertical="center" wrapText="1"/>
    </xf>
    <xf numFmtId="44" fontId="9" fillId="3" borderId="1" xfId="2" applyFont="1" applyFill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6" borderId="12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</xdr:colOff>
      <xdr:row>0</xdr:row>
      <xdr:rowOff>0</xdr:rowOff>
    </xdr:from>
    <xdr:to>
      <xdr:col>0</xdr:col>
      <xdr:colOff>1416049</xdr:colOff>
      <xdr:row>0</xdr:row>
      <xdr:rowOff>801688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777079-8A13-9A8A-C25E-705BBDF30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9" y="0"/>
          <a:ext cx="1371600" cy="801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3ABF-D7A2-4CEA-8220-150485BA622B}">
  <dimension ref="A1:I15"/>
  <sheetViews>
    <sheetView showGridLines="0" tabSelected="1" workbookViewId="0">
      <selection activeCell="C11" sqref="C11:C12"/>
    </sheetView>
  </sheetViews>
  <sheetFormatPr baseColWidth="10" defaultColWidth="11.42578125" defaultRowHeight="15" x14ac:dyDescent="0.25"/>
  <cols>
    <col min="1" max="1" width="32.42578125" customWidth="1"/>
    <col min="2" max="2" width="32.85546875" customWidth="1"/>
    <col min="3" max="3" width="17.5703125" bestFit="1" customWidth="1"/>
    <col min="4" max="4" width="19.140625" bestFit="1" customWidth="1"/>
    <col min="5" max="7" width="17.5703125" bestFit="1" customWidth="1"/>
    <col min="8" max="8" width="17.7109375" bestFit="1" customWidth="1"/>
    <col min="9" max="9" width="17.5703125" bestFit="1" customWidth="1"/>
  </cols>
  <sheetData>
    <row r="1" spans="1:9" ht="19.5" x14ac:dyDescent="0.3">
      <c r="A1" s="33" t="s">
        <v>0</v>
      </c>
      <c r="B1" s="34">
        <v>237689034</v>
      </c>
      <c r="C1" s="20"/>
      <c r="D1" s="20"/>
      <c r="E1" s="20"/>
      <c r="F1" s="20"/>
      <c r="G1" s="20"/>
      <c r="H1" s="20"/>
      <c r="I1" s="20"/>
    </row>
    <row r="2" spans="1:9" ht="60" x14ac:dyDescent="0.25">
      <c r="A2" s="20"/>
      <c r="B2" s="20"/>
      <c r="C2" s="21" t="s">
        <v>1</v>
      </c>
      <c r="D2" s="21" t="s">
        <v>2</v>
      </c>
      <c r="E2" s="21" t="s">
        <v>3</v>
      </c>
      <c r="F2" s="21" t="s">
        <v>4</v>
      </c>
      <c r="G2" s="21" t="s">
        <v>5</v>
      </c>
      <c r="H2" s="21" t="s">
        <v>6</v>
      </c>
      <c r="I2" s="21" t="s">
        <v>7</v>
      </c>
    </row>
    <row r="3" spans="1:9" x14ac:dyDescent="0.25">
      <c r="A3" s="31" t="s">
        <v>8</v>
      </c>
      <c r="B3" s="22" t="s">
        <v>9</v>
      </c>
      <c r="C3" s="23">
        <v>147952080</v>
      </c>
      <c r="D3" s="17">
        <v>147952080</v>
      </c>
      <c r="E3" s="17">
        <v>147952080</v>
      </c>
      <c r="F3" s="17">
        <v>147952080</v>
      </c>
      <c r="G3" s="17">
        <v>147952080</v>
      </c>
      <c r="H3" s="17">
        <v>147952080</v>
      </c>
      <c r="I3" s="17">
        <v>147952080</v>
      </c>
    </row>
    <row r="4" spans="1:9" x14ac:dyDescent="0.25">
      <c r="A4" s="31" t="s">
        <v>8</v>
      </c>
      <c r="B4" s="22" t="s">
        <v>10</v>
      </c>
      <c r="C4" s="23">
        <v>12329340</v>
      </c>
      <c r="D4" s="18">
        <v>12329340</v>
      </c>
      <c r="E4" s="18">
        <v>12329340</v>
      </c>
      <c r="F4" s="18">
        <v>12329340</v>
      </c>
      <c r="G4" s="18">
        <v>12329340</v>
      </c>
      <c r="H4" s="18">
        <v>12329340</v>
      </c>
      <c r="I4" s="18">
        <v>12329340</v>
      </c>
    </row>
    <row r="5" spans="1:9" x14ac:dyDescent="0.25">
      <c r="A5" s="31" t="s">
        <v>11</v>
      </c>
      <c r="B5" s="22"/>
      <c r="C5" s="60">
        <v>27566881.5</v>
      </c>
      <c r="D5" s="17">
        <v>52130585</v>
      </c>
      <c r="E5" s="17">
        <v>83129290</v>
      </c>
      <c r="F5" s="17">
        <v>102529551.5</v>
      </c>
      <c r="G5" s="17">
        <v>35522634</v>
      </c>
      <c r="H5" s="17">
        <v>220484430</v>
      </c>
      <c r="I5" s="17">
        <v>41797308.799999997</v>
      </c>
    </row>
    <row r="6" spans="1:9" x14ac:dyDescent="0.25">
      <c r="A6" s="20"/>
      <c r="B6" s="24" t="s">
        <v>12</v>
      </c>
      <c r="C6" s="25">
        <f t="shared" ref="C6:I6" si="0">+C3+C4+C5</f>
        <v>187848301.5</v>
      </c>
      <c r="D6" s="19">
        <f t="shared" si="0"/>
        <v>212412005</v>
      </c>
      <c r="E6" s="19">
        <f t="shared" si="0"/>
        <v>243410710</v>
      </c>
      <c r="F6" s="30">
        <f t="shared" si="0"/>
        <v>262810971.5</v>
      </c>
      <c r="G6" s="19">
        <f t="shared" si="0"/>
        <v>195804054</v>
      </c>
      <c r="H6" s="19">
        <f t="shared" si="0"/>
        <v>380765850</v>
      </c>
      <c r="I6" s="19">
        <f t="shared" si="0"/>
        <v>202078728.80000001</v>
      </c>
    </row>
    <row r="7" spans="1:9" x14ac:dyDescent="0.25">
      <c r="A7" s="20"/>
      <c r="B7" s="24" t="s">
        <v>13</v>
      </c>
      <c r="C7" s="23">
        <f t="shared" ref="C7:I7" si="1">+C6*10%</f>
        <v>18784830.150000002</v>
      </c>
      <c r="D7" s="17">
        <f t="shared" si="1"/>
        <v>21241200.5</v>
      </c>
      <c r="E7" s="17">
        <f t="shared" si="1"/>
        <v>24341071</v>
      </c>
      <c r="F7" s="17">
        <f t="shared" si="1"/>
        <v>26281097.150000002</v>
      </c>
      <c r="G7" s="17">
        <f t="shared" si="1"/>
        <v>19580405.400000002</v>
      </c>
      <c r="H7" s="17">
        <f t="shared" si="1"/>
        <v>38076585</v>
      </c>
      <c r="I7" s="17">
        <f t="shared" si="1"/>
        <v>20207872.880000003</v>
      </c>
    </row>
    <row r="8" spans="1:9" x14ac:dyDescent="0.25">
      <c r="A8" s="20"/>
      <c r="B8" s="24" t="s">
        <v>14</v>
      </c>
      <c r="C8" s="23">
        <f t="shared" ref="C8:I8" si="2">+C7*19%</f>
        <v>3569117.7285000007</v>
      </c>
      <c r="D8" s="17">
        <f t="shared" si="2"/>
        <v>4035828.0950000002</v>
      </c>
      <c r="E8" s="17">
        <f t="shared" si="2"/>
        <v>4624803.49</v>
      </c>
      <c r="F8" s="17">
        <f t="shared" si="2"/>
        <v>4993408.4585000006</v>
      </c>
      <c r="G8" s="17">
        <f t="shared" si="2"/>
        <v>3720277.0260000005</v>
      </c>
      <c r="H8" s="17">
        <f t="shared" si="2"/>
        <v>7234551.1500000004</v>
      </c>
      <c r="I8" s="17">
        <f t="shared" si="2"/>
        <v>3839495.8472000007</v>
      </c>
    </row>
    <row r="9" spans="1:9" x14ac:dyDescent="0.25">
      <c r="A9" s="20"/>
      <c r="B9" s="24" t="s">
        <v>15</v>
      </c>
      <c r="C9" s="23">
        <f t="shared" ref="C9:I9" si="3">+C6+C7+C8</f>
        <v>210202249.37850001</v>
      </c>
      <c r="D9" s="17">
        <f t="shared" si="3"/>
        <v>237689033.595</v>
      </c>
      <c r="E9" s="17">
        <f t="shared" si="3"/>
        <v>272376584.49000001</v>
      </c>
      <c r="F9" s="17">
        <f t="shared" si="3"/>
        <v>294085477.1085</v>
      </c>
      <c r="G9" s="17">
        <f t="shared" si="3"/>
        <v>219104736.426</v>
      </c>
      <c r="H9" s="17">
        <f t="shared" si="3"/>
        <v>426076986.14999998</v>
      </c>
      <c r="I9" s="17">
        <f t="shared" si="3"/>
        <v>226126097.52720001</v>
      </c>
    </row>
    <row r="10" spans="1:9" x14ac:dyDescent="0.25">
      <c r="C10" s="16"/>
      <c r="D10" s="16"/>
      <c r="E10" s="16"/>
      <c r="F10" s="16"/>
      <c r="G10" s="16"/>
      <c r="H10" s="16"/>
      <c r="I10" s="16"/>
    </row>
    <row r="11" spans="1:9" x14ac:dyDescent="0.25">
      <c r="B11" s="5" t="s">
        <v>16</v>
      </c>
      <c r="C11" s="27">
        <v>237689033.5</v>
      </c>
      <c r="D11" s="27">
        <v>237689033.5</v>
      </c>
      <c r="E11" s="27">
        <v>237689033.5</v>
      </c>
      <c r="F11" s="27">
        <v>237689033.5</v>
      </c>
      <c r="G11" s="27">
        <v>237689033.5</v>
      </c>
      <c r="H11" s="27">
        <v>237689033.5</v>
      </c>
      <c r="I11" s="27">
        <v>237689033.5</v>
      </c>
    </row>
    <row r="12" spans="1:9" x14ac:dyDescent="0.25">
      <c r="B12" s="5" t="s">
        <v>17</v>
      </c>
      <c r="C12" s="27">
        <v>27486784.120000001</v>
      </c>
      <c r="D12" s="27">
        <v>-0.1</v>
      </c>
      <c r="E12" s="27">
        <v>-34687550.990000002</v>
      </c>
      <c r="F12" s="27">
        <v>-56396443.609999999</v>
      </c>
      <c r="G12" s="27">
        <v>18584297.07</v>
      </c>
      <c r="H12" s="27">
        <v>-188387952.65000001</v>
      </c>
      <c r="I12" s="27">
        <v>11562935.970000001</v>
      </c>
    </row>
    <row r="13" spans="1:9" x14ac:dyDescent="0.25">
      <c r="B13" s="5" t="s">
        <v>18</v>
      </c>
      <c r="C13" s="32">
        <f>+C11-C12</f>
        <v>210202249.38</v>
      </c>
      <c r="D13" s="28">
        <f>+D11-D12</f>
        <v>237689033.59999999</v>
      </c>
      <c r="E13" s="28">
        <f>+E11-E12</f>
        <v>272376584.49000001</v>
      </c>
      <c r="F13" s="28">
        <f t="shared" ref="F13:I13" si="4">+F11-F12</f>
        <v>294085477.11000001</v>
      </c>
      <c r="G13" s="28">
        <f>+G9</f>
        <v>219104736.426</v>
      </c>
      <c r="H13" s="28">
        <f t="shared" si="4"/>
        <v>426076986.14999998</v>
      </c>
      <c r="I13" s="28">
        <f t="shared" si="4"/>
        <v>226126097.53</v>
      </c>
    </row>
    <row r="14" spans="1:9" x14ac:dyDescent="0.25">
      <c r="C14" s="20"/>
      <c r="D14" s="20"/>
      <c r="E14" s="20"/>
      <c r="F14" s="20"/>
      <c r="G14" s="20"/>
      <c r="H14" s="20"/>
      <c r="I14" s="20"/>
    </row>
    <row r="15" spans="1:9" x14ac:dyDescent="0.25">
      <c r="B15" s="5" t="s">
        <v>19</v>
      </c>
      <c r="C15" s="29">
        <f>+C11-C9</f>
        <v>27486784.121499985</v>
      </c>
      <c r="D15" s="26">
        <f>+D11-D13</f>
        <v>-9.9999994039535522E-2</v>
      </c>
      <c r="E15" s="26">
        <f>+E11-E13</f>
        <v>-34687550.99000001</v>
      </c>
      <c r="F15" s="26">
        <f>+F11-F9</f>
        <v>-56396443.608500004</v>
      </c>
      <c r="G15" s="29">
        <f>+G11-G9</f>
        <v>18584297.074000001</v>
      </c>
      <c r="H15" s="26">
        <f>+H11-H9</f>
        <v>-188387952.64999998</v>
      </c>
      <c r="I15" s="29">
        <f>+I11-I13</f>
        <v>11562935.969999999</v>
      </c>
    </row>
  </sheetData>
  <sheetProtection algorithmName="SHA-512" hashValue="k+YMIUVp3Z73oK8yYrsuiePutRZsJo9qD0wRO5jsZcTVrZ0IKM51vn8RbeykxFm57WpM38bghNWnVLlBcnowdQ==" saltValue="6y1We/FTctNTNEnnNv/kzA==" spinCount="100000" sheet="1" objects="1" scenarios="1" selectLockedCells="1" selectUnlockedCells="1"/>
  <pageMargins left="0.7" right="0.7" top="0.75" bottom="0.75" header="0.3" footer="0.3"/>
  <pageSetup orientation="portrait" r:id="rId1"/>
  <headerFooter>
    <oddHeader>&amp;L&amp;"Calibri"&amp;15&amp;K000000 Información Pública Clasificada&amp;1#_x000D_</oddHeader>
  </headerFooter>
  <ignoredErrors>
    <ignoredError sqref="G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8736-4C1F-4E9E-8186-5E5CE925CA45}">
  <dimension ref="A1:I67"/>
  <sheetViews>
    <sheetView showGridLines="0" zoomScale="120" zoomScaleNormal="120" workbookViewId="0">
      <pane ySplit="2" topLeftCell="A3" activePane="bottomLeft" state="frozen"/>
      <selection activeCell="A2" sqref="A2"/>
      <selection pane="bottomLeft" activeCell="F3" sqref="F3"/>
    </sheetView>
  </sheetViews>
  <sheetFormatPr baseColWidth="10" defaultColWidth="11.42578125" defaultRowHeight="13.5" x14ac:dyDescent="0.25"/>
  <cols>
    <col min="1" max="1" width="37.85546875" style="1" customWidth="1"/>
    <col min="2" max="2" width="11.42578125" style="8"/>
    <col min="3" max="3" width="15.5703125" style="8" customWidth="1"/>
    <col min="4" max="4" width="9.42578125" style="11" bestFit="1" customWidth="1"/>
    <col min="5" max="5" width="10" style="11" bestFit="1" customWidth="1"/>
    <col min="6" max="6" width="14.42578125" style="2" bestFit="1" customWidth="1"/>
    <col min="7" max="7" width="16.140625" style="53" bestFit="1" customWidth="1"/>
    <col min="8" max="8" width="16.5703125" style="53" customWidth="1"/>
    <col min="9" max="9" width="8" style="2" bestFit="1" customWidth="1"/>
    <col min="10" max="16384" width="11.42578125" style="1"/>
  </cols>
  <sheetData>
    <row r="1" spans="1:9" customFormat="1" ht="64.5" customHeight="1" x14ac:dyDescent="0.25">
      <c r="A1" s="61" t="s">
        <v>20</v>
      </c>
      <c r="B1" s="62"/>
      <c r="C1" s="62"/>
      <c r="D1" s="62"/>
      <c r="E1" s="62"/>
      <c r="F1" s="62"/>
      <c r="G1" s="62"/>
      <c r="H1" s="62"/>
      <c r="I1" s="63"/>
    </row>
    <row r="2" spans="1:9" ht="40.5" x14ac:dyDescent="0.25">
      <c r="A2" s="3" t="s">
        <v>21</v>
      </c>
      <c r="B2" s="6" t="s">
        <v>22</v>
      </c>
      <c r="C2" s="6" t="s">
        <v>23</v>
      </c>
      <c r="D2" s="9" t="s">
        <v>24</v>
      </c>
      <c r="E2" s="9" t="s">
        <v>25</v>
      </c>
      <c r="F2" s="4" t="s">
        <v>26</v>
      </c>
      <c r="G2" s="9" t="s">
        <v>24</v>
      </c>
      <c r="H2" s="9" t="s">
        <v>25</v>
      </c>
      <c r="I2" s="47" t="s">
        <v>27</v>
      </c>
    </row>
    <row r="3" spans="1:9" x14ac:dyDescent="0.25">
      <c r="A3" s="39" t="s">
        <v>28</v>
      </c>
      <c r="B3" s="14"/>
      <c r="C3" s="14"/>
      <c r="D3" s="15"/>
      <c r="E3" s="15"/>
      <c r="F3" s="13">
        <v>0.1</v>
      </c>
      <c r="G3" s="48"/>
      <c r="H3" s="48"/>
      <c r="I3" s="58" t="s">
        <v>29</v>
      </c>
    </row>
    <row r="4" spans="1:9" x14ac:dyDescent="0.25">
      <c r="A4" s="64" t="s">
        <v>30</v>
      </c>
      <c r="B4" s="65"/>
      <c r="C4" s="65"/>
      <c r="D4" s="65"/>
      <c r="E4" s="65"/>
      <c r="F4" s="65"/>
      <c r="G4" s="65"/>
      <c r="H4" s="65"/>
      <c r="I4" s="66"/>
    </row>
    <row r="5" spans="1:9" x14ac:dyDescent="0.25">
      <c r="A5" s="40" t="s">
        <v>9</v>
      </c>
      <c r="B5" s="7"/>
      <c r="C5" s="7"/>
      <c r="D5" s="12"/>
      <c r="E5" s="12"/>
      <c r="F5" s="38">
        <v>147952080</v>
      </c>
      <c r="G5" s="49"/>
      <c r="H5" s="49"/>
      <c r="I5" s="58" t="s">
        <v>29</v>
      </c>
    </row>
    <row r="6" spans="1:9" x14ac:dyDescent="0.25">
      <c r="A6" s="40" t="s">
        <v>10</v>
      </c>
      <c r="B6" s="7"/>
      <c r="C6" s="7"/>
      <c r="D6" s="12"/>
      <c r="E6" s="12"/>
      <c r="F6" s="38">
        <v>12329340</v>
      </c>
      <c r="G6" s="49"/>
      <c r="H6" s="49"/>
      <c r="I6" s="58" t="s">
        <v>29</v>
      </c>
    </row>
    <row r="7" spans="1:9" ht="40.5" x14ac:dyDescent="0.25">
      <c r="A7" s="41" t="s">
        <v>31</v>
      </c>
      <c r="B7" s="35"/>
      <c r="C7" s="35"/>
      <c r="D7" s="36"/>
      <c r="E7" s="36"/>
      <c r="F7" s="37"/>
      <c r="G7" s="50"/>
      <c r="H7" s="50"/>
      <c r="I7" s="59" t="s">
        <v>32</v>
      </c>
    </row>
    <row r="8" spans="1:9" x14ac:dyDescent="0.25">
      <c r="A8" s="40" t="s">
        <v>33</v>
      </c>
      <c r="B8" s="10">
        <v>25743</v>
      </c>
      <c r="C8" s="10">
        <v>10106</v>
      </c>
      <c r="D8" s="10">
        <v>8085</v>
      </c>
      <c r="E8" s="10">
        <v>7580</v>
      </c>
      <c r="F8" s="10">
        <v>8084.7999999999993</v>
      </c>
      <c r="G8" s="51" t="s">
        <v>34</v>
      </c>
      <c r="H8" s="51"/>
      <c r="I8" s="42"/>
    </row>
    <row r="9" spans="1:9" x14ac:dyDescent="0.25">
      <c r="A9" s="40" t="s">
        <v>35</v>
      </c>
      <c r="B9" s="7">
        <v>14828</v>
      </c>
      <c r="C9" s="7">
        <v>6119</v>
      </c>
      <c r="D9" s="10">
        <f>+(C9-(C9*20%))</f>
        <v>4895.2</v>
      </c>
      <c r="E9" s="10">
        <f>+(C9-C9*25%)</f>
        <v>4589.25</v>
      </c>
      <c r="F9" s="10">
        <v>4589.2500000000009</v>
      </c>
      <c r="G9" s="52"/>
      <c r="H9" s="52" t="s">
        <v>34</v>
      </c>
      <c r="I9" s="42"/>
    </row>
    <row r="10" spans="1:9" x14ac:dyDescent="0.25">
      <c r="A10" s="40" t="s">
        <v>36</v>
      </c>
      <c r="B10" s="7">
        <v>32140</v>
      </c>
      <c r="C10" s="7">
        <v>6767</v>
      </c>
      <c r="D10" s="10">
        <f t="shared" ref="D10:D66" si="0">+(C10-(C10*20%))</f>
        <v>5413.6</v>
      </c>
      <c r="E10" s="10">
        <f t="shared" ref="E10:E65" si="1">+(C10-C10*25%)</f>
        <v>5075.25</v>
      </c>
      <c r="F10" s="10">
        <v>5075.25</v>
      </c>
      <c r="G10" s="51"/>
      <c r="H10" s="52" t="s">
        <v>34</v>
      </c>
      <c r="I10" s="42"/>
    </row>
    <row r="11" spans="1:9" x14ac:dyDescent="0.25">
      <c r="A11" s="40" t="s">
        <v>37</v>
      </c>
      <c r="B11" s="7">
        <v>29668</v>
      </c>
      <c r="C11" s="7">
        <v>9298</v>
      </c>
      <c r="D11" s="10">
        <f t="shared" si="0"/>
        <v>7438.4</v>
      </c>
      <c r="E11" s="10">
        <f t="shared" si="1"/>
        <v>6973.5</v>
      </c>
      <c r="F11" s="10">
        <v>6973.5000000000009</v>
      </c>
      <c r="G11" s="51"/>
      <c r="H11" s="52" t="s">
        <v>34</v>
      </c>
      <c r="I11" s="42"/>
    </row>
    <row r="12" spans="1:9" x14ac:dyDescent="0.25">
      <c r="A12" s="40" t="s">
        <v>38</v>
      </c>
      <c r="B12" s="7">
        <v>9346</v>
      </c>
      <c r="C12" s="7">
        <v>4573</v>
      </c>
      <c r="D12" s="10">
        <f t="shared" si="0"/>
        <v>3658.4</v>
      </c>
      <c r="E12" s="10">
        <f t="shared" si="1"/>
        <v>3429.75</v>
      </c>
      <c r="F12" s="10">
        <v>3429.7499999999995</v>
      </c>
      <c r="G12" s="51"/>
      <c r="H12" s="52" t="s">
        <v>34</v>
      </c>
      <c r="I12" s="42"/>
    </row>
    <row r="13" spans="1:9" x14ac:dyDescent="0.25">
      <c r="A13" s="40" t="s">
        <v>39</v>
      </c>
      <c r="B13" s="7">
        <v>12670</v>
      </c>
      <c r="C13" s="7">
        <v>4560</v>
      </c>
      <c r="D13" s="10">
        <f t="shared" si="0"/>
        <v>3648</v>
      </c>
      <c r="E13" s="10">
        <f t="shared" si="1"/>
        <v>3420</v>
      </c>
      <c r="F13" s="10">
        <v>3648</v>
      </c>
      <c r="G13" s="51" t="s">
        <v>34</v>
      </c>
      <c r="H13" s="52"/>
      <c r="I13" s="42"/>
    </row>
    <row r="14" spans="1:9" x14ac:dyDescent="0.25">
      <c r="A14" s="40" t="s">
        <v>40</v>
      </c>
      <c r="B14" s="7">
        <v>12014</v>
      </c>
      <c r="C14" s="7">
        <v>5534</v>
      </c>
      <c r="D14" s="10">
        <f t="shared" si="0"/>
        <v>4427.2</v>
      </c>
      <c r="E14" s="10">
        <f t="shared" si="1"/>
        <v>4150.5</v>
      </c>
      <c r="F14" s="10">
        <v>4150.5</v>
      </c>
      <c r="G14" s="51"/>
      <c r="H14" s="52" t="s">
        <v>34</v>
      </c>
      <c r="I14" s="42"/>
    </row>
    <row r="15" spans="1:9" x14ac:dyDescent="0.25">
      <c r="A15" s="40" t="s">
        <v>41</v>
      </c>
      <c r="B15" s="7">
        <v>12504</v>
      </c>
      <c r="C15" s="7">
        <v>3370</v>
      </c>
      <c r="D15" s="10">
        <f t="shared" si="0"/>
        <v>2696</v>
      </c>
      <c r="E15" s="10">
        <f t="shared" si="1"/>
        <v>2527.5</v>
      </c>
      <c r="F15" s="10">
        <v>2695.9999999999995</v>
      </c>
      <c r="G15" s="51" t="s">
        <v>34</v>
      </c>
      <c r="H15" s="52"/>
      <c r="I15" s="42"/>
    </row>
    <row r="16" spans="1:9" x14ac:dyDescent="0.25">
      <c r="A16" s="40" t="s">
        <v>42</v>
      </c>
      <c r="B16" s="7">
        <v>7021</v>
      </c>
      <c r="C16" s="7">
        <v>3089</v>
      </c>
      <c r="D16" s="10">
        <f t="shared" si="0"/>
        <v>2471.1999999999998</v>
      </c>
      <c r="E16" s="10">
        <f t="shared" si="1"/>
        <v>2316.75</v>
      </c>
      <c r="F16" s="10">
        <v>2471.1999999999998</v>
      </c>
      <c r="G16" s="51" t="s">
        <v>34</v>
      </c>
      <c r="H16" s="52"/>
      <c r="I16" s="42"/>
    </row>
    <row r="17" spans="1:9" x14ac:dyDescent="0.25">
      <c r="A17" s="40" t="s">
        <v>43</v>
      </c>
      <c r="B17" s="7">
        <v>21146</v>
      </c>
      <c r="C17" s="7">
        <v>6024</v>
      </c>
      <c r="D17" s="10">
        <f t="shared" si="0"/>
        <v>4819.2</v>
      </c>
      <c r="E17" s="10">
        <f t="shared" si="1"/>
        <v>4518</v>
      </c>
      <c r="F17" s="10">
        <v>4518</v>
      </c>
      <c r="G17" s="51"/>
      <c r="H17" s="52" t="s">
        <v>34</v>
      </c>
      <c r="I17" s="42"/>
    </row>
    <row r="18" spans="1:9" x14ac:dyDescent="0.25">
      <c r="A18" s="40" t="s">
        <v>44</v>
      </c>
      <c r="B18" s="7">
        <v>17299</v>
      </c>
      <c r="C18" s="7">
        <v>1545</v>
      </c>
      <c r="D18" s="10">
        <f t="shared" si="0"/>
        <v>1236</v>
      </c>
      <c r="E18" s="10">
        <f t="shared" si="1"/>
        <v>1158.75</v>
      </c>
      <c r="F18" s="10">
        <v>1158.7500000000002</v>
      </c>
      <c r="G18" s="51"/>
      <c r="H18" s="52" t="s">
        <v>34</v>
      </c>
      <c r="I18" s="42"/>
    </row>
    <row r="19" spans="1:9" x14ac:dyDescent="0.25">
      <c r="A19" s="40" t="s">
        <v>45</v>
      </c>
      <c r="B19" s="7">
        <v>61809</v>
      </c>
      <c r="C19" s="7">
        <v>1545</v>
      </c>
      <c r="D19" s="10">
        <f t="shared" si="0"/>
        <v>1236</v>
      </c>
      <c r="E19" s="10">
        <f t="shared" si="1"/>
        <v>1158.75</v>
      </c>
      <c r="F19" s="10">
        <v>1158.7499999999995</v>
      </c>
      <c r="G19" s="51"/>
      <c r="H19" s="52" t="s">
        <v>34</v>
      </c>
      <c r="I19" s="42"/>
    </row>
    <row r="20" spans="1:9" x14ac:dyDescent="0.25">
      <c r="A20" s="40" t="s">
        <v>46</v>
      </c>
      <c r="B20" s="7">
        <v>61809</v>
      </c>
      <c r="C20" s="7">
        <v>1545</v>
      </c>
      <c r="D20" s="10">
        <f t="shared" si="0"/>
        <v>1236</v>
      </c>
      <c r="E20" s="10">
        <f t="shared" si="1"/>
        <v>1158.75</v>
      </c>
      <c r="F20" s="10">
        <v>1158.75</v>
      </c>
      <c r="G20" s="51"/>
      <c r="H20" s="52" t="s">
        <v>34</v>
      </c>
      <c r="I20" s="42"/>
    </row>
    <row r="21" spans="1:9" x14ac:dyDescent="0.25">
      <c r="A21" s="40" t="s">
        <v>47</v>
      </c>
      <c r="B21" s="7">
        <v>1359</v>
      </c>
      <c r="C21" s="7">
        <v>272</v>
      </c>
      <c r="D21" s="10">
        <f t="shared" si="0"/>
        <v>217.6</v>
      </c>
      <c r="E21" s="10">
        <f t="shared" si="1"/>
        <v>204</v>
      </c>
      <c r="F21" s="10">
        <v>217.59999999999997</v>
      </c>
      <c r="G21" s="51" t="s">
        <v>34</v>
      </c>
      <c r="H21" s="52"/>
      <c r="I21" s="42"/>
    </row>
    <row r="22" spans="1:9" x14ac:dyDescent="0.25">
      <c r="A22" s="40" t="s">
        <v>48</v>
      </c>
      <c r="B22" s="7">
        <v>7293</v>
      </c>
      <c r="C22" s="7">
        <v>2617</v>
      </c>
      <c r="D22" s="10">
        <f t="shared" si="0"/>
        <v>2093.6</v>
      </c>
      <c r="E22" s="10">
        <f t="shared" si="1"/>
        <v>1962.75</v>
      </c>
      <c r="F22" s="10">
        <v>2093.6000000000004</v>
      </c>
      <c r="G22" s="51" t="s">
        <v>34</v>
      </c>
      <c r="H22" s="51"/>
      <c r="I22" s="42"/>
    </row>
    <row r="23" spans="1:9" x14ac:dyDescent="0.25">
      <c r="A23" s="40" t="s">
        <v>49</v>
      </c>
      <c r="B23" s="7">
        <v>7664</v>
      </c>
      <c r="C23" s="7">
        <v>2617</v>
      </c>
      <c r="D23" s="10">
        <f t="shared" si="0"/>
        <v>2093.6</v>
      </c>
      <c r="E23" s="10">
        <f t="shared" si="1"/>
        <v>1962.75</v>
      </c>
      <c r="F23" s="10">
        <v>2093.6000000000004</v>
      </c>
      <c r="G23" s="51" t="s">
        <v>34</v>
      </c>
      <c r="H23" s="51"/>
      <c r="I23" s="42"/>
    </row>
    <row r="24" spans="1:9" x14ac:dyDescent="0.25">
      <c r="A24" s="40" t="s">
        <v>50</v>
      </c>
      <c r="B24" s="7">
        <v>14130</v>
      </c>
      <c r="C24" s="7">
        <v>5933</v>
      </c>
      <c r="D24" s="10">
        <f t="shared" si="0"/>
        <v>4746.3999999999996</v>
      </c>
      <c r="E24" s="10">
        <f t="shared" si="1"/>
        <v>4449.75</v>
      </c>
      <c r="F24" s="10">
        <v>4449.75</v>
      </c>
      <c r="G24" s="51"/>
      <c r="H24" s="51" t="s">
        <v>34</v>
      </c>
      <c r="I24" s="42"/>
    </row>
    <row r="25" spans="1:9" x14ac:dyDescent="0.25">
      <c r="A25" s="40" t="s">
        <v>51</v>
      </c>
      <c r="B25" s="7">
        <v>19779</v>
      </c>
      <c r="C25" s="7">
        <v>2904</v>
      </c>
      <c r="D25" s="10">
        <f t="shared" si="0"/>
        <v>2323.1999999999998</v>
      </c>
      <c r="E25" s="10">
        <f t="shared" si="1"/>
        <v>2178</v>
      </c>
      <c r="F25" s="10">
        <v>2323.1999999999998</v>
      </c>
      <c r="G25" s="51" t="s">
        <v>34</v>
      </c>
      <c r="H25" s="51"/>
      <c r="I25" s="42"/>
    </row>
    <row r="26" spans="1:9" x14ac:dyDescent="0.25">
      <c r="A26" s="40" t="s">
        <v>52</v>
      </c>
      <c r="B26" s="7">
        <v>4615</v>
      </c>
      <c r="C26" s="7">
        <v>1416</v>
      </c>
      <c r="D26" s="10">
        <f t="shared" si="0"/>
        <v>1132.8</v>
      </c>
      <c r="E26" s="10">
        <f t="shared" si="1"/>
        <v>1062</v>
      </c>
      <c r="F26" s="10">
        <v>1062</v>
      </c>
      <c r="G26" s="51"/>
      <c r="H26" s="51" t="s">
        <v>34</v>
      </c>
      <c r="I26" s="42"/>
    </row>
    <row r="27" spans="1:9" x14ac:dyDescent="0.25">
      <c r="A27" s="40" t="s">
        <v>53</v>
      </c>
      <c r="B27" s="7">
        <v>4867</v>
      </c>
      <c r="C27" s="7">
        <v>1545</v>
      </c>
      <c r="D27" s="10">
        <f t="shared" si="0"/>
        <v>1236</v>
      </c>
      <c r="E27" s="10">
        <f t="shared" si="1"/>
        <v>1158.75</v>
      </c>
      <c r="F27" s="10">
        <v>1158.75</v>
      </c>
      <c r="G27" s="51"/>
      <c r="H27" s="51" t="s">
        <v>34</v>
      </c>
      <c r="I27" s="42"/>
    </row>
    <row r="28" spans="1:9" x14ac:dyDescent="0.25">
      <c r="A28" s="40" t="s">
        <v>54</v>
      </c>
      <c r="B28" s="7">
        <v>5244</v>
      </c>
      <c r="C28" s="7">
        <v>1633</v>
      </c>
      <c r="D28" s="10">
        <f t="shared" si="0"/>
        <v>1306.4000000000001</v>
      </c>
      <c r="E28" s="10">
        <f t="shared" si="1"/>
        <v>1224.75</v>
      </c>
      <c r="F28" s="10">
        <v>1224.75</v>
      </c>
      <c r="G28" s="51"/>
      <c r="H28" s="51" t="s">
        <v>34</v>
      </c>
      <c r="I28" s="42"/>
    </row>
    <row r="29" spans="1:9" x14ac:dyDescent="0.25">
      <c r="A29" s="40" t="s">
        <v>55</v>
      </c>
      <c r="B29" s="7">
        <v>5315</v>
      </c>
      <c r="C29" s="7">
        <v>1633</v>
      </c>
      <c r="D29" s="10">
        <f t="shared" si="0"/>
        <v>1306.4000000000001</v>
      </c>
      <c r="E29" s="10">
        <f t="shared" si="1"/>
        <v>1224.75</v>
      </c>
      <c r="F29" s="10">
        <v>1224.75</v>
      </c>
      <c r="G29" s="51"/>
      <c r="H29" s="51" t="s">
        <v>34</v>
      </c>
      <c r="I29" s="42"/>
    </row>
    <row r="30" spans="1:9" x14ac:dyDescent="0.25">
      <c r="A30" s="40" t="s">
        <v>56</v>
      </c>
      <c r="B30" s="7">
        <v>6576</v>
      </c>
      <c r="C30" s="7">
        <v>3083</v>
      </c>
      <c r="D30" s="10">
        <f t="shared" si="0"/>
        <v>2466.4</v>
      </c>
      <c r="E30" s="10">
        <f t="shared" si="1"/>
        <v>2312.25</v>
      </c>
      <c r="F30" s="10">
        <v>2312.25</v>
      </c>
      <c r="G30" s="51"/>
      <c r="H30" s="51" t="s">
        <v>34</v>
      </c>
      <c r="I30" s="42"/>
    </row>
    <row r="31" spans="1:9" x14ac:dyDescent="0.25">
      <c r="A31" s="40" t="s">
        <v>57</v>
      </c>
      <c r="B31" s="7">
        <v>7293</v>
      </c>
      <c r="C31" s="7">
        <v>3811</v>
      </c>
      <c r="D31" s="10">
        <f t="shared" si="0"/>
        <v>3048.8</v>
      </c>
      <c r="E31" s="10">
        <f t="shared" si="1"/>
        <v>2858.25</v>
      </c>
      <c r="F31" s="10">
        <v>2858.25</v>
      </c>
      <c r="G31" s="51"/>
      <c r="H31" s="51" t="s">
        <v>34</v>
      </c>
      <c r="I31" s="42"/>
    </row>
    <row r="32" spans="1:9" x14ac:dyDescent="0.25">
      <c r="A32" s="40" t="s">
        <v>58</v>
      </c>
      <c r="B32" s="7">
        <v>7281</v>
      </c>
      <c r="C32" s="7">
        <v>3676</v>
      </c>
      <c r="D32" s="10">
        <f t="shared" si="0"/>
        <v>2940.8</v>
      </c>
      <c r="E32" s="10">
        <f t="shared" si="1"/>
        <v>2757</v>
      </c>
      <c r="F32" s="10">
        <v>2940.7999999999997</v>
      </c>
      <c r="G32" s="51" t="s">
        <v>34</v>
      </c>
      <c r="H32" s="51"/>
      <c r="I32" s="42"/>
    </row>
    <row r="33" spans="1:9" x14ac:dyDescent="0.25">
      <c r="A33" s="40" t="s">
        <v>59</v>
      </c>
      <c r="B33" s="7">
        <v>3495</v>
      </c>
      <c r="C33" s="7">
        <v>1283</v>
      </c>
      <c r="D33" s="10">
        <f t="shared" si="0"/>
        <v>1026.4000000000001</v>
      </c>
      <c r="E33" s="10">
        <f t="shared" si="1"/>
        <v>962.25</v>
      </c>
      <c r="F33" s="10">
        <v>1026.4000000000001</v>
      </c>
      <c r="G33" s="51" t="s">
        <v>34</v>
      </c>
      <c r="H33" s="51"/>
      <c r="I33" s="42"/>
    </row>
    <row r="34" spans="1:9" x14ac:dyDescent="0.25">
      <c r="A34" s="40" t="s">
        <v>60</v>
      </c>
      <c r="B34" s="7">
        <v>18666</v>
      </c>
      <c r="C34" s="7">
        <v>8448</v>
      </c>
      <c r="D34" s="10">
        <f t="shared" si="0"/>
        <v>6758.4</v>
      </c>
      <c r="E34" s="10">
        <f t="shared" si="1"/>
        <v>6336</v>
      </c>
      <c r="F34" s="10">
        <v>6336</v>
      </c>
      <c r="G34" s="51"/>
      <c r="H34" s="51" t="s">
        <v>34</v>
      </c>
      <c r="I34" s="42"/>
    </row>
    <row r="35" spans="1:9" x14ac:dyDescent="0.25">
      <c r="A35" s="40" t="s">
        <v>61</v>
      </c>
      <c r="B35" s="7">
        <v>28012</v>
      </c>
      <c r="C35" s="7">
        <v>13308</v>
      </c>
      <c r="D35" s="10">
        <f t="shared" si="0"/>
        <v>10646.4</v>
      </c>
      <c r="E35" s="10">
        <f t="shared" si="1"/>
        <v>9981</v>
      </c>
      <c r="F35" s="10">
        <v>9981</v>
      </c>
      <c r="G35" s="51"/>
      <c r="H35" s="51" t="s">
        <v>34</v>
      </c>
      <c r="I35" s="42"/>
    </row>
    <row r="36" spans="1:9" x14ac:dyDescent="0.25">
      <c r="A36" s="40" t="s">
        <v>62</v>
      </c>
      <c r="B36" s="7">
        <v>10607</v>
      </c>
      <c r="C36" s="7">
        <v>5803</v>
      </c>
      <c r="D36" s="10">
        <f t="shared" si="0"/>
        <v>4642.3999999999996</v>
      </c>
      <c r="E36" s="10">
        <f t="shared" si="1"/>
        <v>4352.25</v>
      </c>
      <c r="F36" s="10">
        <v>4352.2499999999991</v>
      </c>
      <c r="G36" s="51"/>
      <c r="H36" s="51" t="s">
        <v>34</v>
      </c>
      <c r="I36" s="42"/>
    </row>
    <row r="37" spans="1:9" x14ac:dyDescent="0.25">
      <c r="A37" s="40" t="s">
        <v>63</v>
      </c>
      <c r="B37" s="7">
        <v>7909</v>
      </c>
      <c r="C37" s="7">
        <v>2779</v>
      </c>
      <c r="D37" s="10">
        <f t="shared" si="0"/>
        <v>2223.1999999999998</v>
      </c>
      <c r="E37" s="10">
        <f t="shared" si="1"/>
        <v>2084.25</v>
      </c>
      <c r="F37" s="10">
        <v>2223.1999999999994</v>
      </c>
      <c r="G37" s="51" t="s">
        <v>34</v>
      </c>
      <c r="H37" s="51"/>
      <c r="I37" s="42"/>
    </row>
    <row r="38" spans="1:9" x14ac:dyDescent="0.25">
      <c r="A38" s="40" t="s">
        <v>64</v>
      </c>
      <c r="B38" s="7">
        <v>10409</v>
      </c>
      <c r="C38" s="7">
        <v>4680</v>
      </c>
      <c r="D38" s="10">
        <f t="shared" si="0"/>
        <v>3744</v>
      </c>
      <c r="E38" s="10">
        <f t="shared" si="1"/>
        <v>3510</v>
      </c>
      <c r="F38" s="10">
        <v>3509.9999999999995</v>
      </c>
      <c r="G38" s="51"/>
      <c r="H38" s="51" t="s">
        <v>34</v>
      </c>
      <c r="I38" s="42"/>
    </row>
    <row r="39" spans="1:9" x14ac:dyDescent="0.25">
      <c r="A39" s="40" t="s">
        <v>65</v>
      </c>
      <c r="B39" s="7">
        <v>14587</v>
      </c>
      <c r="C39" s="7">
        <v>7965</v>
      </c>
      <c r="D39" s="10">
        <f t="shared" si="0"/>
        <v>6372</v>
      </c>
      <c r="E39" s="10">
        <f t="shared" si="1"/>
        <v>5973.75</v>
      </c>
      <c r="F39" s="10">
        <v>5973.7500000000009</v>
      </c>
      <c r="G39" s="51"/>
      <c r="H39" s="51" t="s">
        <v>34</v>
      </c>
      <c r="I39" s="42"/>
    </row>
    <row r="40" spans="1:9" x14ac:dyDescent="0.25">
      <c r="A40" s="40" t="s">
        <v>66</v>
      </c>
      <c r="B40" s="7">
        <v>12061</v>
      </c>
      <c r="C40" s="7">
        <v>2457</v>
      </c>
      <c r="D40" s="10">
        <f t="shared" si="0"/>
        <v>1965.6</v>
      </c>
      <c r="E40" s="10">
        <f t="shared" si="1"/>
        <v>1842.75</v>
      </c>
      <c r="F40" s="10">
        <v>1965.6</v>
      </c>
      <c r="G40" s="51" t="s">
        <v>34</v>
      </c>
      <c r="H40" s="51"/>
      <c r="I40" s="42"/>
    </row>
    <row r="41" spans="1:9" x14ac:dyDescent="0.25">
      <c r="A41" s="40" t="s">
        <v>67</v>
      </c>
      <c r="B41" s="7">
        <v>4426</v>
      </c>
      <c r="C41" s="7">
        <v>1832</v>
      </c>
      <c r="D41" s="10">
        <f t="shared" si="0"/>
        <v>1465.6</v>
      </c>
      <c r="E41" s="10">
        <f t="shared" si="1"/>
        <v>1374</v>
      </c>
      <c r="F41" s="10">
        <v>1374</v>
      </c>
      <c r="G41" s="51"/>
      <c r="H41" s="51" t="s">
        <v>34</v>
      </c>
      <c r="I41" s="42"/>
    </row>
    <row r="42" spans="1:9" x14ac:dyDescent="0.25">
      <c r="A42" s="40" t="s">
        <v>68</v>
      </c>
      <c r="B42" s="7">
        <v>9532</v>
      </c>
      <c r="C42" s="7">
        <v>2472</v>
      </c>
      <c r="D42" s="10">
        <f t="shared" si="0"/>
        <v>1977.6</v>
      </c>
      <c r="E42" s="10">
        <f t="shared" si="1"/>
        <v>1854</v>
      </c>
      <c r="F42" s="10">
        <v>1977.6</v>
      </c>
      <c r="G42" s="51" t="s">
        <v>34</v>
      </c>
      <c r="H42" s="51"/>
      <c r="I42" s="42"/>
    </row>
    <row r="43" spans="1:9" x14ac:dyDescent="0.25">
      <c r="A43" s="40" t="s">
        <v>69</v>
      </c>
      <c r="B43" s="7">
        <v>56488</v>
      </c>
      <c r="C43" s="7">
        <v>28360</v>
      </c>
      <c r="D43" s="10">
        <f t="shared" si="0"/>
        <v>22688</v>
      </c>
      <c r="E43" s="10">
        <f t="shared" si="1"/>
        <v>21270</v>
      </c>
      <c r="F43" s="10">
        <v>21270</v>
      </c>
      <c r="G43" s="51"/>
      <c r="H43" s="51" t="s">
        <v>34</v>
      </c>
      <c r="I43" s="42"/>
    </row>
    <row r="44" spans="1:9" x14ac:dyDescent="0.25">
      <c r="A44" s="40" t="s">
        <v>70</v>
      </c>
      <c r="B44" s="7">
        <v>46975</v>
      </c>
      <c r="C44" s="7">
        <v>13884</v>
      </c>
      <c r="D44" s="10">
        <f t="shared" si="0"/>
        <v>11107.2</v>
      </c>
      <c r="E44" s="10">
        <f t="shared" si="1"/>
        <v>10413</v>
      </c>
      <c r="F44" s="10">
        <v>10413.000000000002</v>
      </c>
      <c r="G44" s="51"/>
      <c r="H44" s="51" t="s">
        <v>34</v>
      </c>
      <c r="I44" s="42"/>
    </row>
    <row r="45" spans="1:9" x14ac:dyDescent="0.25">
      <c r="A45" s="40" t="s">
        <v>71</v>
      </c>
      <c r="B45" s="7">
        <v>14401</v>
      </c>
      <c r="C45" s="7">
        <v>6816</v>
      </c>
      <c r="D45" s="10">
        <f t="shared" si="0"/>
        <v>5452.8</v>
      </c>
      <c r="E45" s="10">
        <f t="shared" si="1"/>
        <v>5112</v>
      </c>
      <c r="F45" s="10">
        <v>5111.9999999999991</v>
      </c>
      <c r="G45" s="51"/>
      <c r="H45" s="51" t="s">
        <v>34</v>
      </c>
      <c r="I45" s="42"/>
    </row>
    <row r="46" spans="1:9" x14ac:dyDescent="0.25">
      <c r="A46" s="40" t="s">
        <v>72</v>
      </c>
      <c r="B46" s="7">
        <v>4016</v>
      </c>
      <c r="C46" s="7">
        <v>1421</v>
      </c>
      <c r="D46" s="10">
        <f t="shared" si="0"/>
        <v>1136.8</v>
      </c>
      <c r="E46" s="10">
        <f t="shared" si="1"/>
        <v>1065.75</v>
      </c>
      <c r="F46" s="10">
        <v>1136.8</v>
      </c>
      <c r="G46" s="51" t="s">
        <v>34</v>
      </c>
      <c r="H46" s="51"/>
      <c r="I46" s="42"/>
    </row>
    <row r="47" spans="1:9" x14ac:dyDescent="0.25">
      <c r="A47" s="40" t="s">
        <v>73</v>
      </c>
      <c r="B47" s="7">
        <v>17596</v>
      </c>
      <c r="C47" s="7">
        <v>2019</v>
      </c>
      <c r="D47" s="10">
        <f t="shared" si="0"/>
        <v>1615.2</v>
      </c>
      <c r="E47" s="10">
        <f t="shared" si="1"/>
        <v>1514.25</v>
      </c>
      <c r="F47" s="10">
        <v>1514.2500000000002</v>
      </c>
      <c r="G47" s="51"/>
      <c r="H47" s="51" t="s">
        <v>34</v>
      </c>
      <c r="I47" s="42"/>
    </row>
    <row r="48" spans="1:9" x14ac:dyDescent="0.25">
      <c r="A48" s="40" t="s">
        <v>74</v>
      </c>
      <c r="B48" s="7">
        <v>54306</v>
      </c>
      <c r="C48" s="7">
        <v>18695</v>
      </c>
      <c r="D48" s="10">
        <f t="shared" si="0"/>
        <v>14956</v>
      </c>
      <c r="E48" s="10">
        <f t="shared" si="1"/>
        <v>14021.25</v>
      </c>
      <c r="F48" s="10">
        <v>14955.999999999998</v>
      </c>
      <c r="G48" s="51" t="s">
        <v>34</v>
      </c>
      <c r="H48" s="51"/>
      <c r="I48" s="42"/>
    </row>
    <row r="49" spans="1:9" x14ac:dyDescent="0.25">
      <c r="A49" s="40" t="s">
        <v>75</v>
      </c>
      <c r="B49" s="7">
        <v>48903</v>
      </c>
      <c r="C49" s="7">
        <v>16747</v>
      </c>
      <c r="D49" s="10">
        <f t="shared" si="0"/>
        <v>13397.6</v>
      </c>
      <c r="E49" s="10">
        <f t="shared" si="1"/>
        <v>12560.25</v>
      </c>
      <c r="F49" s="10">
        <v>13397.6</v>
      </c>
      <c r="G49" s="51" t="s">
        <v>34</v>
      </c>
      <c r="H49" s="51"/>
      <c r="I49" s="42"/>
    </row>
    <row r="50" spans="1:9" x14ac:dyDescent="0.25">
      <c r="A50" s="40" t="s">
        <v>76</v>
      </c>
      <c r="B50" s="7">
        <v>5296</v>
      </c>
      <c r="C50" s="7">
        <v>1492</v>
      </c>
      <c r="D50" s="10">
        <f t="shared" si="0"/>
        <v>1193.5999999999999</v>
      </c>
      <c r="E50" s="10">
        <f t="shared" si="1"/>
        <v>1119</v>
      </c>
      <c r="F50" s="10">
        <v>1193.5999999999997</v>
      </c>
      <c r="G50" s="51" t="s">
        <v>34</v>
      </c>
      <c r="H50" s="51"/>
      <c r="I50" s="42"/>
    </row>
    <row r="51" spans="1:9" x14ac:dyDescent="0.25">
      <c r="A51" s="40" t="s">
        <v>77</v>
      </c>
      <c r="B51" s="7">
        <v>4266</v>
      </c>
      <c r="C51" s="7">
        <v>247</v>
      </c>
      <c r="D51" s="10">
        <f t="shared" si="0"/>
        <v>197.6</v>
      </c>
      <c r="E51" s="10">
        <f t="shared" si="1"/>
        <v>185.25</v>
      </c>
      <c r="F51" s="10">
        <v>197.59999999999997</v>
      </c>
      <c r="G51" s="51" t="s">
        <v>34</v>
      </c>
      <c r="H51" s="51"/>
      <c r="I51" s="42"/>
    </row>
    <row r="52" spans="1:9" x14ac:dyDescent="0.25">
      <c r="A52" s="40" t="s">
        <v>78</v>
      </c>
      <c r="B52" s="7">
        <v>6594</v>
      </c>
      <c r="C52" s="7">
        <v>247</v>
      </c>
      <c r="D52" s="10">
        <f t="shared" si="0"/>
        <v>197.6</v>
      </c>
      <c r="E52" s="10">
        <f t="shared" si="1"/>
        <v>185.25</v>
      </c>
      <c r="F52" s="10">
        <v>197.60000000000005</v>
      </c>
      <c r="G52" s="51" t="s">
        <v>34</v>
      </c>
      <c r="H52" s="51"/>
      <c r="I52" s="42"/>
    </row>
    <row r="53" spans="1:9" x14ac:dyDescent="0.25">
      <c r="A53" s="40" t="s">
        <v>79</v>
      </c>
      <c r="B53" s="7">
        <v>9527</v>
      </c>
      <c r="C53" s="7">
        <v>541</v>
      </c>
      <c r="D53" s="10">
        <f t="shared" si="0"/>
        <v>432.8</v>
      </c>
      <c r="E53" s="10">
        <f t="shared" si="1"/>
        <v>405.75</v>
      </c>
      <c r="F53" s="10">
        <v>432.8</v>
      </c>
      <c r="G53" s="51" t="s">
        <v>34</v>
      </c>
      <c r="H53" s="51"/>
      <c r="I53" s="42"/>
    </row>
    <row r="54" spans="1:9" x14ac:dyDescent="0.25">
      <c r="A54" s="40" t="s">
        <v>80</v>
      </c>
      <c r="B54" s="7">
        <v>291737</v>
      </c>
      <c r="C54" s="7">
        <v>5839</v>
      </c>
      <c r="D54" s="10">
        <f t="shared" si="0"/>
        <v>4671.2</v>
      </c>
      <c r="E54" s="10">
        <f t="shared" si="1"/>
        <v>4379.25</v>
      </c>
      <c r="F54" s="10">
        <v>4671.2000000000053</v>
      </c>
      <c r="G54" s="51" t="s">
        <v>34</v>
      </c>
      <c r="H54" s="51"/>
      <c r="I54" s="42"/>
    </row>
    <row r="55" spans="1:9" x14ac:dyDescent="0.25">
      <c r="A55" s="40" t="s">
        <v>81</v>
      </c>
      <c r="B55" s="7">
        <v>98894</v>
      </c>
      <c r="C55" s="7">
        <v>4629</v>
      </c>
      <c r="D55" s="10">
        <f t="shared" si="0"/>
        <v>3703.2</v>
      </c>
      <c r="E55" s="10">
        <f t="shared" si="1"/>
        <v>3471.75</v>
      </c>
      <c r="F55" s="10">
        <v>3703.200000000003</v>
      </c>
      <c r="G55" s="51" t="s">
        <v>34</v>
      </c>
      <c r="H55" s="51"/>
      <c r="I55" s="42"/>
    </row>
    <row r="56" spans="1:9" x14ac:dyDescent="0.25">
      <c r="A56" s="40" t="s">
        <v>82</v>
      </c>
      <c r="B56" s="7">
        <v>46223</v>
      </c>
      <c r="C56" s="7">
        <v>628</v>
      </c>
      <c r="D56" s="10">
        <f t="shared" si="0"/>
        <v>502.4</v>
      </c>
      <c r="E56" s="10">
        <f t="shared" si="1"/>
        <v>471</v>
      </c>
      <c r="F56" s="10">
        <v>502.40000000000163</v>
      </c>
      <c r="G56" s="51" t="s">
        <v>34</v>
      </c>
      <c r="H56" s="51"/>
      <c r="I56" s="42"/>
    </row>
    <row r="57" spans="1:9" x14ac:dyDescent="0.25">
      <c r="A57" s="40" t="s">
        <v>83</v>
      </c>
      <c r="B57" s="7">
        <v>94938</v>
      </c>
      <c r="C57" s="7">
        <v>6428</v>
      </c>
      <c r="D57" s="10">
        <f t="shared" si="0"/>
        <v>5142.3999999999996</v>
      </c>
      <c r="E57" s="10">
        <f t="shared" si="1"/>
        <v>4821</v>
      </c>
      <c r="F57" s="10">
        <v>5142.4000000000005</v>
      </c>
      <c r="G57" s="51" t="s">
        <v>34</v>
      </c>
      <c r="H57" s="51"/>
      <c r="I57" s="42"/>
    </row>
    <row r="58" spans="1:9" x14ac:dyDescent="0.25">
      <c r="A58" s="40" t="s">
        <v>84</v>
      </c>
      <c r="B58" s="7">
        <v>8694</v>
      </c>
      <c r="C58" s="7">
        <v>476</v>
      </c>
      <c r="D58" s="10">
        <f t="shared" si="0"/>
        <v>380.8</v>
      </c>
      <c r="E58" s="10">
        <f t="shared" si="1"/>
        <v>357</v>
      </c>
      <c r="F58" s="10">
        <v>380.80000000000007</v>
      </c>
      <c r="G58" s="51" t="s">
        <v>34</v>
      </c>
      <c r="H58" s="51"/>
      <c r="I58" s="42"/>
    </row>
    <row r="59" spans="1:9" x14ac:dyDescent="0.25">
      <c r="A59" s="40" t="s">
        <v>85</v>
      </c>
      <c r="B59" s="7">
        <v>16071</v>
      </c>
      <c r="C59" s="7">
        <v>670</v>
      </c>
      <c r="D59" s="10">
        <f t="shared" si="0"/>
        <v>536</v>
      </c>
      <c r="E59" s="10">
        <f t="shared" si="1"/>
        <v>502.5</v>
      </c>
      <c r="F59" s="10">
        <v>536.00000000000045</v>
      </c>
      <c r="G59" s="51" t="s">
        <v>34</v>
      </c>
      <c r="H59" s="51"/>
      <c r="I59" s="42"/>
    </row>
    <row r="60" spans="1:9" x14ac:dyDescent="0.25">
      <c r="A60" s="40" t="s">
        <v>86</v>
      </c>
      <c r="B60" s="7">
        <v>74140</v>
      </c>
      <c r="C60" s="7">
        <v>9265</v>
      </c>
      <c r="D60" s="10">
        <f t="shared" si="0"/>
        <v>7412</v>
      </c>
      <c r="E60" s="10">
        <f t="shared" si="1"/>
        <v>6948.75</v>
      </c>
      <c r="F60" s="10">
        <v>6948.7499999999991</v>
      </c>
      <c r="G60" s="51"/>
      <c r="H60" s="51" t="s">
        <v>34</v>
      </c>
      <c r="I60" s="42"/>
    </row>
    <row r="61" spans="1:9" x14ac:dyDescent="0.25">
      <c r="A61" s="40" t="s">
        <v>87</v>
      </c>
      <c r="B61" s="7">
        <v>148549</v>
      </c>
      <c r="C61" s="7">
        <v>25874</v>
      </c>
      <c r="D61" s="10">
        <f t="shared" si="0"/>
        <v>20699.2</v>
      </c>
      <c r="E61" s="10">
        <f t="shared" si="1"/>
        <v>19405.5</v>
      </c>
      <c r="F61" s="10">
        <v>19405.5</v>
      </c>
      <c r="G61" s="51"/>
      <c r="H61" s="51" t="s">
        <v>34</v>
      </c>
      <c r="I61" s="42"/>
    </row>
    <row r="62" spans="1:9" x14ac:dyDescent="0.25">
      <c r="A62" s="40" t="s">
        <v>88</v>
      </c>
      <c r="B62" s="7">
        <v>56840</v>
      </c>
      <c r="C62" s="7">
        <v>5810</v>
      </c>
      <c r="D62" s="10">
        <f t="shared" si="0"/>
        <v>4648</v>
      </c>
      <c r="E62" s="10">
        <f t="shared" si="1"/>
        <v>4357.5</v>
      </c>
      <c r="F62" s="10">
        <v>4357.5</v>
      </c>
      <c r="G62" s="51"/>
      <c r="H62" s="51" t="s">
        <v>34</v>
      </c>
      <c r="I62" s="42"/>
    </row>
    <row r="63" spans="1:9" x14ac:dyDescent="0.25">
      <c r="A63" s="40" t="s">
        <v>89</v>
      </c>
      <c r="B63" s="7">
        <v>102613</v>
      </c>
      <c r="C63" s="7">
        <v>7096</v>
      </c>
      <c r="D63" s="10">
        <f t="shared" si="0"/>
        <v>5676.8</v>
      </c>
      <c r="E63" s="10">
        <f t="shared" si="1"/>
        <v>5322</v>
      </c>
      <c r="F63" s="10">
        <v>5676.8</v>
      </c>
      <c r="G63" s="51" t="s">
        <v>34</v>
      </c>
      <c r="H63" s="51"/>
      <c r="I63" s="42"/>
    </row>
    <row r="64" spans="1:9" x14ac:dyDescent="0.25">
      <c r="A64" s="40" t="s">
        <v>90</v>
      </c>
      <c r="B64" s="7">
        <v>73552</v>
      </c>
      <c r="C64" s="7">
        <v>1071</v>
      </c>
      <c r="D64" s="10">
        <f t="shared" si="0"/>
        <v>856.8</v>
      </c>
      <c r="E64" s="10">
        <f t="shared" si="1"/>
        <v>803.25</v>
      </c>
      <c r="F64" s="10">
        <v>856.79999999999711</v>
      </c>
      <c r="G64" s="51" t="s">
        <v>34</v>
      </c>
      <c r="H64" s="51"/>
      <c r="I64" s="42"/>
    </row>
    <row r="65" spans="1:9" x14ac:dyDescent="0.25">
      <c r="A65" s="40" t="s">
        <v>91</v>
      </c>
      <c r="B65" s="7">
        <v>605602</v>
      </c>
      <c r="C65" s="7">
        <v>16434</v>
      </c>
      <c r="D65" s="10">
        <f t="shared" si="0"/>
        <v>13147.2</v>
      </c>
      <c r="E65" s="10">
        <f t="shared" si="1"/>
        <v>12325.5</v>
      </c>
      <c r="F65" s="10">
        <v>13147.200000000006</v>
      </c>
      <c r="G65" s="51" t="s">
        <v>34</v>
      </c>
      <c r="H65" s="51"/>
      <c r="I65" s="42"/>
    </row>
    <row r="66" spans="1:9" ht="14.25" thickBot="1" x14ac:dyDescent="0.3">
      <c r="A66" s="43" t="s">
        <v>92</v>
      </c>
      <c r="B66" s="44">
        <v>12265950</v>
      </c>
      <c r="C66" s="44">
        <v>137290</v>
      </c>
      <c r="D66" s="45">
        <f t="shared" si="0"/>
        <v>109832</v>
      </c>
      <c r="E66" s="45">
        <f t="shared" ref="E66" si="2">+(C66-C66*25%)</f>
        <v>102967.5</v>
      </c>
      <c r="F66" s="45">
        <v>102967.50000000012</v>
      </c>
      <c r="G66" s="54"/>
      <c r="H66" s="54" t="s">
        <v>34</v>
      </c>
      <c r="I66" s="46"/>
    </row>
    <row r="67" spans="1:9" ht="14.25" thickBot="1" x14ac:dyDescent="0.3">
      <c r="G67" s="55">
        <v>29</v>
      </c>
      <c r="H67" s="56">
        <v>30</v>
      </c>
      <c r="I67" s="57" t="s">
        <v>29</v>
      </c>
    </row>
  </sheetData>
  <sheetProtection algorithmName="SHA-512" hashValue="kQEsKB2pzAVZRTl6cVgBNn2ozt/3bYYYad12MCPtztU5PThYmWabYX0dHJT0duqpvQMCMJHCkiL2tlUQ2aeK9A==" saltValue="Eh5nJHKgglagPNatIkzK9g==" spinCount="100000" sheet="1" objects="1" scenarios="1" selectLockedCells="1" selectUnlockedCells="1"/>
  <mergeCells count="2">
    <mergeCell ref="A1:I1"/>
    <mergeCell ref="A4:I4"/>
  </mergeCells>
  <pageMargins left="0.7" right="0.7" top="0.75" bottom="0.75" header="0.3" footer="0.3"/>
  <headerFooter>
    <oddHeader>&amp;L&amp;"Calibri"&amp;15&amp;K000000 Información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Ofertas</vt:lpstr>
      <vt:lpstr>Verif. Unitarios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HRNINOG</dc:creator>
  <cp:keywords/>
  <dc:description/>
  <cp:lastModifiedBy>ASTRID CAROLINA MUÑOZ PRADA</cp:lastModifiedBy>
  <cp:revision/>
  <dcterms:created xsi:type="dcterms:W3CDTF">2022-05-09T16:15:22Z</dcterms:created>
  <dcterms:modified xsi:type="dcterms:W3CDTF">2024-03-06T19:10:39Z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5edbbf-8b1e-4bc0-98e3-9b290c9b6c1c_Enabled">
    <vt:lpwstr>true</vt:lpwstr>
  </property>
  <property fmtid="{D5CDD505-2E9C-101B-9397-08002B2CF9AE}" pid="3" name="MSIP_Label_755edbbf-8b1e-4bc0-98e3-9b290c9b6c1c_SetDate">
    <vt:lpwstr>2023-04-05T15:43:04Z</vt:lpwstr>
  </property>
  <property fmtid="{D5CDD505-2E9C-101B-9397-08002B2CF9AE}" pid="4" name="MSIP_Label_755edbbf-8b1e-4bc0-98e3-9b290c9b6c1c_Method">
    <vt:lpwstr>Privileged</vt:lpwstr>
  </property>
  <property fmtid="{D5CDD505-2E9C-101B-9397-08002B2CF9AE}" pid="5" name="MSIP_Label_755edbbf-8b1e-4bc0-98e3-9b290c9b6c1c_Name">
    <vt:lpwstr>Pública</vt:lpwstr>
  </property>
  <property fmtid="{D5CDD505-2E9C-101B-9397-08002B2CF9AE}" pid="6" name="MSIP_Label_755edbbf-8b1e-4bc0-98e3-9b290c9b6c1c_SiteId">
    <vt:lpwstr>27864e10-5be4-4d4f-adb5-bbab512029e8</vt:lpwstr>
  </property>
  <property fmtid="{D5CDD505-2E9C-101B-9397-08002B2CF9AE}" pid="7" name="MSIP_Label_755edbbf-8b1e-4bc0-98e3-9b290c9b6c1c_ActionId">
    <vt:lpwstr>f120b11f-fade-4d0f-9eca-f111fee73e85</vt:lpwstr>
  </property>
  <property fmtid="{D5CDD505-2E9C-101B-9397-08002B2CF9AE}" pid="8" name="MSIP_Label_755edbbf-8b1e-4bc0-98e3-9b290c9b6c1c_ContentBits">
    <vt:lpwstr>1</vt:lpwstr>
  </property>
</Properties>
</file>