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SENA 2024. SENA\SENA 2024 COPIA\SENA 2024.ADRIANA\BIENES Y SERVICIOS\ECOLIMPIEZA 4G OC 132690\PAGO 01\"/>
    </mc:Choice>
  </mc:AlternateContent>
  <xr:revisionPtr revIDLastSave="0" documentId="8_{DDDB9CAF-C2E9-47B8-B744-9A0C7B62A98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ARZO2024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6" i="2" l="1"/>
  <c r="K5" i="2"/>
  <c r="E21" i="2" l="1"/>
  <c r="F4" i="2"/>
  <c r="D4" i="2"/>
  <c r="E4" i="2" l="1"/>
  <c r="C28" i="2" l="1"/>
  <c r="E31" i="2" l="1"/>
  <c r="E29" i="2"/>
  <c r="C12" i="2"/>
  <c r="E13" i="2" s="1"/>
  <c r="C20" i="2"/>
  <c r="L6" i="2"/>
  <c r="M6" i="2" s="1"/>
  <c r="L5" i="2"/>
  <c r="L4" i="2"/>
  <c r="K4" i="2"/>
  <c r="M4" i="2" l="1"/>
  <c r="E22" i="2"/>
  <c r="E23" i="2"/>
  <c r="E7" i="2" s="1"/>
  <c r="E24" i="2"/>
  <c r="E8" i="2" s="1"/>
  <c r="G4" i="2"/>
  <c r="D5" i="2"/>
  <c r="E14" i="2"/>
  <c r="E16" i="2"/>
  <c r="D8" i="2" s="1"/>
  <c r="E15" i="2"/>
  <c r="D7" i="2" s="1"/>
  <c r="M5" i="2"/>
  <c r="M7" i="2" s="1"/>
  <c r="E25" i="2" l="1"/>
  <c r="E5" i="2"/>
  <c r="E9" i="2" s="1"/>
  <c r="E17" i="2"/>
  <c r="D6" i="2"/>
  <c r="D9" i="2" s="1"/>
  <c r="E30" i="2"/>
  <c r="F6" i="2" s="1"/>
  <c r="F7" i="2"/>
  <c r="E32" i="2"/>
  <c r="F8" i="2" s="1"/>
  <c r="C33" i="2"/>
  <c r="F5" i="2" l="1"/>
  <c r="F9" i="2" s="1"/>
  <c r="E33" i="2"/>
  <c r="G6" i="2" l="1"/>
  <c r="G7" i="2"/>
  <c r="G8" i="2"/>
  <c r="C17" i="2"/>
  <c r="G5" i="2" l="1"/>
  <c r="G9" i="2" s="1"/>
</calcChain>
</file>

<file path=xl/sharedStrings.xml><?xml version="1.0" encoding="utf-8"?>
<sst xmlns="http://schemas.openxmlformats.org/spreadsheetml/2006/main" count="41" uniqueCount="23">
  <si>
    <t>CIUDAD</t>
  </si>
  <si>
    <t>BASE M.O.</t>
  </si>
  <si>
    <t>BASE INSUMOS</t>
  </si>
  <si>
    <t>BASE MAQUINARIA</t>
  </si>
  <si>
    <t>PEREIRA</t>
  </si>
  <si>
    <t>DOSQUEBRADAS</t>
  </si>
  <si>
    <t>SANTA ROSA</t>
  </si>
  <si>
    <t>CARTAGO</t>
  </si>
  <si>
    <t>TOTAL</t>
  </si>
  <si>
    <t>CANTIDAD TOTAL</t>
  </si>
  <si>
    <t xml:space="preserve">BASE GRAVABLE NO. </t>
  </si>
  <si>
    <t>BASE</t>
  </si>
  <si>
    <t>DETALLE</t>
  </si>
  <si>
    <t>SUBTOTAL</t>
  </si>
  <si>
    <t>AIU</t>
  </si>
  <si>
    <t>IVA</t>
  </si>
  <si>
    <t>INSUMOS</t>
  </si>
  <si>
    <t>PERSONAL</t>
  </si>
  <si>
    <t>MAQUINARIA</t>
  </si>
  <si>
    <t>MANO DE OBRA (MO)</t>
  </si>
  <si>
    <t>INSUMOS ASEO Y CAFETERIA (INS)</t>
  </si>
  <si>
    <t>ALQUILER EQUIPOS (ALQ)</t>
  </si>
  <si>
    <t>OBSERVACIONES: Solo se debe revisar y ajustar lo que esta en gris cada mes.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</si>
</sst>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[$$-240A]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61">
    <xf numFmtId="0" fontId="0" fillId="0" borderId="0" xfId="0"/>
    <xf numFmtId="0" fontId="1" fillId="0" borderId="0" xfId="0" applyFont="1" applyAlignment="1">
      <alignment horizontal="center"/>
    </xf>
    <xf numFmtId="3" fontId="0" fillId="0" borderId="0" xfId="0" applyNumberFormat="1"/>
    <xf numFmtId="4" fontId="1" fillId="0" borderId="0" xfId="0" applyNumberFormat="1" applyFont="1" applyAlignment="1">
      <alignment horizontal="center"/>
    </xf>
    <xf numFmtId="4" fontId="0" fillId="0" borderId="0" xfId="0" applyNumberFormat="1"/>
    <xf numFmtId="0" fontId="0" fillId="3" borderId="0" xfId="0" applyFill="1"/>
    <xf numFmtId="4" fontId="0" fillId="0" borderId="0" xfId="0" applyNumberFormat="1" applyAlignment="1">
      <alignment horizontal="center"/>
    </xf>
    <xf numFmtId="4" fontId="1" fillId="2" borderId="0" xfId="0" applyNumberFormat="1" applyFont="1" applyFill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4" xfId="0" applyFont="1" applyFill="1" applyBorder="1"/>
    <xf numFmtId="0" fontId="1" fillId="5" borderId="0" xfId="0" applyFont="1" applyFill="1"/>
    <xf numFmtId="0" fontId="0" fillId="0" borderId="5" xfId="0" applyBorder="1"/>
    <xf numFmtId="0" fontId="0" fillId="0" borderId="4" xfId="0" applyBorder="1"/>
    <xf numFmtId="164" fontId="0" fillId="0" borderId="5" xfId="1" applyNumberFormat="1" applyFont="1" applyBorder="1"/>
    <xf numFmtId="9" fontId="0" fillId="0" borderId="5" xfId="1" applyFont="1" applyBorder="1"/>
    <xf numFmtId="0" fontId="1" fillId="0" borderId="6" xfId="0" applyFont="1" applyBorder="1"/>
    <xf numFmtId="0" fontId="1" fillId="0" borderId="7" xfId="0" applyFont="1" applyBorder="1"/>
    <xf numFmtId="0" fontId="0" fillId="0" borderId="7" xfId="0" applyBorder="1"/>
    <xf numFmtId="9" fontId="1" fillId="0" borderId="8" xfId="0" applyNumberFormat="1" applyFont="1" applyBorder="1"/>
    <xf numFmtId="9" fontId="0" fillId="0" borderId="0" xfId="1" applyFont="1" applyBorder="1"/>
    <xf numFmtId="9" fontId="1" fillId="0" borderId="7" xfId="0" applyNumberFormat="1" applyFont="1" applyBorder="1"/>
    <xf numFmtId="9" fontId="1" fillId="4" borderId="16" xfId="0" applyNumberFormat="1" applyFont="1" applyFill="1" applyBorder="1" applyAlignment="1">
      <alignment horizontal="center"/>
    </xf>
    <xf numFmtId="0" fontId="1" fillId="0" borderId="2" xfId="0" applyFont="1" applyBorder="1"/>
    <xf numFmtId="0" fontId="1" fillId="0" borderId="17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165" fontId="0" fillId="0" borderId="2" xfId="0" applyNumberFormat="1" applyBorder="1"/>
    <xf numFmtId="165" fontId="0" fillId="0" borderId="17" xfId="0" applyNumberFormat="1" applyBorder="1"/>
    <xf numFmtId="165" fontId="0" fillId="0" borderId="15" xfId="0" applyNumberFormat="1" applyBorder="1"/>
    <xf numFmtId="0" fontId="1" fillId="0" borderId="11" xfId="0" applyFont="1" applyBorder="1" applyAlignment="1">
      <alignment horizontal="center" wrapText="1"/>
    </xf>
    <xf numFmtId="4" fontId="1" fillId="0" borderId="18" xfId="0" applyNumberFormat="1" applyFont="1" applyBorder="1" applyAlignment="1">
      <alignment horizontal="right"/>
    </xf>
    <xf numFmtId="4" fontId="0" fillId="0" borderId="19" xfId="0" applyNumberFormat="1" applyBorder="1"/>
    <xf numFmtId="4" fontId="1" fillId="0" borderId="20" xfId="0" applyNumberFormat="1" applyFont="1" applyBorder="1" applyAlignment="1">
      <alignment horizontal="right"/>
    </xf>
    <xf numFmtId="0" fontId="1" fillId="0" borderId="3" xfId="0" applyFont="1" applyBorder="1" applyAlignment="1">
      <alignment horizontal="center" wrapText="1"/>
    </xf>
    <xf numFmtId="4" fontId="1" fillId="0" borderId="21" xfId="0" applyNumberFormat="1" applyFont="1" applyBorder="1" applyAlignment="1">
      <alignment horizontal="right"/>
    </xf>
    <xf numFmtId="4" fontId="1" fillId="0" borderId="15" xfId="0" applyNumberFormat="1" applyFont="1" applyBorder="1" applyAlignment="1">
      <alignment horizontal="right"/>
    </xf>
    <xf numFmtId="0" fontId="1" fillId="0" borderId="11" xfId="0" applyFont="1" applyBorder="1" applyAlignment="1">
      <alignment horizontal="center"/>
    </xf>
    <xf numFmtId="0" fontId="1" fillId="0" borderId="8" xfId="0" applyFont="1" applyBorder="1" applyAlignment="1">
      <alignment horizontal="right"/>
    </xf>
    <xf numFmtId="0" fontId="1" fillId="0" borderId="23" xfId="0" applyFont="1" applyBorder="1" applyAlignment="1">
      <alignment horizontal="center"/>
    </xf>
    <xf numFmtId="9" fontId="1" fillId="0" borderId="24" xfId="0" applyNumberFormat="1" applyFont="1" applyBorder="1" applyAlignment="1">
      <alignment horizontal="center"/>
    </xf>
    <xf numFmtId="165" fontId="0" fillId="4" borderId="17" xfId="0" applyNumberFormat="1" applyFill="1" applyBorder="1"/>
    <xf numFmtId="165" fontId="0" fillId="4" borderId="15" xfId="0" applyNumberFormat="1" applyFill="1" applyBorder="1"/>
    <xf numFmtId="0" fontId="1" fillId="0" borderId="6" xfId="0" applyFont="1" applyBorder="1" applyAlignment="1">
      <alignment horizontal="right"/>
    </xf>
    <xf numFmtId="165" fontId="0" fillId="6" borderId="0" xfId="0" applyNumberFormat="1" applyFill="1"/>
    <xf numFmtId="0" fontId="0" fillId="7" borderId="0" xfId="0" applyFill="1"/>
    <xf numFmtId="0" fontId="1" fillId="0" borderId="0" xfId="0" applyFont="1"/>
    <xf numFmtId="3" fontId="0" fillId="7" borderId="0" xfId="0" applyNumberFormat="1" applyFill="1"/>
    <xf numFmtId="3" fontId="1" fillId="0" borderId="7" xfId="0" applyNumberFormat="1" applyFont="1" applyBorder="1"/>
    <xf numFmtId="0" fontId="1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2" xfId="0" applyBorder="1" applyAlignment="1">
      <alignment horizontal="left"/>
    </xf>
    <xf numFmtId="0" fontId="0" fillId="0" borderId="19" xfId="0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33"/>
  <sheetViews>
    <sheetView showGridLines="0" tabSelected="1" zoomScale="90" zoomScaleNormal="90" workbookViewId="0">
      <selection activeCell="J6" sqref="J6"/>
    </sheetView>
  </sheetViews>
  <sheetFormatPr baseColWidth="10" defaultColWidth="11.44140625" defaultRowHeight="14.4" x14ac:dyDescent="0.3"/>
  <cols>
    <col min="1" max="1" width="1.6640625" customWidth="1"/>
    <col min="2" max="2" width="17" customWidth="1"/>
    <col min="3" max="3" width="18.5546875" customWidth="1"/>
    <col min="4" max="4" width="17.5546875" customWidth="1"/>
    <col min="5" max="5" width="19.44140625" customWidth="1"/>
    <col min="6" max="6" width="14.44140625" customWidth="1"/>
    <col min="7" max="7" width="25.88671875" customWidth="1"/>
    <col min="9" max="9" width="13.6640625" customWidth="1"/>
    <col min="10" max="10" width="25.33203125" customWidth="1"/>
    <col min="11" max="11" width="18.88671875" customWidth="1"/>
    <col min="12" max="12" width="17.88671875" customWidth="1"/>
    <col min="13" max="13" width="24.5546875" customWidth="1"/>
    <col min="14" max="14" width="16.109375" customWidth="1"/>
    <col min="15" max="15" width="30.88671875" customWidth="1"/>
    <col min="16" max="16" width="15.109375" bestFit="1" customWidth="1"/>
  </cols>
  <sheetData>
    <row r="1" spans="2:19" ht="14.25" customHeight="1" thickBot="1" x14ac:dyDescent="0.35"/>
    <row r="2" spans="2:19" ht="30" customHeight="1" thickBot="1" x14ac:dyDescent="0.35">
      <c r="B2" s="54" t="s">
        <v>10</v>
      </c>
      <c r="C2" s="55"/>
      <c r="D2" s="55"/>
      <c r="E2" s="55"/>
      <c r="F2" s="56"/>
      <c r="I2" s="50" t="s">
        <v>12</v>
      </c>
      <c r="J2" s="50" t="s">
        <v>13</v>
      </c>
      <c r="K2" s="8" t="s">
        <v>14</v>
      </c>
      <c r="L2" s="8" t="s">
        <v>15</v>
      </c>
      <c r="M2" s="52" t="s">
        <v>8</v>
      </c>
    </row>
    <row r="3" spans="2:19" s="1" customFormat="1" ht="29.4" thickBot="1" x14ac:dyDescent="0.35">
      <c r="B3" s="57" t="s">
        <v>0</v>
      </c>
      <c r="C3" s="58"/>
      <c r="D3" s="35" t="s">
        <v>1</v>
      </c>
      <c r="E3" s="32" t="s">
        <v>2</v>
      </c>
      <c r="F3" s="28" t="s">
        <v>3</v>
      </c>
      <c r="I3" s="51"/>
      <c r="J3" s="51"/>
      <c r="K3" s="21">
        <v>0.1</v>
      </c>
      <c r="L3" s="21">
        <v>0.19</v>
      </c>
      <c r="M3" s="53"/>
      <c r="N3"/>
      <c r="O3"/>
      <c r="P3"/>
      <c r="Q3"/>
      <c r="R3"/>
      <c r="S3"/>
    </row>
    <row r="4" spans="2:19" s="1" customFormat="1" ht="15" thickBot="1" x14ac:dyDescent="0.35">
      <c r="B4" s="37" t="s">
        <v>11</v>
      </c>
      <c r="C4" s="38">
        <v>0.1</v>
      </c>
      <c r="D4" s="29">
        <f>+J5*C4</f>
        <v>4537197.12</v>
      </c>
      <c r="E4" s="33">
        <f>+$J4*$C4</f>
        <v>0</v>
      </c>
      <c r="F4" s="29">
        <f>+J6*C4</f>
        <v>12989.87</v>
      </c>
      <c r="G4" s="3">
        <f>SUM(D4:F4)</f>
        <v>4550186.99</v>
      </c>
      <c r="I4" s="22" t="s">
        <v>16</v>
      </c>
      <c r="J4" s="40">
        <v>0</v>
      </c>
      <c r="K4" s="25">
        <f>+J4*$K$3</f>
        <v>0</v>
      </c>
      <c r="L4" s="25">
        <f>+(J4*10%)*$L$3</f>
        <v>0</v>
      </c>
      <c r="M4" s="25">
        <f>+J4+K4+L4</f>
        <v>0</v>
      </c>
      <c r="N4"/>
      <c r="O4"/>
      <c r="P4"/>
      <c r="Q4"/>
      <c r="R4"/>
      <c r="S4"/>
    </row>
    <row r="5" spans="2:19" x14ac:dyDescent="0.3">
      <c r="B5" s="59" t="s">
        <v>4</v>
      </c>
      <c r="C5" s="60"/>
      <c r="D5" s="30">
        <f>$D$4*E13</f>
        <v>2571078.3679999998</v>
      </c>
      <c r="E5" s="30">
        <f>$E$4*E21</f>
        <v>0</v>
      </c>
      <c r="F5" s="30">
        <f>$F$4*E29</f>
        <v>7723.7064864864869</v>
      </c>
      <c r="G5" s="6">
        <f t="shared" ref="G5:G8" si="0">SUM(D5:F5)</f>
        <v>2578802.0744864861</v>
      </c>
      <c r="I5" s="23" t="s">
        <v>17</v>
      </c>
      <c r="J5" s="39">
        <v>45371971.200000003</v>
      </c>
      <c r="K5" s="26">
        <f>+J5*$K$3</f>
        <v>4537197.12</v>
      </c>
      <c r="L5" s="26">
        <f>+(J5*10%)*$L$3</f>
        <v>862067.45280000009</v>
      </c>
      <c r="M5" s="26">
        <f>+J5+K5+L5</f>
        <v>50771235.772799999</v>
      </c>
    </row>
    <row r="6" spans="2:19" ht="15" thickBot="1" x14ac:dyDescent="0.35">
      <c r="B6" s="59" t="s">
        <v>5</v>
      </c>
      <c r="C6" s="60"/>
      <c r="D6" s="30">
        <f t="shared" ref="D6:D8" si="1">$D$4*E14</f>
        <v>907439.42400000012</v>
      </c>
      <c r="E6" s="30">
        <v>0</v>
      </c>
      <c r="F6" s="30">
        <f t="shared" ref="F6:F8" si="2">$F$4*E30</f>
        <v>4212.9308108108116</v>
      </c>
      <c r="G6" s="6">
        <f t="shared" si="0"/>
        <v>911652.35481081088</v>
      </c>
      <c r="I6" s="24" t="s">
        <v>18</v>
      </c>
      <c r="J6" s="40">
        <v>129898.7</v>
      </c>
      <c r="K6" s="27">
        <f>(+J6*$K$3)</f>
        <v>12989.87</v>
      </c>
      <c r="L6" s="27">
        <f>+(J6*10%)*$L$3</f>
        <v>2468.0753</v>
      </c>
      <c r="M6" s="27">
        <f>(+J6+K6+L6)</f>
        <v>145356.6453</v>
      </c>
    </row>
    <row r="7" spans="2:19" x14ac:dyDescent="0.3">
      <c r="B7" s="59" t="s">
        <v>6</v>
      </c>
      <c r="C7" s="60"/>
      <c r="D7" s="30">
        <f t="shared" si="1"/>
        <v>302479.80800000002</v>
      </c>
      <c r="E7" s="30">
        <f t="shared" ref="E7:E8" si="3">$E$4*E23</f>
        <v>0</v>
      </c>
      <c r="F7" s="30">
        <f t="shared" si="2"/>
        <v>351.0775675675676</v>
      </c>
      <c r="G7" s="6">
        <f t="shared" si="0"/>
        <v>302830.8855675676</v>
      </c>
      <c r="M7" s="42">
        <f>SUM(M4:M6)</f>
        <v>50916592.418099999</v>
      </c>
    </row>
    <row r="8" spans="2:19" x14ac:dyDescent="0.3">
      <c r="B8" s="59" t="s">
        <v>7</v>
      </c>
      <c r="C8" s="60"/>
      <c r="D8" s="30">
        <f t="shared" si="1"/>
        <v>756199.52</v>
      </c>
      <c r="E8" s="30">
        <f t="shared" si="3"/>
        <v>0</v>
      </c>
      <c r="F8" s="30">
        <f t="shared" si="2"/>
        <v>702.1551351351352</v>
      </c>
      <c r="G8" s="6">
        <f t="shared" si="0"/>
        <v>756901.67513513518</v>
      </c>
    </row>
    <row r="9" spans="2:19" ht="15" thickBot="1" x14ac:dyDescent="0.35">
      <c r="B9" s="41" t="s">
        <v>8</v>
      </c>
      <c r="C9" s="36"/>
      <c r="D9" s="31">
        <f>SUM(D5:D8)</f>
        <v>4537197.12</v>
      </c>
      <c r="E9" s="34">
        <f>SUM(E5:E8)</f>
        <v>0</v>
      </c>
      <c r="F9" s="31">
        <f>SUM(F5:F8)</f>
        <v>12989.87</v>
      </c>
      <c r="G9" s="7">
        <f>SUM(G5:G8)</f>
        <v>4550186.99</v>
      </c>
    </row>
    <row r="10" spans="2:19" ht="15" thickBot="1" x14ac:dyDescent="0.35">
      <c r="D10" s="2"/>
      <c r="E10" s="2"/>
      <c r="F10" s="2"/>
    </row>
    <row r="11" spans="2:19" ht="15" thickBot="1" x14ac:dyDescent="0.35">
      <c r="B11" s="47" t="s">
        <v>19</v>
      </c>
      <c r="C11" s="48"/>
      <c r="D11" s="48"/>
      <c r="E11" s="49"/>
      <c r="I11" s="5"/>
    </row>
    <row r="12" spans="2:19" x14ac:dyDescent="0.3">
      <c r="B12" s="9" t="s">
        <v>9</v>
      </c>
      <c r="C12" s="10">
        <f>SUM(C13:C16)</f>
        <v>30</v>
      </c>
      <c r="E12" s="11"/>
    </row>
    <row r="13" spans="2:19" x14ac:dyDescent="0.3">
      <c r="B13" s="12" t="s">
        <v>4</v>
      </c>
      <c r="C13" s="43">
        <v>17</v>
      </c>
      <c r="D13" s="19"/>
      <c r="E13" s="14">
        <f>C13/$C$12</f>
        <v>0.56666666666666665</v>
      </c>
      <c r="G13" s="44" t="s">
        <v>22</v>
      </c>
      <c r="I13" s="4"/>
    </row>
    <row r="14" spans="2:19" x14ac:dyDescent="0.3">
      <c r="B14" s="12" t="s">
        <v>5</v>
      </c>
      <c r="C14" s="43">
        <v>6</v>
      </c>
      <c r="D14" s="19"/>
      <c r="E14" s="14">
        <f>C14/$C$12</f>
        <v>0.2</v>
      </c>
    </row>
    <row r="15" spans="2:19" x14ac:dyDescent="0.3">
      <c r="B15" s="12" t="s">
        <v>6</v>
      </c>
      <c r="C15" s="43">
        <v>2</v>
      </c>
      <c r="D15" s="19"/>
      <c r="E15" s="14">
        <f>C15/$C$12</f>
        <v>6.6666666666666666E-2</v>
      </c>
    </row>
    <row r="16" spans="2:19" x14ac:dyDescent="0.3">
      <c r="B16" s="12" t="s">
        <v>7</v>
      </c>
      <c r="C16" s="43">
        <v>5</v>
      </c>
      <c r="D16" s="19"/>
      <c r="E16" s="14">
        <f>C16/$C$12</f>
        <v>0.16666666666666666</v>
      </c>
    </row>
    <row r="17" spans="2:7" ht="15" thickBot="1" x14ac:dyDescent="0.35">
      <c r="B17" s="15" t="s">
        <v>8</v>
      </c>
      <c r="C17" s="16">
        <f>SUM(C13:C16)</f>
        <v>30</v>
      </c>
      <c r="D17" s="20"/>
      <c r="E17" s="18">
        <f>SUM(E13:E16)</f>
        <v>0.99999999999999989</v>
      </c>
    </row>
    <row r="18" spans="2:7" ht="15" thickBot="1" x14ac:dyDescent="0.35"/>
    <row r="19" spans="2:7" ht="15" thickBot="1" x14ac:dyDescent="0.35">
      <c r="B19" s="47" t="s">
        <v>20</v>
      </c>
      <c r="C19" s="48"/>
      <c r="D19" s="48"/>
      <c r="E19" s="49"/>
    </row>
    <row r="20" spans="2:7" x14ac:dyDescent="0.3">
      <c r="B20" s="9" t="s">
        <v>9</v>
      </c>
      <c r="C20" s="10">
        <f>SUM(C21:C24)</f>
        <v>0</v>
      </c>
      <c r="E20" s="14"/>
    </row>
    <row r="21" spans="2:7" x14ac:dyDescent="0.3">
      <c r="B21" s="12" t="s">
        <v>4</v>
      </c>
      <c r="C21" s="45">
        <v>0</v>
      </c>
      <c r="E21" s="14">
        <f>C21/$C$25</f>
        <v>0</v>
      </c>
    </row>
    <row r="22" spans="2:7" x14ac:dyDescent="0.3">
      <c r="B22" s="12" t="s">
        <v>5</v>
      </c>
      <c r="C22" s="45">
        <v>0</v>
      </c>
      <c r="E22" s="14">
        <f t="shared" ref="E22:E24" si="4">C22/$C$25</f>
        <v>0</v>
      </c>
    </row>
    <row r="23" spans="2:7" x14ac:dyDescent="0.3">
      <c r="B23" s="12" t="s">
        <v>6</v>
      </c>
      <c r="C23" s="43">
        <v>0</v>
      </c>
      <c r="E23" s="14">
        <f t="shared" si="4"/>
        <v>0</v>
      </c>
    </row>
    <row r="24" spans="2:7" x14ac:dyDescent="0.3">
      <c r="B24" s="12" t="s">
        <v>7</v>
      </c>
      <c r="C24" s="43">
        <v>0</v>
      </c>
      <c r="E24" s="14">
        <f t="shared" si="4"/>
        <v>0</v>
      </c>
    </row>
    <row r="25" spans="2:7" ht="15" thickBot="1" x14ac:dyDescent="0.35">
      <c r="B25" s="15" t="s">
        <v>8</v>
      </c>
      <c r="C25" s="46">
        <v>1</v>
      </c>
      <c r="D25" s="17"/>
      <c r="E25" s="18">
        <f>SUM(E21:E24)</f>
        <v>0</v>
      </c>
    </row>
    <row r="26" spans="2:7" ht="15" thickBot="1" x14ac:dyDescent="0.35"/>
    <row r="27" spans="2:7" ht="15" thickBot="1" x14ac:dyDescent="0.35">
      <c r="B27" s="47" t="s">
        <v>21</v>
      </c>
      <c r="C27" s="48"/>
      <c r="D27" s="48"/>
      <c r="E27" s="49"/>
    </row>
    <row r="28" spans="2:7" x14ac:dyDescent="0.3">
      <c r="B28" s="9" t="s">
        <v>9</v>
      </c>
      <c r="C28" s="10">
        <f>SUM(C29:C32)</f>
        <v>37</v>
      </c>
      <c r="E28" s="11"/>
    </row>
    <row r="29" spans="2:7" x14ac:dyDescent="0.3">
      <c r="B29" s="12" t="s">
        <v>4</v>
      </c>
      <c r="C29" s="43">
        <v>22</v>
      </c>
      <c r="E29" s="13">
        <f>C29/$C$28</f>
        <v>0.59459459459459463</v>
      </c>
    </row>
    <row r="30" spans="2:7" x14ac:dyDescent="0.3">
      <c r="B30" s="12" t="s">
        <v>5</v>
      </c>
      <c r="C30" s="43">
        <v>12</v>
      </c>
      <c r="E30" s="14">
        <f>C30/$C$28</f>
        <v>0.32432432432432434</v>
      </c>
    </row>
    <row r="31" spans="2:7" x14ac:dyDescent="0.3">
      <c r="B31" s="12" t="s">
        <v>6</v>
      </c>
      <c r="C31" s="43">
        <v>1</v>
      </c>
      <c r="E31" s="13">
        <f>C31/$C$28</f>
        <v>2.7027027027027029E-2</v>
      </c>
      <c r="G31">
        <v>0</v>
      </c>
    </row>
    <row r="32" spans="2:7" x14ac:dyDescent="0.3">
      <c r="B32" s="12" t="s">
        <v>7</v>
      </c>
      <c r="C32" s="43">
        <v>2</v>
      </c>
      <c r="E32" s="14">
        <f>C32/$C$28</f>
        <v>5.4054054054054057E-2</v>
      </c>
    </row>
    <row r="33" spans="2:5" ht="15" thickBot="1" x14ac:dyDescent="0.35">
      <c r="B33" s="15" t="s">
        <v>8</v>
      </c>
      <c r="C33" s="16">
        <f>SUM(C29:C32)</f>
        <v>37</v>
      </c>
      <c r="D33" s="17"/>
      <c r="E33" s="18">
        <f>SUM(E29:E32)</f>
        <v>1</v>
      </c>
    </row>
  </sheetData>
  <mergeCells count="12">
    <mergeCell ref="B27:E27"/>
    <mergeCell ref="I2:I3"/>
    <mergeCell ref="J2:J3"/>
    <mergeCell ref="M2:M3"/>
    <mergeCell ref="B2:F2"/>
    <mergeCell ref="B11:E11"/>
    <mergeCell ref="B19:E19"/>
    <mergeCell ref="B3:C3"/>
    <mergeCell ref="B5:C5"/>
    <mergeCell ref="B6:C6"/>
    <mergeCell ref="B7:C7"/>
    <mergeCell ref="B8:C8"/>
  </mergeCells>
  <pageMargins left="0.7" right="0.7" top="0.75" bottom="0.75" header="0.3" footer="0.3"/>
  <pageSetup paperSize="9" orientation="portrait" r:id="rId1"/>
  <ignoredErrors>
    <ignoredError sqref="F9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B27D44C9E92C44E80A327525A1EA580" ma:contentTypeVersion="11" ma:contentTypeDescription="Create a new document." ma:contentTypeScope="" ma:versionID="a44593f04878bca67566f43757c83501">
  <xsd:schema xmlns:xsd="http://www.w3.org/2001/XMLSchema" xmlns:xs="http://www.w3.org/2001/XMLSchema" xmlns:p="http://schemas.microsoft.com/office/2006/metadata/properties" xmlns:ns3="f9835f2c-a5d8-47b8-88a4-77a3324b5592" xmlns:ns4="1bf1a7e0-185b-409f-818a-54ddd52a2afa" targetNamespace="http://schemas.microsoft.com/office/2006/metadata/properties" ma:root="true" ma:fieldsID="03b92502e48f4075ad56a44d2e39338e" ns3:_="" ns4:_="">
    <xsd:import namespace="f9835f2c-a5d8-47b8-88a4-77a3324b5592"/>
    <xsd:import namespace="1bf1a7e0-185b-409f-818a-54ddd52a2af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835f2c-a5d8-47b8-88a4-77a3324b55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f1a7e0-185b-409f-818a-54ddd52a2af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AAA8B78-C01A-4CDF-92E5-A2A1579814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9835f2c-a5d8-47b8-88a4-77a3324b5592"/>
    <ds:schemaRef ds:uri="1bf1a7e0-185b-409f-818a-54ddd52a2a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C0467F9-EDA0-4827-8646-50BFC2A6B7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8DA0EB-4DC6-482B-9EBE-50C37466B345}">
  <ds:schemaRefs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f9835f2c-a5d8-47b8-88a4-77a3324b5592"/>
    <ds:schemaRef ds:uri="http://schemas.microsoft.com/office/2006/documentManagement/types"/>
    <ds:schemaRef ds:uri="http://purl.org/dc/dcmitype/"/>
    <ds:schemaRef ds:uri="1bf1a7e0-185b-409f-818a-54ddd52a2afa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MARZO2024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Sebastian Loaiza Restrepo</dc:creator>
  <cp:keywords/>
  <dc:description/>
  <cp:lastModifiedBy>Adriana Rodriguez Landinez</cp:lastModifiedBy>
  <cp:revision/>
  <cp:lastPrinted>2023-06-23T16:01:21Z</cp:lastPrinted>
  <dcterms:created xsi:type="dcterms:W3CDTF">2021-02-24T16:06:56Z</dcterms:created>
  <dcterms:modified xsi:type="dcterms:W3CDTF">2024-10-28T13:20:53Z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0x010100BB27D44C9E92C44E80A327525A1EA580</vt:lpwstr>
  </property>
  <property fmtid="{D5CDD505-2E9C-101B-9397-08002B2CF9AE}" pid="3" name="MSIP_Label_1299739c-ad3d-4908-806e-4d91151a6e13_Enabled">
    <vt:lpwstr>true</vt:lpwstr>
  </property>
  <property fmtid="{D5CDD505-2E9C-101B-9397-08002B2CF9AE}" pid="4" name="MSIP_Label_1299739c-ad3d-4908-806e-4d91151a6e13_SetDate">
    <vt:lpwstr>2023-02-15T18:49:06Z</vt:lpwstr>
  </property>
  <property fmtid="{D5CDD505-2E9C-101B-9397-08002B2CF9AE}" pid="5" name="MSIP_Label_1299739c-ad3d-4908-806e-4d91151a6e13_Method">
    <vt:lpwstr>Standard</vt:lpwstr>
  </property>
  <property fmtid="{D5CDD505-2E9C-101B-9397-08002B2CF9AE}" pid="6" name="MSIP_Label_1299739c-ad3d-4908-806e-4d91151a6e13_Name">
    <vt:lpwstr>All Employees (Unrestricted)</vt:lpwstr>
  </property>
  <property fmtid="{D5CDD505-2E9C-101B-9397-08002B2CF9AE}" pid="7" name="MSIP_Label_1299739c-ad3d-4908-806e-4d91151a6e13_SiteId">
    <vt:lpwstr>cbc2c381-2f2e-4d93-91d1-506c9316ace7</vt:lpwstr>
  </property>
  <property fmtid="{D5CDD505-2E9C-101B-9397-08002B2CF9AE}" pid="8" name="MSIP_Label_1299739c-ad3d-4908-806e-4d91151a6e13_ActionId">
    <vt:lpwstr>20bb01ea-1c2c-44e2-a7c5-d733bb8e929f</vt:lpwstr>
  </property>
  <property fmtid="{D5CDD505-2E9C-101B-9397-08002B2CF9AE}" pid="9" name="MSIP_Label_1299739c-ad3d-4908-806e-4d91151a6e13_ContentBits">
    <vt:lpwstr>0</vt:lpwstr>
  </property>
</Properties>
</file>