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silvia_mancipe_supersalud_gov_co/Documents/Silvia Mancipe/11. Trámites 2025/5. MODIFICACIONES/3. ASEO Y CAFETERÍA/200_2024 (PASTO-138278)/"/>
    </mc:Choice>
  </mc:AlternateContent>
  <xr:revisionPtr revIDLastSave="10" documentId="13_ncr:1_{F2EC3355-A85B-4EF4-8C76-DB4BAF75F2B3}" xr6:coauthVersionLast="47" xr6:coauthVersionMax="47" xr10:uidLastSave="{71BB6BA1-9944-4A91-AA5D-C2C7AAC2A7CE}"/>
  <bookViews>
    <workbookView xWindow="10470" yWindow="390" windowWidth="17865" windowHeight="10620" firstSheet="6" activeTab="10" xr2:uid="{343B5891-4F91-4C56-9D1F-D80F556D39B8}"/>
  </bookViews>
  <sheets>
    <sheet name="PLAZO EJEC Y OC" sheetId="1" r:id="rId1"/>
    <sheet name="BOGOTA" sheetId="9" r:id="rId2"/>
    <sheet name="CALI" sheetId="2" r:id="rId3"/>
    <sheet name="QUIBDO" sheetId="5" r:id="rId4"/>
    <sheet name="MEDELLIN" sheetId="3" r:id="rId5"/>
    <sheet name="YOPAL" sheetId="7" r:id="rId6"/>
    <sheet name="BUCARAMANGA" sheetId="10" r:id="rId7"/>
    <sheet name="BARRANQUILLA" sheetId="8" r:id="rId8"/>
    <sheet name="NEIVA" sheetId="4" r:id="rId9"/>
    <sheet name="RIOHACHA" sheetId="6" r:id="rId10"/>
    <sheet name="PASTO" sheetId="22" r:id="rId11"/>
    <sheet name="SAN ANDRES" sheetId="21" r:id="rId12"/>
  </sheets>
  <externalReferences>
    <externalReference r:id="rId13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2" l="1"/>
  <c r="F2" i="1"/>
  <c r="I2" i="1" s="1"/>
  <c r="F5" i="1"/>
  <c r="I5" i="1" s="1"/>
  <c r="F6" i="1"/>
  <c r="I6" i="1" s="1"/>
  <c r="F13" i="22" l="1"/>
  <c r="F14" i="22"/>
  <c r="F15" i="22"/>
  <c r="F16" i="22"/>
  <c r="F17" i="22"/>
  <c r="F18" i="22"/>
  <c r="F8" i="22"/>
  <c r="F9" i="22"/>
  <c r="F10" i="22"/>
  <c r="F11" i="22"/>
  <c r="F12" i="22"/>
  <c r="F7" i="22"/>
  <c r="E3" i="22"/>
  <c r="F3" i="22" s="1"/>
  <c r="F4" i="22" s="1"/>
  <c r="F11" i="21"/>
  <c r="F10" i="21"/>
  <c r="F9" i="21"/>
  <c r="F8" i="21"/>
  <c r="F7" i="21"/>
  <c r="F12" i="21" s="1"/>
  <c r="E3" i="21"/>
  <c r="F3" i="21" s="1"/>
  <c r="F4" i="21" s="1"/>
  <c r="E3" i="8"/>
  <c r="E3" i="10"/>
  <c r="E3" i="3"/>
  <c r="E3" i="4"/>
  <c r="E3" i="6"/>
  <c r="F99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8" i="5"/>
  <c r="F9" i="5"/>
  <c r="F10" i="5"/>
  <c r="F11" i="5"/>
  <c r="F7" i="5"/>
  <c r="F20" i="22" l="1"/>
  <c r="F13" i="21"/>
  <c r="F12" i="5"/>
  <c r="F21" i="22" l="1"/>
  <c r="F22" i="22" s="1"/>
  <c r="F14" i="21"/>
  <c r="F3" i="5"/>
  <c r="F4" i="5" s="1"/>
  <c r="F13" i="5" s="1"/>
  <c r="F3" i="6"/>
  <c r="F4" i="6" s="1"/>
  <c r="F8" i="6"/>
  <c r="F9" i="6"/>
  <c r="F10" i="6"/>
  <c r="F11" i="6"/>
  <c r="F7" i="6"/>
  <c r="F8" i="7"/>
  <c r="F9" i="7"/>
  <c r="F10" i="7"/>
  <c r="F11" i="7"/>
  <c r="F7" i="7"/>
  <c r="F3" i="7"/>
  <c r="F4" i="7" s="1"/>
  <c r="F8" i="4"/>
  <c r="F9" i="4"/>
  <c r="F10" i="4"/>
  <c r="F11" i="4"/>
  <c r="F7" i="4"/>
  <c r="F3" i="4"/>
  <c r="F4" i="4" s="1"/>
  <c r="F8" i="3"/>
  <c r="F9" i="3"/>
  <c r="F10" i="3"/>
  <c r="F11" i="3"/>
  <c r="F7" i="3"/>
  <c r="F12" i="3" s="1"/>
  <c r="F3" i="3"/>
  <c r="F4" i="3" s="1"/>
  <c r="F9" i="2"/>
  <c r="F10" i="2"/>
  <c r="F11" i="2"/>
  <c r="F12" i="2"/>
  <c r="F8" i="2"/>
  <c r="F4" i="2"/>
  <c r="F3" i="2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9" i="9"/>
  <c r="F4" i="9"/>
  <c r="F5" i="9"/>
  <c r="F3" i="9"/>
  <c r="F8" i="8"/>
  <c r="F9" i="8"/>
  <c r="F10" i="8"/>
  <c r="F11" i="8"/>
  <c r="F7" i="8"/>
  <c r="F12" i="8" s="1"/>
  <c r="F3" i="8"/>
  <c r="F4" i="8" s="1"/>
  <c r="F3" i="10"/>
  <c r="F8" i="10"/>
  <c r="F9" i="10"/>
  <c r="F10" i="10"/>
  <c r="F11" i="10"/>
  <c r="F7" i="10"/>
  <c r="F12" i="10" s="1"/>
  <c r="F13" i="2" l="1"/>
  <c r="F23" i="22"/>
  <c r="F11" i="1" s="1"/>
  <c r="I11" i="1" s="1"/>
  <c r="F16" i="21"/>
  <c r="F12" i="1" s="1"/>
  <c r="I12" i="1" s="1"/>
  <c r="F13" i="3"/>
  <c r="F12" i="6"/>
  <c r="F13" i="6" s="1"/>
  <c r="F12" i="7"/>
  <c r="F13" i="7" s="1"/>
  <c r="F12" i="4"/>
  <c r="F13" i="4" s="1"/>
  <c r="F5" i="2"/>
  <c r="F6" i="9"/>
  <c r="F13" i="8"/>
  <c r="F14" i="2" l="1"/>
  <c r="F100" i="9"/>
  <c r="F14" i="7"/>
  <c r="F15" i="7" s="1"/>
  <c r="F14" i="4"/>
  <c r="F14" i="6"/>
  <c r="F15" i="6" s="1"/>
  <c r="F14" i="5"/>
  <c r="F15" i="5" s="1"/>
  <c r="F4" i="10"/>
  <c r="F15" i="4" l="1"/>
  <c r="F16" i="4" s="1"/>
  <c r="F9" i="1" s="1"/>
  <c r="I9" i="1" s="1"/>
  <c r="F13" i="10"/>
  <c r="F14" i="10" s="1"/>
  <c r="F15" i="10" s="1"/>
  <c r="F14" i="8"/>
  <c r="F15" i="8" s="1"/>
  <c r="F14" i="3"/>
  <c r="F15" i="3" s="1"/>
  <c r="F101" i="9"/>
  <c r="F102" i="9" s="1"/>
  <c r="F16" i="7"/>
  <c r="F16" i="6"/>
  <c r="F10" i="1" s="1"/>
  <c r="I10" i="1" s="1"/>
  <c r="F16" i="5"/>
  <c r="F103" i="9" l="1"/>
  <c r="F16" i="8"/>
  <c r="F8" i="1" s="1"/>
  <c r="I8" i="1" s="1"/>
  <c r="F16" i="3"/>
  <c r="F4" i="1" s="1"/>
  <c r="I4" i="1" s="1"/>
  <c r="F16" i="10"/>
  <c r="F7" i="1" s="1"/>
  <c r="I7" i="1" s="1"/>
  <c r="F15" i="2" l="1"/>
  <c r="F16" i="2" s="1"/>
  <c r="F17" i="2" l="1"/>
  <c r="F3" i="1" s="1"/>
  <c r="I3" i="1" s="1"/>
  <c r="F13" i="1" l="1"/>
</calcChain>
</file>

<file path=xl/sharedStrings.xml><?xml version="1.0" encoding="utf-8"?>
<sst xmlns="http://schemas.openxmlformats.org/spreadsheetml/2006/main" count="562" uniqueCount="192">
  <si>
    <t>Medellin</t>
  </si>
  <si>
    <t>Riohacha</t>
  </si>
  <si>
    <t>Yopal</t>
  </si>
  <si>
    <t>Barranquilla</t>
  </si>
  <si>
    <t>Bucaramanga</t>
  </si>
  <si>
    <t>Cali</t>
  </si>
  <si>
    <t>No</t>
  </si>
  <si>
    <t>Articulo</t>
  </si>
  <si>
    <t>Cantidad</t>
  </si>
  <si>
    <t>Unidad</t>
  </si>
  <si>
    <t>Precio</t>
  </si>
  <si>
    <t>Total</t>
  </si>
  <si>
    <t>ays04--R5 - Operario de aseo y cafetería Tiempo Completo - 1</t>
  </si>
  <si>
    <t>Mes</t>
  </si>
  <si>
    <t>ays04--R5 - Operario de mantenimiento MT Medio Tiempo - 1</t>
  </si>
  <si>
    <t>ays04--R5 - Agua potable 4 (Compra) - 12</t>
  </si>
  <si>
    <t>ays04--R5 - Carro exprimidor de trapero 1 (Arrendamiento) - 1</t>
  </si>
  <si>
    <t>ays04--R5 - Escalera 1 (Arrendamiento) - 1</t>
  </si>
  <si>
    <t>ays04--R5 - Greca para tintos 2 (Arrendamiento) - 1</t>
  </si>
  <si>
    <t>ays04--R5 - Horno microondas de tipo industrial (Arrendamiento) - 1</t>
  </si>
  <si>
    <t>ays04--R3 - Operario de aseo y cafetería Tiempo Completo - 1</t>
  </si>
  <si>
    <t>ays04--R3 - Carro exprimidor de trapero 1 (Arrendamiento) - 1</t>
  </si>
  <si>
    <t>ays04--R3 - Escalera 1 (Arrendamiento) - 1</t>
  </si>
  <si>
    <t>ays04--R3 - Greca para tintos 2 (Arrendamiento) - 1</t>
  </si>
  <si>
    <t>ays04--R3 - Horno microondas de tipo industrial (Arrendamiento) - 1</t>
  </si>
  <si>
    <t>ays04--R7 - Operario de aseo y cafetería Tiempo Completo - 1</t>
  </si>
  <si>
    <t>ays04--R7 - Carro exprimidor de trapero 1 (Arrendamiento) - 1</t>
  </si>
  <si>
    <t>ays04--R7 - Escalera 1 (Arrendamiento) - 1</t>
  </si>
  <si>
    <t>ays04--R7 - Greca para tintos 2 (Arrendamiento) - 1</t>
  </si>
  <si>
    <t>ays04--R7 - Horno microondas de tipo industrial (Arrendamiento) - 1</t>
  </si>
  <si>
    <t>ays04--R14 - Operario de mantenimiento Tiempo Completo - 1</t>
  </si>
  <si>
    <t>ays04--R14 - Carro exprimidor de trapero 1 (Arrendamiento) - 1</t>
  </si>
  <si>
    <t>ays04--R14 - Escalera 1 (Arrendamiento) - 1</t>
  </si>
  <si>
    <t>ays04--R14 - Greca para tintos 2 (Arrendamiento) - 1</t>
  </si>
  <si>
    <t>ays04--R14 - Horno microondas de tipo industrial (Arrendamiento) - 1</t>
  </si>
  <si>
    <t>ays04--R1 - Operario de aseo y cafetería Tiempo Completo - 1</t>
  </si>
  <si>
    <t>ays04--R1 - Agua potable 4 (Compra) - 17</t>
  </si>
  <si>
    <t>ays04--R1 - Carro exprimidor de trapero 1 (Arrendamiento) - 1</t>
  </si>
  <si>
    <t>ays04--R1 - Escalera 1 (Arrendamiento) - 1</t>
  </si>
  <si>
    <t>ays04--R1 - Greca para tintos 2 (Arrendamiento) - 1</t>
  </si>
  <si>
    <t>ays04--R1 - Horno microondas de tipo industrial (Arrendamiento) - 1</t>
  </si>
  <si>
    <t>ays04--R8 - Operario de aseo y cafetería Tiempo Completo - 1</t>
  </si>
  <si>
    <t>ays04--R8 - Agua potable 4 (Compra) - 20</t>
  </si>
  <si>
    <t>ays04--R8 - Carro exprimidor de trapero 1 (Arrendamiento) - 1</t>
  </si>
  <si>
    <t>ays04--R8 - Escalera 1 (Arrendamiento) - 1</t>
  </si>
  <si>
    <t>ays04--R8 - Greca para tintos 2 (Arrendamiento) - 1</t>
  </si>
  <si>
    <t>ays04--R8 - Horno microondas de tipo industrial (Arrendamiento) - 1</t>
  </si>
  <si>
    <t>ays04--R2 - Operario de aseo y cafetería Tiempo Completo - 1</t>
  </si>
  <si>
    <t>ays04--R2 - Carro exprimidor de trapero 1 (Arrendamiento) - 1</t>
  </si>
  <si>
    <t>ays04--R2 - Escalera 1 (Arrendamiento) - 1</t>
  </si>
  <si>
    <t>ays04--R2 - Greca para tintos 2 (Arrendamiento) - 1</t>
  </si>
  <si>
    <t>ays04--R2 - Horno microondas de tipo industrial (Arrendamiento) - 1</t>
  </si>
  <si>
    <t>ays04--R11 - Operario de aseo y cafetería Tiempo Completo - 32</t>
  </si>
  <si>
    <t>ays04--R11 - Coordinador de tiempo completo Tiempo Completo - 1</t>
  </si>
  <si>
    <t>ays04--R11 - Operario de mantenimiento capacitado para trabajo en alturas Tiempo Completo - 1</t>
  </si>
  <si>
    <t>ays04--R11 - Champú para alfombras y tapizados 1 (Compra) - 3</t>
  </si>
  <si>
    <t>ays04--R11 - Líquido cubre rasguños para madera (Compra) - 2</t>
  </si>
  <si>
    <t>ays04--R11 - Cera emulsionada Neutra (Compra) - 15</t>
  </si>
  <si>
    <t>ays04--R11 - Abrillantador para piso laminado (Compra) - 15</t>
  </si>
  <si>
    <t>ays04--R11 - Papel higiénico 1 (Compra) - 20</t>
  </si>
  <si>
    <t>ays04--R11 - Repuestos brillador 2 (Compra) - 2</t>
  </si>
  <si>
    <t>ays04--R11 - Vajilla 1 (Compra) - 1</t>
  </si>
  <si>
    <t>ays04--R11 - Greca para tintos 2 (Arrendamiento) - 2</t>
  </si>
  <si>
    <t>ays04--R11 - Greca para tintos 3 (Arrendamiento) - 6</t>
  </si>
  <si>
    <t>ays04--R11 - Horno microondas de tipo industrial (Arrendamiento) - 18</t>
  </si>
  <si>
    <t>ays04--R11 - Lavabrilladora de pisos 1 (Arrendamiento) - 1</t>
  </si>
  <si>
    <t>ays04--R9 - Operario de aseo y cafetería Tiempo Completo - 1</t>
  </si>
  <si>
    <t>ays04--R9 - Agua potable 4 (Compra) - 15</t>
  </si>
  <si>
    <t>ays04--R9 - Carro exprimidor de trapero 1 (Arrendamiento) - 1</t>
  </si>
  <si>
    <t>ays04--R9 - Escalera 1 (Arrendamiento) - 1</t>
  </si>
  <si>
    <t>ays04--R9 - Greca para tintos 2 (Arrendamiento) - 1</t>
  </si>
  <si>
    <t>ays04--R9 - Horno microondas de tipo industrial (Arrendamiento) - 1</t>
  </si>
  <si>
    <t>VALOR TOTAL ADICIONAR PERSONAL</t>
  </si>
  <si>
    <t>VALOR TOTAL ADICIONAR BIENES</t>
  </si>
  <si>
    <t>SUBTOTAL ADICIONAR PERSONAL + BIENES</t>
  </si>
  <si>
    <t>AIU 10%</t>
  </si>
  <si>
    <t>IVA 19%</t>
  </si>
  <si>
    <t>TOTAL ADICIÓN</t>
  </si>
  <si>
    <t>SEDE</t>
  </si>
  <si>
    <t>VALOR ADICION</t>
  </si>
  <si>
    <t>MESES</t>
  </si>
  <si>
    <t>Bogota</t>
  </si>
  <si>
    <t>Quibdó</t>
  </si>
  <si>
    <t>Neiva</t>
  </si>
  <si>
    <t>ays04--R11 - Jabón para loza 1 (Compra) - 26</t>
  </si>
  <si>
    <t>ays04--R11 - Jabón de dispensador para manos 3 (Compra) - 21</t>
  </si>
  <si>
    <t>ays04--R11 - Gel antibacterial para manos (Compra) - 13</t>
  </si>
  <si>
    <t>ays04--R11 - Líquido desengrasante (Compra) - 22</t>
  </si>
  <si>
    <t>ays04--R11 - Limpiador desinfectante para uso general 1 (Compra) - 35</t>
  </si>
  <si>
    <t>ays04--R11 - Líquido para limpiar vidrios 1 (Compra) - 34</t>
  </si>
  <si>
    <t>ays04--R11 - Blanqueador o hipoclorito 1 (Compra) - 24</t>
  </si>
  <si>
    <t>ays04--R11 - Alcohol industrial 1 (Compra) - 20</t>
  </si>
  <si>
    <t>ays04--R11 - Jabón neutro para pisos 1 (Compra) - 18</t>
  </si>
  <si>
    <t>ays04--R11 - Varsol ecológico 1 (Compra) - 17</t>
  </si>
  <si>
    <t>ays04--R11 - Desmanchador multiusos (Compra) - 18</t>
  </si>
  <si>
    <t>ays04--R11 - Ambientador 1 (Compra) - 19</t>
  </si>
  <si>
    <t>ays04--R11 - Ambientador 2 (Compra) - 17</t>
  </si>
  <si>
    <t>ays04--R11 - Limpiones 1 (Compra) - 52</t>
  </si>
  <si>
    <t>ays04--R11 - Bayetilla 1 (Compra) - 55</t>
  </si>
  <si>
    <t>ays04--R11 - Bayetilla 2 (Compra) - 22</t>
  </si>
  <si>
    <t>ays04--R11 - Paño absorbente multiusos 1 (Compra) - 41</t>
  </si>
  <si>
    <t>ays04--R11 - Esponjilla 1 (Compra) - 64</t>
  </si>
  <si>
    <t>ays04--R11 - Esponjilla 3 (Compra) - 57</t>
  </si>
  <si>
    <t>ays04--R11 - Escoba 1 (Compra) - 26</t>
  </si>
  <si>
    <t>ays04--R11 - Escoba 2 (Compra) - 18</t>
  </si>
  <si>
    <t>ays04--R11 - Mango metálico escoba 1 (Compra) - 14</t>
  </si>
  <si>
    <t>ays04--R11 - Cepillos 1 (Compra) - 14</t>
  </si>
  <si>
    <t>ays04--R11 - Trapero 3 (Compra) - 50</t>
  </si>
  <si>
    <t>ays04--R11 - Mango metálico trapero (Compra) - 18</t>
  </si>
  <si>
    <t>ays04--R11 - Cepillo para sanitario (churrusco) (Compra) - 15</t>
  </si>
  <si>
    <t>ays04--R11 - Pads 1 (Compra) - 2</t>
  </si>
  <si>
    <t>ays04--R11 - Bolsas plásticas 4 (Compra) - 18</t>
  </si>
  <si>
    <t>ays04--R11 - Bolsas plásticas 8 (Compra) - 116</t>
  </si>
  <si>
    <t>ays04--R11 - Bolsas plásticas 9 (Compra) - 100</t>
  </si>
  <si>
    <t>ays04--R11 - Bolsas plásticas 11 (Compra) - 17</t>
  </si>
  <si>
    <t>ays04--R11 - Bolsas plásticas 15 (Compra) - 139+</t>
  </si>
  <si>
    <t>ays04--R11 - Bolsas plásticas 16 (Compra) - 96</t>
  </si>
  <si>
    <t>ays04--R11 - Bolsas plásticas 17 (Compra) - 96</t>
  </si>
  <si>
    <t>ays04--R11 - Bolsas plásticas 18 (Compra) - 19</t>
  </si>
  <si>
    <t>ays04--R11 - Bolsas plásticas 21 (Compra) - 13</t>
  </si>
  <si>
    <t>ays04--R11 - Bolsas plásticas 22 (Compra) - 13</t>
  </si>
  <si>
    <t>ays04--R11 - Guantes 1 (Compra) - 33</t>
  </si>
  <si>
    <t>ays04--R11 - Guantes 4 (Compra) - 35</t>
  </si>
  <si>
    <t>ays04--R11 - Guantes 5 (Compra) - 57</t>
  </si>
  <si>
    <t>ays04--R11 - Papel higiénico 3 (Compra) - 152</t>
  </si>
  <si>
    <t>ays04--R11 - Toallas para manos 1 (Compra) - 85</t>
  </si>
  <si>
    <t>ays04--R11 - Toallas para manos 6 (Compra) - 320</t>
  </si>
  <si>
    <t>ays04--R11 - Vasos biodegradables 2 (Compra) - 80</t>
  </si>
  <si>
    <t>ays04--R11 - Mezclador 1 (Compra) - 52</t>
  </si>
  <si>
    <t>ays04--R11 - Servilleta papel (Compra) - 60</t>
  </si>
  <si>
    <t>ays04--R11 - Filtro para greca 2 (Compra) - 25</t>
  </si>
  <si>
    <t>ays04--R11 - Filtro para greca 3 (Compra) - 25</t>
  </si>
  <si>
    <t>ays04--R11 - Termo para café 2 (Compra) - 14</t>
  </si>
  <si>
    <t>ays04--R11 - Café 1 (Compra) - 445</t>
  </si>
  <si>
    <t>ays04--R11 - Azúcar 1 (Compra) - 188</t>
  </si>
  <si>
    <t>ays04--R11 - Aromática (Compra) - 710</t>
  </si>
  <si>
    <t>ays04--R11 - Bebida de panela (Compra) - 311</t>
  </si>
  <si>
    <t>ays04--R11 - Agua potable 4 (Compra) - 292</t>
  </si>
  <si>
    <t>ays04--R11 - Brillador 2 (Compra) - 2</t>
  </si>
  <si>
    <t>ays04--R11 - Destapador para sanitario (chupa) (Compra) - 15</t>
  </si>
  <si>
    <t>ays04--R11 - Recogedor de basura 1 (Compra) - 15</t>
  </si>
  <si>
    <t>ays04--R11 - Atomizadores (Compra) - 63</t>
  </si>
  <si>
    <t>ays04--R11 - Vasos 1 (Compra) - 40</t>
  </si>
  <si>
    <t>ays04--R11 - Juego de cubiertos (Compra) - 2</t>
  </si>
  <si>
    <t>ays04--R11 - Terno para café (Compra) - 10</t>
  </si>
  <si>
    <t>ays04--R11 - Jarra (Compra) - 5</t>
  </si>
  <si>
    <t>ays04--R11 - Balde (Compra) - 13</t>
  </si>
  <si>
    <t>ays04--R11 - Bandeja 3 (Compra) - 4</t>
  </si>
  <si>
    <t>Carro Exprimidor de trapero 1 (Arrendamiento) - 5</t>
  </si>
  <si>
    <t>ays04--R11 - Escalera 1 (Arrendamiento) - 5</t>
  </si>
  <si>
    <t>ays04--R11 - Contenedor de basura 1 (Compra) - 13</t>
  </si>
  <si>
    <t>ays04--R11 - Contenedor de basura 5 (Compra) - 6</t>
  </si>
  <si>
    <t>ays04--R11 - Contenedor de basura 7 (Compra) - 6</t>
  </si>
  <si>
    <t>ays04--R11 - Contenedor de basura 17 (Compra) - 1</t>
  </si>
  <si>
    <t>ays04--R11 - Contenedor de basura 18 (Compra) - 1</t>
  </si>
  <si>
    <t>ays04--R11 - Contenedor de basura 19 (Compra) - 1</t>
  </si>
  <si>
    <t>ays04--R11 - Punto Ecológico 4 (Compra) - 2</t>
  </si>
  <si>
    <t>ays04--R11 - Señales peatonales de prevención y atención 3 (Compra) - 3</t>
  </si>
  <si>
    <t>ays04--R11 - Dispensador para papel higiénico 1 (Compra) - 3</t>
  </si>
  <si>
    <t>ays04--R11 - Dispensador de toallas de manos 2 (Compra) - 3</t>
  </si>
  <si>
    <t>ays04--R11 - Dispensador de jabón líquido 1 (Compra) - 3</t>
  </si>
  <si>
    <t>ays04--R11 - Dispensador goteo por gravedad y recarga (Compra) - 3</t>
  </si>
  <si>
    <t>ays04--R11 - Dispensador de agua con botellón (Compra) - 5</t>
  </si>
  <si>
    <t>ays04--R3 - Agua potable 4 (Compra) - 22</t>
  </si>
  <si>
    <t>ays04--R2 - Agua potable 4 (Compra) - 20</t>
  </si>
  <si>
    <t>ays04--R14 - Agua potable 4 (Compra) - 19</t>
  </si>
  <si>
    <t>ays04--R7 - Agua potable 4 (Compra) - 14</t>
  </si>
  <si>
    <t>ays04--R9 - Punto Ecológico 4 (Compra) - 2</t>
  </si>
  <si>
    <t>ays04--R9 - Señales peatonales de prevención y atención 3 (Compra) - 2</t>
  </si>
  <si>
    <t>ays04--R9 - Dispensador para papel higiénico 1 (Compra) - 4</t>
  </si>
  <si>
    <t>ays04--R9 - Dispensador de toallas de manos 2 (Compra) - 4</t>
  </si>
  <si>
    <t>ays04--R9 - Dispensador de jabón líquido 1 (Compra) - 4</t>
  </si>
  <si>
    <t>ays04--R9 - Dispensador goteo por gravedad y recarga (Compra) - 4</t>
  </si>
  <si>
    <t>ays04--R9 - Dispensador de agua con botellón (Compra) - 1</t>
  </si>
  <si>
    <t>Pasto</t>
  </si>
  <si>
    <t>San Andrés</t>
  </si>
  <si>
    <t>CIUDAD</t>
  </si>
  <si>
    <t>CONTRATO</t>
  </si>
  <si>
    <t>ORD. DE COMPRA</t>
  </si>
  <si>
    <t>198 de 2024</t>
  </si>
  <si>
    <t>196 de 2024</t>
  </si>
  <si>
    <t>192 de 2024</t>
  </si>
  <si>
    <t>190 de 2024</t>
  </si>
  <si>
    <t>200 de 2024</t>
  </si>
  <si>
    <t>194 de 2024</t>
  </si>
  <si>
    <t>199 de 2024</t>
  </si>
  <si>
    <t>195 de 2024</t>
  </si>
  <si>
    <t>193 de 2024</t>
  </si>
  <si>
    <t>189 de 2024</t>
  </si>
  <si>
    <t>Vl. Total adición</t>
  </si>
  <si>
    <t>VALOR CDP</t>
  </si>
  <si>
    <t>VALOR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</si>
</sst>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44" fontId="3" fillId="5" borderId="16" xfId="2" applyFont="1" applyFill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2" applyFont="1" applyBorder="1"/>
    <xf numFmtId="0" fontId="4" fillId="0" borderId="2" xfId="0" applyFont="1" applyBorder="1"/>
    <xf numFmtId="44" fontId="4" fillId="0" borderId="2" xfId="2" applyFont="1" applyBorder="1"/>
    <xf numFmtId="0" fontId="3" fillId="7" borderId="21" xfId="0" applyFont="1" applyFill="1" applyBorder="1"/>
    <xf numFmtId="44" fontId="3" fillId="7" borderId="22" xfId="2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 wrapText="1"/>
    </xf>
    <xf numFmtId="44" fontId="3" fillId="4" borderId="17" xfId="2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44" fontId="7" fillId="6" borderId="2" xfId="2" applyFont="1" applyFill="1" applyBorder="1" applyAlignment="1">
      <alignment horizontal="center" vertical="center" wrapText="1"/>
    </xf>
    <xf numFmtId="44" fontId="3" fillId="4" borderId="16" xfId="2" applyFont="1" applyFill="1" applyBorder="1" applyAlignment="1">
      <alignment horizontal="left" vertical="center"/>
    </xf>
    <xf numFmtId="44" fontId="4" fillId="0" borderId="1" xfId="2" applyFont="1" applyBorder="1" applyAlignment="1">
      <alignment vertical="center"/>
    </xf>
    <xf numFmtId="44" fontId="7" fillId="6" borderId="1" xfId="2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44" fontId="7" fillId="6" borderId="2" xfId="2" applyFont="1" applyFill="1" applyBorder="1" applyAlignment="1">
      <alignment horizontal="left" vertical="center" wrapText="1"/>
    </xf>
    <xf numFmtId="44" fontId="3" fillId="4" borderId="20" xfId="2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44" fontId="4" fillId="0" borderId="3" xfId="2" applyFont="1" applyBorder="1" applyAlignment="1">
      <alignment vertical="center"/>
    </xf>
    <xf numFmtId="44" fontId="4" fillId="0" borderId="2" xfId="2" applyFont="1" applyBorder="1" applyAlignment="1">
      <alignment vertical="center"/>
    </xf>
    <xf numFmtId="4" fontId="7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44" fontId="4" fillId="6" borderId="2" xfId="2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3" xfId="2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44" fontId="4" fillId="0" borderId="2" xfId="2" applyFont="1" applyBorder="1" applyAlignment="1">
      <alignment horizontal="left" vertical="center"/>
    </xf>
    <xf numFmtId="43" fontId="4" fillId="0" borderId="0" xfId="0" applyNumberFormat="1" applyFont="1"/>
    <xf numFmtId="165" fontId="4" fillId="0" borderId="0" xfId="0" applyNumberFormat="1" applyFont="1"/>
    <xf numFmtId="165" fontId="4" fillId="0" borderId="1" xfId="0" applyNumberFormat="1" applyFont="1" applyBorder="1"/>
    <xf numFmtId="166" fontId="4" fillId="4" borderId="1" xfId="0" applyNumberFormat="1" applyFont="1" applyFill="1" applyBorder="1"/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</cellXfs>
  <cellStyles count="4">
    <cellStyle name="Hipervínculo" xfId="1" builtinId="8"/>
    <cellStyle name="Moneda" xfId="2" builtinId="4"/>
    <cellStyle name="Moneda 2" xfId="3" xr:uid="{8AE0C122-BD5D-4A13-B487-81BE5DAA1A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17?sort=desc&amp;order=No" TargetMode="External"/><Relationship Id="rId3" Type="http://schemas.openxmlformats.org/officeDocument/2006/relationships/hyperlink" Target="https://www.colombiacompra.gov.co/tienda-virtual-del-estado-colombiano/ordenes-compra/111432?sort=asc&amp;order=No" TargetMode="External"/><Relationship Id="rId7" Type="http://schemas.openxmlformats.org/officeDocument/2006/relationships/hyperlink" Target="https://www.colombiacompra.gov.co/tienda-virtual-del-estado-colombiano/ordenes-compra/111415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32?sort=desc&amp;order=No" TargetMode="External"/><Relationship Id="rId6" Type="http://schemas.openxmlformats.org/officeDocument/2006/relationships/hyperlink" Target="https://www.colombiacompra.gov.co/tienda-virtual-del-estado-colombiano/ordenes-compra/111481?sort=desc&amp;order=No" TargetMode="External"/><Relationship Id="rId11" Type="http://schemas.openxmlformats.org/officeDocument/2006/relationships/hyperlink" Target="https://www.colombiacompra.gov.co/tienda-virtual-del-estado-colombiano/ordenes-compra/111480?sort=desc&amp;order=No" TargetMode="External"/><Relationship Id="rId5" Type="http://schemas.openxmlformats.org/officeDocument/2006/relationships/hyperlink" Target="https://www.colombiacompra.gov.co/tienda-virtual-del-estado-colombiano/ordenes-compra/111482?sort=desc&amp;order=No" TargetMode="External"/><Relationship Id="rId10" Type="http://schemas.openxmlformats.org/officeDocument/2006/relationships/hyperlink" Target="https://www.colombiacompra.gov.co/tienda-virtual-del-estado-colombiano/ordenes-compra/111478?sort=desc&amp;order=No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colombiacompra.gov.co/tienda-virtual-del-estado-colombiano/ordenes-compra/111471?sort=desc&amp;order=No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desc&amp;order=No" TargetMode="External"/><Relationship Id="rId3" Type="http://schemas.openxmlformats.org/officeDocument/2006/relationships/hyperlink" Target="https://www.colombiacompra.gov.co/tienda-virtual-del-estado-colombiano/ordenes-compra/111481?sort=desc&amp;order=No" TargetMode="External"/><Relationship Id="rId7" Type="http://schemas.openxmlformats.org/officeDocument/2006/relationships/hyperlink" Target="https://www.colombiacompra.gov.co/tienda-virtual-del-estado-colombiano/ordenes-compra/111478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82?sort=desc&amp;order=No" TargetMode="External"/><Relationship Id="rId6" Type="http://schemas.openxmlformats.org/officeDocument/2006/relationships/hyperlink" Target="https://www.colombiacompra.gov.co/tienda-virtual-del-estado-colombiano/ordenes-compra/111471?sort=desc&amp;order=No" TargetMode="External"/><Relationship Id="rId5" Type="http://schemas.openxmlformats.org/officeDocument/2006/relationships/hyperlink" Target="https://www.colombiacompra.gov.co/tienda-virtual-del-estado-colombiano/ordenes-compra/111417?sort=desc&amp;order=No" TargetMode="External"/><Relationship Id="rId4" Type="http://schemas.openxmlformats.org/officeDocument/2006/relationships/hyperlink" Target="https://www.colombiacompra.gov.co/tienda-virtual-del-estado-colombiano/ordenes-compra/111415?sort=desc&amp;order=No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desc&amp;order=No" TargetMode="External"/><Relationship Id="rId3" Type="http://schemas.openxmlformats.org/officeDocument/2006/relationships/hyperlink" Target="https://www.colombiacompra.gov.co/tienda-virtual-del-estado-colombiano/ordenes-compra/111481?sort=desc&amp;order=No" TargetMode="External"/><Relationship Id="rId7" Type="http://schemas.openxmlformats.org/officeDocument/2006/relationships/hyperlink" Target="https://www.colombiacompra.gov.co/tienda-virtual-del-estado-colombiano/ordenes-compra/111478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82?sort=desc&amp;order=No" TargetMode="External"/><Relationship Id="rId6" Type="http://schemas.openxmlformats.org/officeDocument/2006/relationships/hyperlink" Target="https://www.colombiacompra.gov.co/tienda-virtual-del-estado-colombiano/ordenes-compra/111471?sort=desc&amp;order=No" TargetMode="External"/><Relationship Id="rId5" Type="http://schemas.openxmlformats.org/officeDocument/2006/relationships/hyperlink" Target="https://www.colombiacompra.gov.co/tienda-virtual-del-estado-colombiano/ordenes-compra/111417?sort=desc&amp;order=No" TargetMode="External"/><Relationship Id="rId4" Type="http://schemas.openxmlformats.org/officeDocument/2006/relationships/hyperlink" Target="https://www.colombiacompra.gov.co/tienda-virtual-del-estado-colombiano/ordenes-compra/111415?sort=desc&amp;order=N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80?sort=desc&amp;order=No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11471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17?sort=desc&amp;order=No" TargetMode="External"/><Relationship Id="rId5" Type="http://schemas.openxmlformats.org/officeDocument/2006/relationships/hyperlink" Target="https://www.colombiacompra.gov.co/tienda-virtual-del-estado-colombiano/ordenes-compra/111480?sort=desc&amp;order=No" TargetMode="External"/><Relationship Id="rId4" Type="http://schemas.openxmlformats.org/officeDocument/2006/relationships/hyperlink" Target="https://www.colombiacompra.gov.co/tienda-virtual-del-estado-colombiano/ordenes-compra/111478?sort=desc&amp;order=No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11480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78?sort=desc&amp;order=No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11415?sort=desc&amp;order=No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81?sort=desc&amp;order=No" TargetMode="External"/><Relationship Id="rId6" Type="http://schemas.openxmlformats.org/officeDocument/2006/relationships/hyperlink" Target="https://www.colombiacompra.gov.co/tienda-virtual-del-estado-colombiano/ordenes-compra/111478?sort=desc&amp;order=No" TargetMode="External"/><Relationship Id="rId5" Type="http://schemas.openxmlformats.org/officeDocument/2006/relationships/hyperlink" Target="https://www.colombiacompra.gov.co/tienda-virtual-del-estado-colombiano/ordenes-compra/111471?sort=desc&amp;order=No" TargetMode="External"/><Relationship Id="rId4" Type="http://schemas.openxmlformats.org/officeDocument/2006/relationships/hyperlink" Target="https://www.colombiacompra.gov.co/tienda-virtual-del-estado-colombiano/ordenes-compra/111417?sort=desc&amp;order=No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78?sort=desc&amp;order=No" TargetMode="External"/><Relationship Id="rId3" Type="http://schemas.openxmlformats.org/officeDocument/2006/relationships/hyperlink" Target="https://www.colombiacompra.gov.co/tienda-virtual-del-estado-colombiano/ordenes-compra/111482?sort=desc&amp;order=No" TargetMode="External"/><Relationship Id="rId7" Type="http://schemas.openxmlformats.org/officeDocument/2006/relationships/hyperlink" Target="https://www.colombiacompra.gov.co/tienda-virtual-del-estado-colombiano/ordenes-compra/111471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19?sort=desc&amp;order=No" TargetMode="External"/><Relationship Id="rId6" Type="http://schemas.openxmlformats.org/officeDocument/2006/relationships/hyperlink" Target="https://www.colombiacompra.gov.co/tienda-virtual-del-estado-colombiano/ordenes-compra/111417?sort=desc&amp;order=No" TargetMode="External"/><Relationship Id="rId5" Type="http://schemas.openxmlformats.org/officeDocument/2006/relationships/hyperlink" Target="https://www.colombiacompra.gov.co/tienda-virtual-del-estado-colombiano/ordenes-compra/111415?sort=desc&amp;order=No" TargetMode="External"/><Relationship Id="rId4" Type="http://schemas.openxmlformats.org/officeDocument/2006/relationships/hyperlink" Target="https://www.colombiacompra.gov.co/tienda-virtual-del-estado-colombiano/ordenes-compra/111481?sort=desc&amp;order=No" TargetMode="External"/><Relationship Id="rId9" Type="http://schemas.openxmlformats.org/officeDocument/2006/relationships/hyperlink" Target="https://www.colombiacompra.gov.co/tienda-virtual-del-estado-colombiano/ordenes-compra/111480?sort=desc&amp;order=No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desc&amp;order=No" TargetMode="External"/><Relationship Id="rId3" Type="http://schemas.openxmlformats.org/officeDocument/2006/relationships/hyperlink" Target="https://www.colombiacompra.gov.co/tienda-virtual-del-estado-colombiano/ordenes-compra/111481?sort=desc&amp;order=No" TargetMode="External"/><Relationship Id="rId7" Type="http://schemas.openxmlformats.org/officeDocument/2006/relationships/hyperlink" Target="https://www.colombiacompra.gov.co/tienda-virtual-del-estado-colombiano/ordenes-compra/111478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82?sort=desc&amp;order=No" TargetMode="External"/><Relationship Id="rId6" Type="http://schemas.openxmlformats.org/officeDocument/2006/relationships/hyperlink" Target="https://www.colombiacompra.gov.co/tienda-virtual-del-estado-colombiano/ordenes-compra/111471?sort=desc&amp;order=No" TargetMode="External"/><Relationship Id="rId5" Type="http://schemas.openxmlformats.org/officeDocument/2006/relationships/hyperlink" Target="https://www.colombiacompra.gov.co/tienda-virtual-del-estado-colombiano/ordenes-compra/111417?sort=desc&amp;order=No" TargetMode="External"/><Relationship Id="rId4" Type="http://schemas.openxmlformats.org/officeDocument/2006/relationships/hyperlink" Target="https://www.colombiacompra.gov.co/tienda-virtual-del-estado-colombiano/ordenes-compra/111415?sort=desc&amp;order=No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11478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71?sort=desc&amp;order=No" TargetMode="External"/><Relationship Id="rId4" Type="http://schemas.openxmlformats.org/officeDocument/2006/relationships/hyperlink" Target="https://www.colombiacompra.gov.co/tienda-virtual-del-estado-colombiano/ordenes-compra/111480?sort=desc&amp;order=No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11417?sort=desc&amp;order=N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lombiacompra.gov.co/tienda-virtual-del-estado-colombiano/ordenes-compra/111415?sort=desc&amp;order=No" TargetMode="External"/><Relationship Id="rId6" Type="http://schemas.openxmlformats.org/officeDocument/2006/relationships/hyperlink" Target="https://www.colombiacompra.gov.co/tienda-virtual-del-estado-colombiano/ordenes-compra/111480?sort=desc&amp;order=No" TargetMode="External"/><Relationship Id="rId5" Type="http://schemas.openxmlformats.org/officeDocument/2006/relationships/hyperlink" Target="https://www.colombiacompra.gov.co/tienda-virtual-del-estado-colombiano/ordenes-compra/111478?sort=desc&amp;order=No" TargetMode="External"/><Relationship Id="rId4" Type="http://schemas.openxmlformats.org/officeDocument/2006/relationships/hyperlink" Target="https://www.colombiacompra.gov.co/tienda-virtual-del-estado-colombiano/ordenes-compra/111471?sort=desc&amp;order=N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E298D6CE-F831-CDD3-A5D4-44A81E8D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4" name="Imagen 3" descr="orden a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AA5F6426-FE3A-4C89-C1FA-73372599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3DEBE5E5-2CCD-447F-8DB5-631FF00B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5" name="Imagen 4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8D130022-D2C3-427A-8B7F-82B0EDBF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6" name="Imagen 5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745C4D29-F3F7-40E4-8EB8-9B684AE0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7" name="Imagen 6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ED17EB5B-236D-4DA2-91CE-81AC3B6F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8" name="Imagen 7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766953A1-2DB2-4087-8B12-7B4DE6CD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9" name="Imagen 8" descr="orden descendente">
          <a:hlinkClick xmlns:r="http://schemas.openxmlformats.org/officeDocument/2006/relationships" r:id="rId10" tooltip="ordenar por No"/>
          <a:extLst>
            <a:ext uri="{FF2B5EF4-FFF2-40B4-BE49-F238E27FC236}">
              <a16:creationId xmlns:a16="http://schemas.microsoft.com/office/drawing/2014/main" id="{6B835BFE-01DE-47F1-8BA0-EC3A9F05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10" name="Imagen 9" descr="orden descendente">
          <a:hlinkClick xmlns:r="http://schemas.openxmlformats.org/officeDocument/2006/relationships" r:id="rId11" tooltip="ordenar por No"/>
          <a:extLst>
            <a:ext uri="{FF2B5EF4-FFF2-40B4-BE49-F238E27FC236}">
              <a16:creationId xmlns:a16="http://schemas.microsoft.com/office/drawing/2014/main" id="{FECC61C5-C1C0-4F3A-B81B-4F3360D9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11" tooltip="ordenar por No"/>
          <a:extLst>
            <a:ext uri="{FF2B5EF4-FFF2-40B4-BE49-F238E27FC236}">
              <a16:creationId xmlns:a16="http://schemas.microsoft.com/office/drawing/2014/main" id="{A15F48EF-8312-4AFC-A245-CCE2134C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B666C6F6-251A-440B-9954-B64DDCDA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F90E0DEC-D7D3-407E-BB42-5D228512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21920" cy="121920"/>
    <xdr:pic>
      <xdr:nvPicPr>
        <xdr:cNvPr id="14" name="Imagen 13" descr="orden descendente">
          <a:hlinkClick xmlns:r="http://schemas.openxmlformats.org/officeDocument/2006/relationships" r:id="rId10" tooltip="ordenar por No"/>
          <a:extLst>
            <a:ext uri="{FF2B5EF4-FFF2-40B4-BE49-F238E27FC236}">
              <a16:creationId xmlns:a16="http://schemas.microsoft.com/office/drawing/2014/main" id="{DC26EDC8-A4C0-405B-A341-85BF2E38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21920" cy="121920"/>
    <xdr:pic>
      <xdr:nvPicPr>
        <xdr:cNvPr id="15" name="Imagen 14" descr="orden descendente">
          <a:hlinkClick xmlns:r="http://schemas.openxmlformats.org/officeDocument/2006/relationships" r:id="rId11" tooltip="ordenar por No"/>
          <a:extLst>
            <a:ext uri="{FF2B5EF4-FFF2-40B4-BE49-F238E27FC236}">
              <a16:creationId xmlns:a16="http://schemas.microsoft.com/office/drawing/2014/main" id="{6D77495D-5843-46F8-884F-773DF2A3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</xdr:row>
      <xdr:rowOff>0</xdr:rowOff>
    </xdr:from>
    <xdr:ext cx="121920" cy="121920"/>
    <xdr:pic>
      <xdr:nvPicPr>
        <xdr:cNvPr id="16" name="Imagen 15" descr="orden descendente">
          <a:hlinkClick xmlns:r="http://schemas.openxmlformats.org/officeDocument/2006/relationships" r:id="rId11" tooltip="ordenar por No"/>
          <a:extLst>
            <a:ext uri="{FF2B5EF4-FFF2-40B4-BE49-F238E27FC236}">
              <a16:creationId xmlns:a16="http://schemas.microsoft.com/office/drawing/2014/main" id="{E29F22C3-8226-4FAF-8E95-C4B6B096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685F0406-7B46-4EC4-9EAD-C14A9BB5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97B46F61-9049-4707-A784-AB9ED3EB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5ADFF969-8B1A-4792-AEF2-C44B2064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089A2676-0F26-4871-B692-50C405F5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2DDDD3DD-338B-461D-86AE-9928646B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7" name="Imagen 6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2FC20A80-E013-47D8-8A3E-AB651445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8" name="Imagen 7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DB4D17F8-C543-4A27-A76B-BBD5500A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52CF25DF-050A-4EBD-956A-8301F56C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1C88E6D5-05ED-43FB-87CF-D46729A5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EF24502C-B9BF-40D8-94CD-E8320BE8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BEFB8259-1275-490D-AA03-3F43A1B6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0020271D-C0C0-4312-AD82-3ACF0AB1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4" name="Imagen 13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AEFD09ED-4CCC-4FBE-A23A-44F13339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381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B14324F5-18A7-4C1A-8F83-7E08D272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68BE9680-4728-4EC8-BC34-7C89A267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21546B0B-4150-4AB9-B058-994019A7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FD10966B-9686-4EE8-9995-9FD917A0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3897F61C-851A-4BDB-911C-CEC8550A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7" name="Imagen 6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00943580-5894-43A4-AAC9-CAF0A81E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8" name="Imagen 7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4E63C8E6-25AC-4AAF-B1B8-99F5AB08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98ABEC7D-8702-4487-8360-7FC8F5E5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BFE15C2C-6918-4B12-AFC3-F78FF17C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97A7A0F0-E8D6-49FA-8007-A33F07DF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D7E1A45C-F33B-4EA6-99D8-A5AE646B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FC3846E7-C955-4012-B8DB-E79A1143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4" name="Imagen 13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84BA3C61-C771-43CC-AE81-32C1AECE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381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166F36DE-A133-6F1C-CF41-CFE38DBF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3" name="Imagen 2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AE67A5AE-D0DD-41DF-B9EA-77E3898E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4" name="Imagen 3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6C2EA377-BAF1-445D-9521-D0DEDF48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</xdr:row>
      <xdr:rowOff>0</xdr:rowOff>
    </xdr:from>
    <xdr:ext cx="121920" cy="121920"/>
    <xdr:pic>
      <xdr:nvPicPr>
        <xdr:cNvPr id="5" name="Imagen 4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89FD1955-41C8-4BE9-A20E-8A3D209B4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70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90974AA1-E9AD-92DB-0912-933F9FFC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484E912C-C948-41C9-9A48-468DD59F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073DACB0-883A-40C9-B558-A243845A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9D9356ED-6A5A-49C5-93E4-071D6610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6" name="Imagen 5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0114E740-F458-4286-A1CA-5255815D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7" name="Imagen 6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8DD41666-3914-4B2D-BCFF-80427BF5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8" name="Imagen 7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C848AAEB-33C0-4259-A514-23E9E8D1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005E4526-D4F5-4AC1-9AFA-6B517948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B18C4567-89B2-4C4F-AD01-4240C398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FDEA1EA2-7748-407B-963A-DC0C4696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894ADAB4-5E2B-C245-E4F4-8041E63A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B86394CA-71EF-470D-BBE2-88038049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4" name="Imagen 3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A8D9EF99-616F-4330-A0E5-B777382E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5" name="Imagen 4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EB625276-BDB3-456F-B9AF-79E1A605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70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6" name="Imagen 5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F9FA9EA6-C1B3-4376-9F04-7C1EB284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28670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20A53967-0514-4798-37C8-A5F6BDA7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C3443D27-883D-40FC-B054-D6C5694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969D7DD7-4F60-44F7-8492-D3722692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7603D982-C4A3-4D20-9346-6CA7EA84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7C513A99-CBBF-47AB-9EE7-9BA44D34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7" name="Imagen 6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F81C01DB-98AD-4B32-83C1-30FAA5F0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8" name="Imagen 7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CBB4F077-0AF3-400E-A627-900689FC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25C560EC-33D7-46FB-B23F-6071FF36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A0DA64C0-0FFA-4447-A5E6-E9E83573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BE84D604-1B5C-4BF6-860F-B2CE9B23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B65A093A-2C7D-430F-B1B6-EB50EB8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703258E7-CD10-4AD1-8D69-A2B4D4A5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9E0AE9EB-9893-CCB1-BA2F-F3AB4040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23105613-D1AB-42D0-A5AA-D57A5A60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44B805D1-7EA7-4EB4-99A1-77EF52CF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56D82928-4693-44E5-97C4-5BDB4719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135E100D-1927-45F5-AE0E-FD080942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7" name="Imagen 6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9B72620F-A21C-4B2B-8248-F914F83F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8" name="Imagen 7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5893A989-F7FF-46AD-9D62-72C29275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9" name="Imagen 8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2F96987B-340E-4BD2-904E-E0FF50BE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7B1ABC0A-0C56-4B89-BB98-4EAA7685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4DA36C91-6CA1-4EDE-9231-61D132A7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DDEEE0CC-85E3-4103-9882-44111A5A9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BC541033-B880-4E6B-B51A-EE872EB9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4" name="Imagen 13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8D3EAE48-FDC2-435B-A461-4FEE448E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5" name="Imagen 14" descr="orden descendente">
          <a:hlinkClick xmlns:r="http://schemas.openxmlformats.org/officeDocument/2006/relationships" r:id="rId9" tooltip="ordenar por No"/>
          <a:extLst>
            <a:ext uri="{FF2B5EF4-FFF2-40B4-BE49-F238E27FC236}">
              <a16:creationId xmlns:a16="http://schemas.microsoft.com/office/drawing/2014/main" id="{96FB9E8D-3838-4A42-B1F3-96D5E26C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A3C6CCEE-9AE0-ADA7-AA7D-888BF2A1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D65DD6F0-D1CD-47AD-9194-CDF1CE2E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B8B45989-3DBA-4477-9DC6-C588A433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6EE4B502-0501-403D-9702-C356842E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38FC8695-E391-4CD1-898F-79A8CD68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2</xdr:row>
      <xdr:rowOff>45720</xdr:rowOff>
    </xdr:to>
    <xdr:pic>
      <xdr:nvPicPr>
        <xdr:cNvPr id="7" name="Imagen 6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275634C1-CD6C-48A8-B139-2BE41D29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8" name="Imagen 7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522963AB-CAD8-4DBB-AF79-738833CC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92D9EB23-70F8-4385-9BC6-326A0E79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0A9B186C-389B-49E1-9A7C-D89B2CFD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DEB87F14-D57F-4B63-AB1F-02845752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7" tooltip="ordenar por No"/>
          <a:extLst>
            <a:ext uri="{FF2B5EF4-FFF2-40B4-BE49-F238E27FC236}">
              <a16:creationId xmlns:a16="http://schemas.microsoft.com/office/drawing/2014/main" id="{E6C1541F-DF54-41EA-8C6C-BA4C426F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3" name="Imagen 12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6C99C759-0C83-46D2-97F4-B22B5877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4" name="Imagen 13" descr="orden descendente">
          <a:hlinkClick xmlns:r="http://schemas.openxmlformats.org/officeDocument/2006/relationships" r:id="rId8" tooltip="ordenar por No"/>
          <a:extLst>
            <a:ext uri="{FF2B5EF4-FFF2-40B4-BE49-F238E27FC236}">
              <a16:creationId xmlns:a16="http://schemas.microsoft.com/office/drawing/2014/main" id="{592FB347-98B1-4CEA-9756-D2219043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2405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61085440-D900-DE39-48F6-544ACAC5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B7DAC32A-BDFE-4B30-B665-975F4DFE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6B248162-36F2-4276-8F74-753DAA7F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5" name="Imagen 4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70744B1F-D7AC-4D92-90C2-6014A63C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6" name="Imagen 5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640429E1-6772-465F-B705-E7F45574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7" name="Imagen 6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66E0A53E-8678-4284-853C-CFF5FAA2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159067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2" name="Imagen 1" descr="orden descendente">
          <a:hlinkClick xmlns:r="http://schemas.openxmlformats.org/officeDocument/2006/relationships" r:id="rId1" tooltip="ordenar por No"/>
          <a:extLst>
            <a:ext uri="{FF2B5EF4-FFF2-40B4-BE49-F238E27FC236}">
              <a16:creationId xmlns:a16="http://schemas.microsoft.com/office/drawing/2014/main" id="{9B23EAAA-A8CC-49DC-2258-15681E95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3" name="Imagen 2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CB9F3BE9-F0FB-4F9E-94D8-5FEA0E16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4" name="Imagen 3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6DD356D2-B72D-4ECB-9989-5C9411AD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121920</xdr:colOff>
      <xdr:row>1</xdr:row>
      <xdr:rowOff>121920</xdr:rowOff>
    </xdr:to>
    <xdr:pic>
      <xdr:nvPicPr>
        <xdr:cNvPr id="5" name="Imagen 4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6F897CA6-1427-4802-8E95-45F1A7D4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</xdr:colOff>
      <xdr:row>0</xdr:row>
      <xdr:rowOff>121920</xdr:rowOff>
    </xdr:to>
    <xdr:pic>
      <xdr:nvPicPr>
        <xdr:cNvPr id="6" name="Imagen 5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2A0FCA36-8757-415E-81D7-73824D1E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0</xdr:row>
      <xdr:rowOff>0</xdr:rowOff>
    </xdr:from>
    <xdr:ext cx="121920" cy="121920"/>
    <xdr:pic>
      <xdr:nvPicPr>
        <xdr:cNvPr id="7" name="Imagen 6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889845FC-4A3D-4D7E-A512-2E3158CA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8" name="Imagen 7" descr="orden descendente">
          <a:hlinkClick xmlns:r="http://schemas.openxmlformats.org/officeDocument/2006/relationships" r:id="rId3" tooltip="ordenar por No"/>
          <a:extLst>
            <a:ext uri="{FF2B5EF4-FFF2-40B4-BE49-F238E27FC236}">
              <a16:creationId xmlns:a16="http://schemas.microsoft.com/office/drawing/2014/main" id="{9852E70E-279A-4374-935B-BCF34A38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9" name="Imagen 8" descr="orden descendente">
          <a:hlinkClick xmlns:r="http://schemas.openxmlformats.org/officeDocument/2006/relationships" r:id="rId4" tooltip="ordenar por No"/>
          <a:extLst>
            <a:ext uri="{FF2B5EF4-FFF2-40B4-BE49-F238E27FC236}">
              <a16:creationId xmlns:a16="http://schemas.microsoft.com/office/drawing/2014/main" id="{4C5CFC13-F930-444F-8422-4458E654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21920" cy="121920"/>
    <xdr:pic>
      <xdr:nvPicPr>
        <xdr:cNvPr id="10" name="Imagen 9" descr="orden descendente">
          <a:hlinkClick xmlns:r="http://schemas.openxmlformats.org/officeDocument/2006/relationships" r:id="rId5" tooltip="ordenar por No"/>
          <a:extLst>
            <a:ext uri="{FF2B5EF4-FFF2-40B4-BE49-F238E27FC236}">
              <a16:creationId xmlns:a16="http://schemas.microsoft.com/office/drawing/2014/main" id="{EC7EAE23-45D9-4888-93E6-78FED1FA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21920" cy="121920"/>
    <xdr:pic>
      <xdr:nvPicPr>
        <xdr:cNvPr id="11" name="Imagen 10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2152BBFF-B675-484F-990E-9D3141BE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121920" cy="121920"/>
    <xdr:pic>
      <xdr:nvPicPr>
        <xdr:cNvPr id="12" name="Imagen 11" descr="orden descendente">
          <a:hlinkClick xmlns:r="http://schemas.openxmlformats.org/officeDocument/2006/relationships" r:id="rId6" tooltip="ordenar por No"/>
          <a:extLst>
            <a:ext uri="{FF2B5EF4-FFF2-40B4-BE49-F238E27FC236}">
              <a16:creationId xmlns:a16="http://schemas.microsoft.com/office/drawing/2014/main" id="{FF804814-F1F3-4105-925A-8351F131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762125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persalud-my.sharepoint.com/personal/brayan_martinez_supersalud_gov_co/Documents/CONTRATO_ASEO%20Y%20CAFETERIA_SNS/MODIFICACIONES%202025/CALCULOS/CALCULOS%20ADICION%202025_ASEO%20Y%20CAFETERIA.xlsx" TargetMode="External"/><Relationship Id="rId1" Type="http://schemas.openxmlformats.org/officeDocument/2006/relationships/externalLinkPath" Target="/personal/brayan_martinez_supersalud_gov_co/Documents/CONTRATO_ASEO%20Y%20CAFETERIA_SNS/MODIFICACIONES%202025/CALCULOS/CALCULOS%20ADICION%202025_ASEO%20Y%20CAFE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ZO EJEC Y OC"/>
      <sheetName val="BOGOTA"/>
      <sheetName val="QUIBDO"/>
      <sheetName val="RIOHACHA"/>
      <sheetName val="CALI"/>
      <sheetName val="YOPAL"/>
      <sheetName val="NEIVA"/>
      <sheetName val="MEDELLIN"/>
      <sheetName val="BUCARAMANGA"/>
      <sheetName val="BARRANQUILLA"/>
      <sheetName val="SAN ANDRES"/>
      <sheetName val="PASTO"/>
    </sheetNames>
    <sheetDataSet>
      <sheetData sheetId="0"/>
      <sheetData sheetId="1"/>
      <sheetData sheetId="2"/>
      <sheetData sheetId="3">
        <row r="3">
          <cell r="J3">
            <v>2700125</v>
          </cell>
        </row>
      </sheetData>
      <sheetData sheetId="4"/>
      <sheetData sheetId="5"/>
      <sheetData sheetId="6">
        <row r="3">
          <cell r="J3">
            <v>2700125</v>
          </cell>
        </row>
      </sheetData>
      <sheetData sheetId="7">
        <row r="3">
          <cell r="J3">
            <v>2700125</v>
          </cell>
        </row>
      </sheetData>
      <sheetData sheetId="8">
        <row r="3">
          <cell r="J3">
            <v>2700125</v>
          </cell>
        </row>
      </sheetData>
      <sheetData sheetId="9">
        <row r="3">
          <cell r="J3">
            <v>2700125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Unidad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colombiacompra.gov.co/tienda-virtual-del-estado-colombiano/ordenes-compra/111480?sort=asc&amp;order=Unidad" TargetMode="External"/><Relationship Id="rId7" Type="http://schemas.openxmlformats.org/officeDocument/2006/relationships/hyperlink" Target="https://www.colombiacompra.gov.co/tienda-virtual-del-estado-colombiano/ordenes-compra/111480?sort=asc&amp;order=Cantidad" TargetMode="External"/><Relationship Id="rId12" Type="http://schemas.openxmlformats.org/officeDocument/2006/relationships/hyperlink" Target="https://www.colombiacompra.gov.co/tienda-virtual-del-estado-colombiano/ordenes-compra/111480?sort=desc&amp;order=No" TargetMode="External"/><Relationship Id="rId2" Type="http://schemas.openxmlformats.org/officeDocument/2006/relationships/hyperlink" Target="https://www.colombiacompra.gov.co/tienda-virtual-del-estado-colombiano/ordenes-compra/111480?sort=asc&amp;order=Cantidad" TargetMode="External"/><Relationship Id="rId1" Type="http://schemas.openxmlformats.org/officeDocument/2006/relationships/hyperlink" Target="https://www.colombiacompra.gov.co/tienda-virtual-del-estado-colombiano/ordenes-compra/111480?sort=asc&amp;order=Articulo" TargetMode="External"/><Relationship Id="rId6" Type="http://schemas.openxmlformats.org/officeDocument/2006/relationships/hyperlink" Target="https://www.colombiacompra.gov.co/tienda-virtual-del-estado-colombiano/ordenes-compra/111480?sort=asc&amp;order=Articulo" TargetMode="External"/><Relationship Id="rId11" Type="http://schemas.openxmlformats.org/officeDocument/2006/relationships/hyperlink" Target="https://www.colombiacompra.gov.co/tienda-virtual-del-estado-colombiano/ordenes-compra/111480?sort=desc&amp;order=No" TargetMode="External"/><Relationship Id="rId5" Type="http://schemas.openxmlformats.org/officeDocument/2006/relationships/hyperlink" Target="https://www.colombiacompra.gov.co/tienda-virtual-del-estado-colombiano/ordenes-compra/111480?sort=asc&amp;order=Total" TargetMode="External"/><Relationship Id="rId10" Type="http://schemas.openxmlformats.org/officeDocument/2006/relationships/hyperlink" Target="https://www.colombiacompra.gov.co/tienda-virtual-del-estado-colombiano/ordenes-compra/111480?sort=asc&amp;order=Total" TargetMode="External"/><Relationship Id="rId4" Type="http://schemas.openxmlformats.org/officeDocument/2006/relationships/hyperlink" Target="https://www.colombiacompra.gov.co/tienda-virtual-del-estado-colombiano/ordenes-compra/111480?sort=asc&amp;order=Precio" TargetMode="External"/><Relationship Id="rId9" Type="http://schemas.openxmlformats.org/officeDocument/2006/relationships/hyperlink" Target="https://www.colombiacompra.gov.co/tienda-virtual-del-estado-colombiano/ordenes-compra/111480?sort=asc&amp;order=Precio" TargetMode="External"/><Relationship Id="rId1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Relationship Id="rId1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Relationship Id="rId1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Cantidad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asc&amp;order=Unidad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desc&amp;order=No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Articulo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11480?sort=asc&amp;order=Articulo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www.colombiacompra.gov.co/tienda-virtual-del-estado-colombiano/ordenes-compra/111480?sort=asc&amp;order=Cantidad" TargetMode="External"/><Relationship Id="rId7" Type="http://schemas.openxmlformats.org/officeDocument/2006/relationships/hyperlink" Target="https://www.colombiacompra.gov.co/tienda-virtual-del-estado-colombiano/ordenes-compra/111480?sort=desc&amp;order=No" TargetMode="External"/><Relationship Id="rId12" Type="http://schemas.openxmlformats.org/officeDocument/2006/relationships/hyperlink" Target="https://www.colombiacompra.gov.co/tienda-virtual-del-estado-colombiano/ordenes-compra/111480?sort=asc&amp;order=Total" TargetMode="External"/><Relationship Id="rId2" Type="http://schemas.openxmlformats.org/officeDocument/2006/relationships/hyperlink" Target="https://www.colombiacompra.gov.co/tienda-virtual-del-estado-colombiano/ordenes-compra/111480?sort=asc&amp;order=Articulo" TargetMode="External"/><Relationship Id="rId1" Type="http://schemas.openxmlformats.org/officeDocument/2006/relationships/hyperlink" Target="https://www.colombiacompra.gov.co/tienda-virtual-del-estado-colombiano/ordenes-compra/111480?sort=desc&amp;order=No" TargetMode="External"/><Relationship Id="rId6" Type="http://schemas.openxmlformats.org/officeDocument/2006/relationships/hyperlink" Target="https://www.colombiacompra.gov.co/tienda-virtual-del-estado-colombiano/ordenes-compra/111480?sort=asc&amp;order=Total" TargetMode="External"/><Relationship Id="rId11" Type="http://schemas.openxmlformats.org/officeDocument/2006/relationships/hyperlink" Target="https://www.colombiacompra.gov.co/tienda-virtual-del-estado-colombiano/ordenes-compra/111480?sort=asc&amp;order=Precio" TargetMode="External"/><Relationship Id="rId5" Type="http://schemas.openxmlformats.org/officeDocument/2006/relationships/hyperlink" Target="https://www.colombiacompra.gov.co/tienda-virtual-del-estado-colombiano/ordenes-compra/111480?sort=asc&amp;order=Precio" TargetMode="External"/><Relationship Id="rId10" Type="http://schemas.openxmlformats.org/officeDocument/2006/relationships/hyperlink" Target="https://www.colombiacompra.gov.co/tienda-virtual-del-estado-colombiano/ordenes-compra/111480?sort=asc&amp;order=Unidad" TargetMode="External"/><Relationship Id="rId4" Type="http://schemas.openxmlformats.org/officeDocument/2006/relationships/hyperlink" Target="https://www.colombiacompra.gov.co/tienda-virtual-del-estado-colombiano/ordenes-compra/111480?sort=asc&amp;order=Unidad" TargetMode="External"/><Relationship Id="rId9" Type="http://schemas.openxmlformats.org/officeDocument/2006/relationships/hyperlink" Target="https://www.colombiacompra.gov.co/tienda-virtual-del-estado-colombiano/ordenes-compra/111480?sort=asc&amp;order=Cantidad" TargetMode="External"/><Relationship Id="rId1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401D-C6F6-4116-B0DB-951F6E470EC6}">
  <sheetPr>
    <tabColor theme="9" tint="0.79998168889431442"/>
  </sheetPr>
  <dimension ref="A1:I13"/>
  <sheetViews>
    <sheetView workbookViewId="0">
      <selection activeCell="J1" sqref="J1:J1048576"/>
    </sheetView>
  </sheetViews>
  <sheetFormatPr baseColWidth="10" defaultColWidth="11.42578125" defaultRowHeight="14.25" x14ac:dyDescent="0.2"/>
  <cols>
    <col min="1" max="1" width="14.140625" style="2" bestFit="1" customWidth="1"/>
    <col min="2" max="2" width="13.28515625" style="2" bestFit="1" customWidth="1"/>
    <col min="3" max="3" width="20.140625" style="2" bestFit="1" customWidth="1"/>
    <col min="4" max="4" width="2.5703125" style="2" customWidth="1"/>
    <col min="5" max="5" width="17.140625" style="2" bestFit="1" customWidth="1"/>
    <col min="6" max="6" width="18.5703125" style="2" customWidth="1"/>
    <col min="7" max="7" width="8.5703125" style="2" customWidth="1"/>
    <col min="8" max="8" width="16.7109375" style="40" bestFit="1" customWidth="1"/>
    <col min="9" max="9" width="18" style="2" bestFit="1" customWidth="1"/>
    <col min="10" max="16384" width="11.42578125" style="2"/>
  </cols>
  <sheetData>
    <row r="1" spans="1:9" ht="15" x14ac:dyDescent="0.2">
      <c r="A1" s="5" t="s">
        <v>176</v>
      </c>
      <c r="B1" s="5" t="s">
        <v>177</v>
      </c>
      <c r="C1" s="5" t="s">
        <v>178</v>
      </c>
      <c r="E1" s="5" t="s">
        <v>78</v>
      </c>
      <c r="F1" s="5" t="s">
        <v>79</v>
      </c>
      <c r="G1" s="5" t="s">
        <v>80</v>
      </c>
      <c r="H1" s="5" t="s">
        <v>191</v>
      </c>
      <c r="I1" s="5" t="s">
        <v>190</v>
      </c>
    </row>
    <row r="2" spans="1:9" x14ac:dyDescent="0.2">
      <c r="A2" s="3" t="s">
        <v>81</v>
      </c>
      <c r="B2" s="4" t="s">
        <v>179</v>
      </c>
      <c r="C2" s="6">
        <v>138175</v>
      </c>
      <c r="E2" s="3" t="s">
        <v>81</v>
      </c>
      <c r="F2" s="7">
        <f>+BOGOTA!F103</f>
        <v>372916578.17699999</v>
      </c>
      <c r="G2" s="4">
        <v>3</v>
      </c>
      <c r="H2" s="41">
        <v>3000000</v>
      </c>
      <c r="I2" s="42">
        <f>+F2+H2</f>
        <v>375916578.17699999</v>
      </c>
    </row>
    <row r="3" spans="1:9" x14ac:dyDescent="0.2">
      <c r="A3" s="3" t="s">
        <v>5</v>
      </c>
      <c r="B3" s="4" t="s">
        <v>185</v>
      </c>
      <c r="C3" s="4">
        <v>138178</v>
      </c>
      <c r="E3" s="3" t="s">
        <v>5</v>
      </c>
      <c r="F3" s="7">
        <f>+CALI!F17</f>
        <v>15368034.134700002</v>
      </c>
      <c r="G3" s="4">
        <v>3</v>
      </c>
      <c r="H3" s="41">
        <v>500000</v>
      </c>
      <c r="I3" s="42">
        <f>+F3+H3</f>
        <v>15868034.134700002</v>
      </c>
    </row>
    <row r="4" spans="1:9" x14ac:dyDescent="0.2">
      <c r="A4" s="3" t="s">
        <v>0</v>
      </c>
      <c r="B4" s="4" t="s">
        <v>180</v>
      </c>
      <c r="C4" s="6">
        <v>138014</v>
      </c>
      <c r="E4" s="3" t="s">
        <v>0</v>
      </c>
      <c r="F4" s="7">
        <f>+MEDELLIN!F16</f>
        <v>10326412.712339999</v>
      </c>
      <c r="G4" s="4">
        <v>3</v>
      </c>
      <c r="H4" s="41">
        <v>500000</v>
      </c>
      <c r="I4" s="42">
        <f t="shared" ref="I4:I12" si="0">+F4+H4</f>
        <v>10826412.712339999</v>
      </c>
    </row>
    <row r="5" spans="1:9" x14ac:dyDescent="0.2">
      <c r="A5" s="3" t="s">
        <v>82</v>
      </c>
      <c r="B5" s="4" t="s">
        <v>186</v>
      </c>
      <c r="C5" s="4">
        <v>138013</v>
      </c>
      <c r="E5" s="3" t="s">
        <v>82</v>
      </c>
      <c r="F5" s="7">
        <f>+QUIBDO!F16</f>
        <v>10276951.949999999</v>
      </c>
      <c r="G5" s="4">
        <v>3</v>
      </c>
      <c r="H5" s="41">
        <v>500000</v>
      </c>
      <c r="I5" s="42">
        <f t="shared" si="0"/>
        <v>10776951.949999999</v>
      </c>
    </row>
    <row r="6" spans="1:9" x14ac:dyDescent="0.2">
      <c r="A6" s="3" t="s">
        <v>2</v>
      </c>
      <c r="B6" s="4" t="s">
        <v>187</v>
      </c>
      <c r="C6" s="4">
        <v>138008</v>
      </c>
      <c r="E6" s="3" t="s">
        <v>2</v>
      </c>
      <c r="F6" s="7">
        <f>+YOPAL!F16</f>
        <v>9789708.0739500001</v>
      </c>
      <c r="G6" s="4">
        <v>3</v>
      </c>
      <c r="H6" s="41">
        <v>500000</v>
      </c>
      <c r="I6" s="42">
        <f t="shared" si="0"/>
        <v>10289708.07395</v>
      </c>
    </row>
    <row r="7" spans="1:9" x14ac:dyDescent="0.2">
      <c r="A7" s="3" t="s">
        <v>4</v>
      </c>
      <c r="B7" s="4" t="s">
        <v>181</v>
      </c>
      <c r="C7" s="6">
        <v>138007</v>
      </c>
      <c r="E7" s="3" t="s">
        <v>4</v>
      </c>
      <c r="F7" s="7">
        <f>+BUCARAMANGA!F16</f>
        <v>9640015.2477000002</v>
      </c>
      <c r="G7" s="4">
        <v>3</v>
      </c>
      <c r="H7" s="41">
        <v>500000</v>
      </c>
      <c r="I7" s="42">
        <f t="shared" si="0"/>
        <v>10140015.2477</v>
      </c>
    </row>
    <row r="8" spans="1:9" x14ac:dyDescent="0.2">
      <c r="A8" s="3" t="s">
        <v>3</v>
      </c>
      <c r="B8" s="4" t="s">
        <v>182</v>
      </c>
      <c r="C8" s="6">
        <v>138001</v>
      </c>
      <c r="E8" s="3" t="s">
        <v>3</v>
      </c>
      <c r="F8" s="7">
        <f>+BARRANQUILLA!F16</f>
        <v>10275303.662999999</v>
      </c>
      <c r="G8" s="4">
        <v>3</v>
      </c>
      <c r="H8" s="41">
        <v>500000</v>
      </c>
      <c r="I8" s="42">
        <f t="shared" si="0"/>
        <v>10775303.662999999</v>
      </c>
    </row>
    <row r="9" spans="1:9" x14ac:dyDescent="0.2">
      <c r="A9" s="3" t="s">
        <v>83</v>
      </c>
      <c r="B9" s="4" t="s">
        <v>187</v>
      </c>
      <c r="C9" s="4">
        <v>138006</v>
      </c>
      <c r="E9" s="3" t="s">
        <v>83</v>
      </c>
      <c r="F9" s="7">
        <f>+NEIVA!F16</f>
        <v>9654303.4789500013</v>
      </c>
      <c r="G9" s="4">
        <v>3</v>
      </c>
      <c r="H9" s="41">
        <v>500000</v>
      </c>
      <c r="I9" s="42">
        <f t="shared" si="0"/>
        <v>10154303.478950001</v>
      </c>
    </row>
    <row r="10" spans="1:9" x14ac:dyDescent="0.2">
      <c r="A10" s="3" t="s">
        <v>1</v>
      </c>
      <c r="B10" s="4" t="s">
        <v>188</v>
      </c>
      <c r="C10" s="4">
        <v>138002</v>
      </c>
      <c r="E10" s="3" t="s">
        <v>1</v>
      </c>
      <c r="F10" s="7">
        <f>+RIOHACHA!F16</f>
        <v>10131238.007999999</v>
      </c>
      <c r="G10" s="4">
        <v>3</v>
      </c>
      <c r="H10" s="41">
        <v>500000</v>
      </c>
      <c r="I10" s="42">
        <f t="shared" si="0"/>
        <v>10631238.007999999</v>
      </c>
    </row>
    <row r="11" spans="1:9" x14ac:dyDescent="0.2">
      <c r="A11" s="3" t="s">
        <v>174</v>
      </c>
      <c r="B11" s="4" t="s">
        <v>183</v>
      </c>
      <c r="C11" s="6">
        <v>138278</v>
      </c>
      <c r="E11" s="3" t="s">
        <v>174</v>
      </c>
      <c r="F11" s="7">
        <f>+PASTO!F23</f>
        <v>10703369.000250001</v>
      </c>
      <c r="G11" s="4">
        <v>3</v>
      </c>
      <c r="H11" s="41">
        <v>500000</v>
      </c>
      <c r="I11" s="42">
        <f t="shared" si="0"/>
        <v>11203369.000250001</v>
      </c>
    </row>
    <row r="12" spans="1:9" ht="15" thickBot="1" x14ac:dyDescent="0.25">
      <c r="A12" s="3" t="s">
        <v>175</v>
      </c>
      <c r="B12" s="4" t="s">
        <v>184</v>
      </c>
      <c r="C12" s="6">
        <v>138012</v>
      </c>
      <c r="E12" s="8" t="s">
        <v>175</v>
      </c>
      <c r="F12" s="9">
        <f>+'SAN ANDRES'!F16</f>
        <v>9883738.9199999999</v>
      </c>
      <c r="G12" s="4">
        <v>3</v>
      </c>
      <c r="H12" s="41">
        <v>500000</v>
      </c>
      <c r="I12" s="42">
        <f t="shared" si="0"/>
        <v>10383738.92</v>
      </c>
    </row>
    <row r="13" spans="1:9" ht="15.75" thickBot="1" x14ac:dyDescent="0.3">
      <c r="E13" s="10" t="s">
        <v>189</v>
      </c>
      <c r="F13" s="11">
        <f>SUM(F2:F12)</f>
        <v>478965653.36588997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80AB-E12C-4EA0-A85A-C918730EC846}">
  <sheetPr>
    <tabColor theme="4" tint="0.79998168889431442"/>
  </sheetPr>
  <dimension ref="A1:F16"/>
  <sheetViews>
    <sheetView workbookViewId="0">
      <selection activeCell="F16" sqref="A13:F16"/>
    </sheetView>
  </sheetViews>
  <sheetFormatPr baseColWidth="10" defaultColWidth="11.42578125" defaultRowHeight="14.25" x14ac:dyDescent="0.2"/>
  <cols>
    <col min="1" max="1" width="3.85546875" style="2" bestFit="1" customWidth="1"/>
    <col min="2" max="2" width="59.5703125" style="2" customWidth="1"/>
    <col min="3" max="3" width="10" style="2" bestFit="1" customWidth="1"/>
    <col min="4" max="4" width="8.140625" style="2" bestFit="1" customWidth="1"/>
    <col min="5" max="5" width="15.85546875" style="2" bestFit="1" customWidth="1"/>
    <col min="6" max="6" width="17.42578125" style="2" bestFit="1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x14ac:dyDescent="0.2">
      <c r="A2" s="47"/>
      <c r="B2" s="47"/>
      <c r="C2" s="47"/>
      <c r="D2" s="47"/>
      <c r="E2" s="47"/>
      <c r="F2" s="47"/>
    </row>
    <row r="3" spans="1:6" ht="15.75" customHeight="1" x14ac:dyDescent="0.2">
      <c r="A3" s="28">
        <v>1</v>
      </c>
      <c r="B3" s="13" t="s">
        <v>35</v>
      </c>
      <c r="C3" s="13">
        <v>3</v>
      </c>
      <c r="D3" s="13" t="s">
        <v>13</v>
      </c>
      <c r="E3" s="24">
        <f>+[1]RIOHACHA!$J$3</f>
        <v>2700125</v>
      </c>
      <c r="F3" s="24">
        <f>+E3*C3</f>
        <v>8100375</v>
      </c>
    </row>
    <row r="4" spans="1:6" ht="15.75" customHeight="1" thickBot="1" x14ac:dyDescent="0.25">
      <c r="A4" s="65" t="s">
        <v>72</v>
      </c>
      <c r="B4" s="66"/>
      <c r="C4" s="66"/>
      <c r="D4" s="66"/>
      <c r="E4" s="66"/>
      <c r="F4" s="27">
        <f>+F3</f>
        <v>8100375</v>
      </c>
    </row>
    <row r="5" spans="1:6" x14ac:dyDescent="0.2">
      <c r="A5" s="43" t="s">
        <v>6</v>
      </c>
      <c r="B5" s="45" t="s">
        <v>7</v>
      </c>
      <c r="C5" s="45" t="s">
        <v>8</v>
      </c>
      <c r="D5" s="45" t="s">
        <v>9</v>
      </c>
      <c r="E5" s="45" t="s">
        <v>10</v>
      </c>
      <c r="F5" s="45" t="s">
        <v>11</v>
      </c>
    </row>
    <row r="6" spans="1:6" x14ac:dyDescent="0.2">
      <c r="A6" s="64"/>
      <c r="B6" s="46"/>
      <c r="C6" s="46"/>
      <c r="D6" s="46"/>
      <c r="E6" s="46"/>
      <c r="F6" s="46"/>
    </row>
    <row r="7" spans="1:6" x14ac:dyDescent="0.2">
      <c r="A7" s="12">
        <v>1</v>
      </c>
      <c r="B7" s="13" t="s">
        <v>36</v>
      </c>
      <c r="C7" s="13">
        <v>3</v>
      </c>
      <c r="D7" s="13" t="s">
        <v>13</v>
      </c>
      <c r="E7" s="24">
        <v>243187</v>
      </c>
      <c r="F7" s="24">
        <f>+E7*C7</f>
        <v>729561</v>
      </c>
    </row>
    <row r="8" spans="1:6" ht="15" customHeight="1" x14ac:dyDescent="0.2">
      <c r="A8" s="12">
        <v>2</v>
      </c>
      <c r="B8" s="13" t="s">
        <v>37</v>
      </c>
      <c r="C8" s="13">
        <v>3</v>
      </c>
      <c r="D8" s="13" t="s">
        <v>13</v>
      </c>
      <c r="E8" s="24">
        <v>9747</v>
      </c>
      <c r="F8" s="24">
        <f t="shared" ref="F8:F11" si="0">+E8*C8</f>
        <v>29241</v>
      </c>
    </row>
    <row r="9" spans="1:6" x14ac:dyDescent="0.2">
      <c r="A9" s="12">
        <v>3</v>
      </c>
      <c r="B9" s="13" t="s">
        <v>38</v>
      </c>
      <c r="C9" s="13">
        <v>3</v>
      </c>
      <c r="D9" s="13" t="s">
        <v>13</v>
      </c>
      <c r="E9" s="24">
        <v>3244</v>
      </c>
      <c r="F9" s="24">
        <f t="shared" si="0"/>
        <v>9732</v>
      </c>
    </row>
    <row r="10" spans="1:6" x14ac:dyDescent="0.2">
      <c r="A10" s="12">
        <v>4</v>
      </c>
      <c r="B10" s="13" t="s">
        <v>39</v>
      </c>
      <c r="C10" s="13">
        <v>3</v>
      </c>
      <c r="D10" s="13" t="s">
        <v>13</v>
      </c>
      <c r="E10" s="24">
        <v>25343</v>
      </c>
      <c r="F10" s="24">
        <f t="shared" si="0"/>
        <v>76029</v>
      </c>
    </row>
    <row r="11" spans="1:6" ht="13.5" customHeight="1" thickBot="1" x14ac:dyDescent="0.25">
      <c r="A11" s="18">
        <v>5</v>
      </c>
      <c r="B11" s="25" t="s">
        <v>40</v>
      </c>
      <c r="C11" s="25">
        <v>3</v>
      </c>
      <c r="D11" s="25" t="s">
        <v>13</v>
      </c>
      <c r="E11" s="26">
        <v>36298</v>
      </c>
      <c r="F11" s="26">
        <f t="shared" si="0"/>
        <v>108894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953457</v>
      </c>
    </row>
    <row r="13" spans="1:6" ht="15" customHeight="1" x14ac:dyDescent="0.2">
      <c r="A13" s="60" t="s">
        <v>74</v>
      </c>
      <c r="B13" s="61"/>
      <c r="C13" s="61"/>
      <c r="D13" s="61"/>
      <c r="E13" s="61"/>
      <c r="F13" s="23">
        <f>F12+F4</f>
        <v>9053832</v>
      </c>
    </row>
    <row r="14" spans="1:6" ht="15" x14ac:dyDescent="0.2">
      <c r="A14" s="62" t="s">
        <v>75</v>
      </c>
      <c r="B14" s="63"/>
      <c r="C14" s="63"/>
      <c r="D14" s="63"/>
      <c r="E14" s="63"/>
      <c r="F14" s="23">
        <f>F13*10%</f>
        <v>905383.20000000007</v>
      </c>
    </row>
    <row r="15" spans="1:6" ht="15.75" thickBot="1" x14ac:dyDescent="0.25">
      <c r="A15" s="62" t="s">
        <v>76</v>
      </c>
      <c r="B15" s="63"/>
      <c r="C15" s="63"/>
      <c r="D15" s="63"/>
      <c r="E15" s="63"/>
      <c r="F15" s="23">
        <f>F14*19%</f>
        <v>172022.80800000002</v>
      </c>
    </row>
    <row r="16" spans="1:6" ht="15.75" customHeight="1" thickBot="1" x14ac:dyDescent="0.25">
      <c r="A16" s="51" t="s">
        <v>77</v>
      </c>
      <c r="B16" s="52"/>
      <c r="C16" s="52"/>
      <c r="D16" s="52"/>
      <c r="E16" s="52"/>
      <c r="F16" s="1">
        <f>SUM(F13:F15)</f>
        <v>10131238.007999999</v>
      </c>
    </row>
  </sheetData>
  <mergeCells count="18">
    <mergeCell ref="A12:E12"/>
    <mergeCell ref="A13:E13"/>
    <mergeCell ref="A15:E15"/>
    <mergeCell ref="A14:E14"/>
    <mergeCell ref="A16:E16"/>
    <mergeCell ref="F1:F2"/>
    <mergeCell ref="A5:A6"/>
    <mergeCell ref="B5:B6"/>
    <mergeCell ref="C5:C6"/>
    <mergeCell ref="D5:D6"/>
    <mergeCell ref="E5:E6"/>
    <mergeCell ref="F5:F6"/>
    <mergeCell ref="A4:E4"/>
    <mergeCell ref="A1:A2"/>
    <mergeCell ref="B1:B2"/>
    <mergeCell ref="C1:C2"/>
    <mergeCell ref="D1:D2"/>
    <mergeCell ref="E1:E2"/>
  </mergeCells>
  <hyperlinks>
    <hyperlink ref="A1" r:id="rId1" tooltip="ordenar por No" display="https://www.colombiacompra.gov.co/tienda-virtual-del-estado-colombiano/ordenes-compra/111480?sort=desc&amp;order=No" xr:uid="{E2F3DE1E-F608-4035-AB0B-D0D8272E5FB6}"/>
    <hyperlink ref="B1" r:id="rId2" tooltip="ordenar por Articulo" display="https://www.colombiacompra.gov.co/tienda-virtual-del-estado-colombiano/ordenes-compra/111480?sort=asc&amp;order=Articulo" xr:uid="{ADD27CAC-BF2E-44DD-80E2-DBF56D5F4C56}"/>
    <hyperlink ref="C1" r:id="rId3" tooltip="ordenar por Cantidad" display="https://www.colombiacompra.gov.co/tienda-virtual-del-estado-colombiano/ordenes-compra/111480?sort=asc&amp;order=Cantidad" xr:uid="{0DA6DFC8-E442-451F-A975-650676DC8B38}"/>
    <hyperlink ref="D1" r:id="rId4" tooltip="ordenar por Unidad" display="https://www.colombiacompra.gov.co/tienda-virtual-del-estado-colombiano/ordenes-compra/111480?sort=asc&amp;order=Unidad" xr:uid="{6AD1D4F7-F9B5-4AF4-98B9-B21C02B90F5E}"/>
    <hyperlink ref="E1" r:id="rId5" tooltip="ordenar por Precio" display="https://www.colombiacompra.gov.co/tienda-virtual-del-estado-colombiano/ordenes-compra/111480?sort=asc&amp;order=Precio" xr:uid="{2CB144D3-7E34-4B29-9ED9-9E85E9B8D993}"/>
    <hyperlink ref="F1" r:id="rId6" tooltip="ordenar por Total" display="https://www.colombiacompra.gov.co/tienda-virtual-del-estado-colombiano/ordenes-compra/111480?sort=asc&amp;order=Total" xr:uid="{D0400461-3A17-4D37-AF5C-DF7C64A77613}"/>
    <hyperlink ref="A5" r:id="rId7" tooltip="ordenar por No" display="https://www.colombiacompra.gov.co/tienda-virtual-del-estado-colombiano/ordenes-compra/111480?sort=desc&amp;order=No" xr:uid="{F2F2D9E7-EFF6-4FD4-B7E3-C8077A9A3E02}"/>
    <hyperlink ref="B5" r:id="rId8" tooltip="ordenar por Articulo" display="https://www.colombiacompra.gov.co/tienda-virtual-del-estado-colombiano/ordenes-compra/111480?sort=asc&amp;order=Articulo" xr:uid="{298AC01C-4C6A-4E33-88AD-CD5D55889D20}"/>
    <hyperlink ref="C5" r:id="rId9" tooltip="ordenar por Cantidad" display="https://www.colombiacompra.gov.co/tienda-virtual-del-estado-colombiano/ordenes-compra/111480?sort=asc&amp;order=Cantidad" xr:uid="{C1987B6F-3AEC-4A42-A8BE-0B01DDBD23D8}"/>
    <hyperlink ref="D5" r:id="rId10" tooltip="ordenar por Unidad" display="https://www.colombiacompra.gov.co/tienda-virtual-del-estado-colombiano/ordenes-compra/111480?sort=asc&amp;order=Unidad" xr:uid="{995522D0-953E-48A7-9CBE-3DDC9214A95A}"/>
    <hyperlink ref="E5" r:id="rId11" tooltip="ordenar por Precio" display="https://www.colombiacompra.gov.co/tienda-virtual-del-estado-colombiano/ordenes-compra/111480?sort=asc&amp;order=Precio" xr:uid="{E570B08D-E182-48A6-BD2F-EA2ECA16A508}"/>
    <hyperlink ref="F5" r:id="rId12" tooltip="ordenar por Total" display="https://www.colombiacompra.gov.co/tienda-virtual-del-estado-colombiano/ordenes-compra/111480?sort=asc&amp;order=Total" xr:uid="{69D24227-90C0-41B4-B192-542F1C358A7B}"/>
  </hyperlinks>
  <pageMargins left="0.7" right="0.7" top="0.75" bottom="0.75" header="0.3" footer="0.3"/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45CD-4B93-465E-8116-8ED9D6F966BF}">
  <sheetPr>
    <tabColor theme="4" tint="0.79998168889431442"/>
  </sheetPr>
  <dimension ref="A1:F23"/>
  <sheetViews>
    <sheetView tabSelected="1" topLeftCell="A4" workbookViewId="0">
      <selection activeCell="F20" sqref="F20"/>
    </sheetView>
  </sheetViews>
  <sheetFormatPr baseColWidth="10" defaultColWidth="11.42578125" defaultRowHeight="14.25" x14ac:dyDescent="0.2"/>
  <cols>
    <col min="1" max="1" width="4.140625" style="2" bestFit="1" customWidth="1"/>
    <col min="2" max="2" width="65.140625" style="2" customWidth="1"/>
    <col min="3" max="3" width="11.5703125" style="2" bestFit="1" customWidth="1"/>
    <col min="4" max="4" width="11.42578125" style="2"/>
    <col min="5" max="5" width="15.85546875" style="2" bestFit="1" customWidth="1"/>
    <col min="6" max="6" width="22.42578125" style="2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ht="6" customHeight="1" x14ac:dyDescent="0.2">
      <c r="A2" s="47"/>
      <c r="B2" s="47"/>
      <c r="C2" s="47"/>
      <c r="D2" s="47"/>
      <c r="E2" s="47"/>
      <c r="F2" s="47"/>
    </row>
    <row r="3" spans="1:6" ht="15.75" customHeight="1" thickBot="1" x14ac:dyDescent="0.25">
      <c r="A3" s="18">
        <v>1</v>
      </c>
      <c r="B3" s="25" t="s">
        <v>47</v>
      </c>
      <c r="C3" s="25">
        <v>3</v>
      </c>
      <c r="D3" s="25" t="s">
        <v>13</v>
      </c>
      <c r="E3" s="26">
        <f>+[1]BARRANQUILLA!$J$3</f>
        <v>2700125</v>
      </c>
      <c r="F3" s="34">
        <f>+E3*C3</f>
        <v>8100375</v>
      </c>
    </row>
    <row r="4" spans="1:6" ht="15.75" customHeight="1" thickBot="1" x14ac:dyDescent="0.25">
      <c r="A4" s="53" t="s">
        <v>72</v>
      </c>
      <c r="B4" s="54"/>
      <c r="C4" s="54"/>
      <c r="D4" s="54"/>
      <c r="E4" s="54"/>
      <c r="F4" s="22">
        <f>+F3</f>
        <v>8100375</v>
      </c>
    </row>
    <row r="5" spans="1:6" x14ac:dyDescent="0.2">
      <c r="A5" s="56" t="s">
        <v>6</v>
      </c>
      <c r="B5" s="56" t="s">
        <v>7</v>
      </c>
      <c r="C5" s="56" t="s">
        <v>8</v>
      </c>
      <c r="D5" s="56" t="s">
        <v>9</v>
      </c>
      <c r="E5" s="56" t="s">
        <v>10</v>
      </c>
      <c r="F5" s="56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12">
        <v>1</v>
      </c>
      <c r="B7" s="13" t="s">
        <v>67</v>
      </c>
      <c r="C7" s="14">
        <v>3</v>
      </c>
      <c r="D7" s="14" t="s">
        <v>13</v>
      </c>
      <c r="E7" s="24">
        <v>251008.25</v>
      </c>
      <c r="F7" s="24">
        <f>+E7*C7</f>
        <v>753024.75</v>
      </c>
    </row>
    <row r="8" spans="1:6" x14ac:dyDescent="0.2">
      <c r="A8" s="12">
        <v>2</v>
      </c>
      <c r="B8" s="13" t="s">
        <v>68</v>
      </c>
      <c r="C8" s="14">
        <v>3</v>
      </c>
      <c r="D8" s="14" t="s">
        <v>13</v>
      </c>
      <c r="E8" s="24">
        <v>11442</v>
      </c>
      <c r="F8" s="24">
        <f t="shared" ref="F8:F11" si="0">+E8*C8</f>
        <v>34326</v>
      </c>
    </row>
    <row r="9" spans="1:6" x14ac:dyDescent="0.2">
      <c r="A9" s="12">
        <v>3</v>
      </c>
      <c r="B9" s="13" t="s">
        <v>69</v>
      </c>
      <c r="C9" s="14">
        <v>3</v>
      </c>
      <c r="D9" s="14" t="s">
        <v>13</v>
      </c>
      <c r="E9" s="24">
        <v>2727</v>
      </c>
      <c r="F9" s="24">
        <f t="shared" si="0"/>
        <v>8181</v>
      </c>
    </row>
    <row r="10" spans="1:6" x14ac:dyDescent="0.2">
      <c r="A10" s="12">
        <v>4</v>
      </c>
      <c r="B10" s="13" t="s">
        <v>167</v>
      </c>
      <c r="C10" s="14">
        <v>3</v>
      </c>
      <c r="D10" s="14" t="s">
        <v>13</v>
      </c>
      <c r="E10" s="24">
        <v>34341</v>
      </c>
      <c r="F10" s="24">
        <f t="shared" si="0"/>
        <v>103023</v>
      </c>
    </row>
    <row r="11" spans="1:6" ht="13.5" customHeight="1" x14ac:dyDescent="0.2">
      <c r="A11" s="12">
        <v>5</v>
      </c>
      <c r="B11" s="13" t="s">
        <v>168</v>
      </c>
      <c r="C11" s="14">
        <v>3</v>
      </c>
      <c r="D11" s="14" t="s">
        <v>13</v>
      </c>
      <c r="E11" s="24">
        <v>1974</v>
      </c>
      <c r="F11" s="24">
        <f t="shared" si="0"/>
        <v>5922</v>
      </c>
    </row>
    <row r="12" spans="1:6" x14ac:dyDescent="0.2">
      <c r="A12" s="12">
        <v>6</v>
      </c>
      <c r="B12" s="13" t="s">
        <v>169</v>
      </c>
      <c r="C12" s="14">
        <v>3</v>
      </c>
      <c r="D12" s="14" t="s">
        <v>13</v>
      </c>
      <c r="E12" s="24">
        <v>5786</v>
      </c>
      <c r="F12" s="24">
        <f>+E12*C12</f>
        <v>17358</v>
      </c>
    </row>
    <row r="13" spans="1:6" x14ac:dyDescent="0.2">
      <c r="A13" s="18">
        <v>7</v>
      </c>
      <c r="B13" s="13" t="s">
        <v>170</v>
      </c>
      <c r="C13" s="14">
        <v>3</v>
      </c>
      <c r="D13" s="14" t="s">
        <v>13</v>
      </c>
      <c r="E13" s="24">
        <v>5689</v>
      </c>
      <c r="F13" s="24">
        <f t="shared" ref="F13:F18" si="1">+E13*C13</f>
        <v>17067</v>
      </c>
    </row>
    <row r="14" spans="1:6" x14ac:dyDescent="0.2">
      <c r="A14" s="12">
        <v>8</v>
      </c>
      <c r="B14" s="13" t="s">
        <v>171</v>
      </c>
      <c r="C14" s="14">
        <v>3</v>
      </c>
      <c r="D14" s="14" t="s">
        <v>13</v>
      </c>
      <c r="E14" s="24">
        <v>4048</v>
      </c>
      <c r="F14" s="24">
        <f t="shared" si="1"/>
        <v>12144</v>
      </c>
    </row>
    <row r="15" spans="1:6" ht="15" customHeight="1" x14ac:dyDescent="0.2">
      <c r="A15" s="12">
        <v>9</v>
      </c>
      <c r="B15" s="13" t="s">
        <v>172</v>
      </c>
      <c r="C15" s="14">
        <v>3</v>
      </c>
      <c r="D15" s="14" t="s">
        <v>13</v>
      </c>
      <c r="E15" s="24">
        <v>22151</v>
      </c>
      <c r="F15" s="24">
        <f t="shared" si="1"/>
        <v>66453</v>
      </c>
    </row>
    <row r="16" spans="1:6" x14ac:dyDescent="0.2">
      <c r="A16" s="12">
        <v>10</v>
      </c>
      <c r="B16" s="13" t="s">
        <v>173</v>
      </c>
      <c r="C16" s="14">
        <v>3</v>
      </c>
      <c r="D16" s="14" t="s">
        <v>13</v>
      </c>
      <c r="E16" s="24">
        <v>38555</v>
      </c>
      <c r="F16" s="24">
        <f t="shared" si="1"/>
        <v>115665</v>
      </c>
    </row>
    <row r="17" spans="1:6" x14ac:dyDescent="0.2">
      <c r="A17" s="12">
        <v>11</v>
      </c>
      <c r="B17" s="13" t="s">
        <v>70</v>
      </c>
      <c r="C17" s="14">
        <v>3</v>
      </c>
      <c r="D17" s="14" t="s">
        <v>13</v>
      </c>
      <c r="E17" s="24">
        <v>20027</v>
      </c>
      <c r="F17" s="24">
        <f t="shared" si="1"/>
        <v>60081</v>
      </c>
    </row>
    <row r="18" spans="1:6" ht="12.75" customHeight="1" thickBot="1" x14ac:dyDescent="0.25">
      <c r="A18" s="12">
        <v>12</v>
      </c>
      <c r="B18" s="25" t="s">
        <v>71</v>
      </c>
      <c r="C18" s="20">
        <v>3</v>
      </c>
      <c r="D18" s="20" t="s">
        <v>13</v>
      </c>
      <c r="E18" s="26">
        <v>90500</v>
      </c>
      <c r="F18" s="24">
        <f t="shared" si="1"/>
        <v>271500</v>
      </c>
    </row>
    <row r="19" spans="1:6" ht="15.75" customHeight="1" thickBot="1" x14ac:dyDescent="0.25">
      <c r="A19" s="53" t="s">
        <v>73</v>
      </c>
      <c r="B19" s="54"/>
      <c r="C19" s="54"/>
      <c r="D19" s="54"/>
      <c r="E19" s="54"/>
      <c r="F19" s="22">
        <f>SUM(F7:F18)</f>
        <v>1464744.75</v>
      </c>
    </row>
    <row r="20" spans="1:6" ht="15" customHeight="1" x14ac:dyDescent="0.2">
      <c r="A20" s="57" t="s">
        <v>74</v>
      </c>
      <c r="B20" s="57"/>
      <c r="C20" s="57"/>
      <c r="D20" s="57"/>
      <c r="E20" s="57"/>
      <c r="F20" s="36">
        <f>F19+F4</f>
        <v>9565119.75</v>
      </c>
    </row>
    <row r="21" spans="1:6" ht="15" customHeight="1" x14ac:dyDescent="0.2">
      <c r="A21" s="48" t="s">
        <v>75</v>
      </c>
      <c r="B21" s="48"/>
      <c r="C21" s="48"/>
      <c r="D21" s="48"/>
      <c r="E21" s="48"/>
      <c r="F21" s="37">
        <f>F20*10%</f>
        <v>956511.97500000009</v>
      </c>
    </row>
    <row r="22" spans="1:6" ht="15" customHeight="1" thickBot="1" x14ac:dyDescent="0.25">
      <c r="A22" s="58" t="s">
        <v>76</v>
      </c>
      <c r="B22" s="58"/>
      <c r="C22" s="58"/>
      <c r="D22" s="58"/>
      <c r="E22" s="58"/>
      <c r="F22" s="38">
        <f>F21*19%</f>
        <v>181737.27525000001</v>
      </c>
    </row>
    <row r="23" spans="1:6" ht="15.75" customHeight="1" thickBot="1" x14ac:dyDescent="0.25">
      <c r="A23" s="51" t="s">
        <v>77</v>
      </c>
      <c r="B23" s="52"/>
      <c r="C23" s="52"/>
      <c r="D23" s="52"/>
      <c r="E23" s="52"/>
      <c r="F23" s="1">
        <f>SUM(F20:F22)</f>
        <v>10703369.000250001</v>
      </c>
    </row>
  </sheetData>
  <mergeCells count="18">
    <mergeCell ref="F5:F6"/>
    <mergeCell ref="A19:E19"/>
    <mergeCell ref="A20:E20"/>
    <mergeCell ref="A21:E21"/>
    <mergeCell ref="A22:E22"/>
    <mergeCell ref="A23:E23"/>
    <mergeCell ref="A4:E4"/>
    <mergeCell ref="A5:A6"/>
    <mergeCell ref="B5:B6"/>
    <mergeCell ref="C5:C6"/>
    <mergeCell ref="D5:D6"/>
    <mergeCell ref="E5:E6"/>
    <mergeCell ref="F1:F2"/>
    <mergeCell ref="A1:A2"/>
    <mergeCell ref="B1:B2"/>
    <mergeCell ref="C1:C2"/>
    <mergeCell ref="D1:D2"/>
    <mergeCell ref="E1:E2"/>
  </mergeCells>
  <hyperlinks>
    <hyperlink ref="A1" r:id="rId1" tooltip="ordenar por No" display="https://www.colombiacompra.gov.co/tienda-virtual-del-estado-colombiano/ordenes-compra/111480?sort=desc&amp;order=No" xr:uid="{51F919B7-5C1B-4CC3-BF46-1C9A184F5FC8}"/>
    <hyperlink ref="B1" r:id="rId2" tooltip="ordenar por Articulo" display="https://www.colombiacompra.gov.co/tienda-virtual-del-estado-colombiano/ordenes-compra/111480?sort=asc&amp;order=Articulo" xr:uid="{D038C6A8-362D-4C20-BA33-573CB9E7C166}"/>
    <hyperlink ref="C1" r:id="rId3" tooltip="ordenar por Cantidad" display="https://www.colombiacompra.gov.co/tienda-virtual-del-estado-colombiano/ordenes-compra/111480?sort=asc&amp;order=Cantidad" xr:uid="{9E31B9BE-1643-49C4-A9A0-AD99EEAF7E45}"/>
    <hyperlink ref="D1" r:id="rId4" tooltip="ordenar por Unidad" display="https://www.colombiacompra.gov.co/tienda-virtual-del-estado-colombiano/ordenes-compra/111480?sort=asc&amp;order=Unidad" xr:uid="{68F1B876-1197-4F11-AE9D-E46A780072C8}"/>
    <hyperlink ref="E1" r:id="rId5" tooltip="ordenar por Precio" display="https://www.colombiacompra.gov.co/tienda-virtual-del-estado-colombiano/ordenes-compra/111480?sort=asc&amp;order=Precio" xr:uid="{34BB5FCB-0A86-4C73-8F03-F1FBE684C4D0}"/>
    <hyperlink ref="F1" r:id="rId6" tooltip="ordenar por Total" display="https://www.colombiacompra.gov.co/tienda-virtual-del-estado-colombiano/ordenes-compra/111480?sort=asc&amp;order=Total" xr:uid="{393F7DB8-E786-451A-B1C0-9417A156223D}"/>
    <hyperlink ref="A5" r:id="rId7" tooltip="ordenar por No" display="https://www.colombiacompra.gov.co/tienda-virtual-del-estado-colombiano/ordenes-compra/111480?sort=desc&amp;order=No" xr:uid="{64EF9788-51C2-42F4-86F6-2B3D9934EDA4}"/>
    <hyperlink ref="B5" r:id="rId8" tooltip="ordenar por Articulo" display="https://www.colombiacompra.gov.co/tienda-virtual-del-estado-colombiano/ordenes-compra/111480?sort=asc&amp;order=Articulo" xr:uid="{5A2F5752-6E9A-4F62-BB75-83AB8691DAB9}"/>
    <hyperlink ref="C5" r:id="rId9" tooltip="ordenar por Cantidad" display="https://www.colombiacompra.gov.co/tienda-virtual-del-estado-colombiano/ordenes-compra/111480?sort=asc&amp;order=Cantidad" xr:uid="{6D5E1D76-A0BF-45D8-A57A-55775B62A67F}"/>
    <hyperlink ref="D5" r:id="rId10" tooltip="ordenar por Unidad" display="https://www.colombiacompra.gov.co/tienda-virtual-del-estado-colombiano/ordenes-compra/111480?sort=asc&amp;order=Unidad" xr:uid="{F3282E0B-4F7B-4BF1-AECF-AFE7A0D55A23}"/>
    <hyperlink ref="E5" r:id="rId11" tooltip="ordenar por Precio" display="https://www.colombiacompra.gov.co/tienda-virtual-del-estado-colombiano/ordenes-compra/111480?sort=asc&amp;order=Precio" xr:uid="{45E92BC4-6285-4CA5-82E5-52657B93F437}"/>
    <hyperlink ref="F5" r:id="rId12" tooltip="ordenar por Total" display="https://www.colombiacompra.gov.co/tienda-virtual-del-estado-colombiano/ordenes-compra/111480?sort=asc&amp;order=Total" xr:uid="{0B94A3BD-0C6D-4791-A9FB-D20D939FDF15}"/>
  </hyperlinks>
  <pageMargins left="0.7" right="0.7" top="0.75" bottom="0.75" header="0.3" footer="0.3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9259-5E14-4D46-B719-CD116C9EAD9A}">
  <sheetPr>
    <tabColor theme="4" tint="0.79998168889431442"/>
  </sheetPr>
  <dimension ref="A1:F16"/>
  <sheetViews>
    <sheetView workbookViewId="0">
      <selection activeCell="H38" sqref="H38"/>
    </sheetView>
  </sheetViews>
  <sheetFormatPr baseColWidth="10" defaultColWidth="11.42578125" defaultRowHeight="14.25" x14ac:dyDescent="0.2"/>
  <cols>
    <col min="1" max="1" width="4.140625" style="2" bestFit="1" customWidth="1"/>
    <col min="2" max="2" width="65" style="2" customWidth="1"/>
    <col min="3" max="3" width="11.5703125" style="2" bestFit="1" customWidth="1"/>
    <col min="4" max="4" width="11.42578125" style="2"/>
    <col min="5" max="5" width="15.85546875" style="2" bestFit="1" customWidth="1"/>
    <col min="6" max="6" width="17.42578125" style="2" bestFit="1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ht="6" customHeight="1" x14ac:dyDescent="0.2">
      <c r="A2" s="47"/>
      <c r="B2" s="47"/>
      <c r="C2" s="47"/>
      <c r="D2" s="47"/>
      <c r="E2" s="47"/>
      <c r="F2" s="47"/>
    </row>
    <row r="3" spans="1:6" ht="15" thickBot="1" x14ac:dyDescent="0.25">
      <c r="A3" s="18">
        <v>1</v>
      </c>
      <c r="B3" s="25" t="s">
        <v>47</v>
      </c>
      <c r="C3" s="25">
        <v>3</v>
      </c>
      <c r="D3" s="25" t="s">
        <v>13</v>
      </c>
      <c r="E3" s="26">
        <f>+[1]BARRANQUILLA!$J$3</f>
        <v>2700125</v>
      </c>
      <c r="F3" s="34">
        <f>+E3*C3</f>
        <v>8100375</v>
      </c>
    </row>
    <row r="4" spans="1:6" ht="15.75" customHeight="1" thickBot="1" x14ac:dyDescent="0.25">
      <c r="A4" s="53" t="s">
        <v>72</v>
      </c>
      <c r="B4" s="54"/>
      <c r="C4" s="54"/>
      <c r="D4" s="54"/>
      <c r="E4" s="54"/>
      <c r="F4" s="22">
        <f>+F3</f>
        <v>8100375</v>
      </c>
    </row>
    <row r="5" spans="1:6" x14ac:dyDescent="0.2">
      <c r="A5" s="56" t="s">
        <v>6</v>
      </c>
      <c r="B5" s="56" t="s">
        <v>7</v>
      </c>
      <c r="C5" s="56" t="s">
        <v>8</v>
      </c>
      <c r="D5" s="56" t="s">
        <v>9</v>
      </c>
      <c r="E5" s="56" t="s">
        <v>10</v>
      </c>
      <c r="F5" s="56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12">
        <v>1</v>
      </c>
      <c r="B7" s="13" t="s">
        <v>67</v>
      </c>
      <c r="C7" s="14">
        <v>3</v>
      </c>
      <c r="D7" s="14" t="s">
        <v>13</v>
      </c>
      <c r="E7" s="24">
        <v>236700</v>
      </c>
      <c r="F7" s="24">
        <f>+E7*C7</f>
        <v>710100</v>
      </c>
    </row>
    <row r="8" spans="1:6" x14ac:dyDescent="0.2">
      <c r="A8" s="12">
        <v>2</v>
      </c>
      <c r="B8" s="13" t="s">
        <v>68</v>
      </c>
      <c r="C8" s="14">
        <v>3</v>
      </c>
      <c r="D8" s="14" t="s">
        <v>13</v>
      </c>
      <c r="E8" s="24">
        <v>9152.7999999999993</v>
      </c>
      <c r="F8" s="24">
        <f t="shared" ref="F8:F11" si="0">+E8*C8</f>
        <v>27458.399999999998</v>
      </c>
    </row>
    <row r="9" spans="1:6" x14ac:dyDescent="0.2">
      <c r="A9" s="12">
        <v>3</v>
      </c>
      <c r="B9" s="13" t="s">
        <v>69</v>
      </c>
      <c r="C9" s="14">
        <v>3</v>
      </c>
      <c r="D9" s="14" t="s">
        <v>13</v>
      </c>
      <c r="E9" s="24">
        <v>2181.6</v>
      </c>
      <c r="F9" s="24">
        <f t="shared" si="0"/>
        <v>6544.7999999999993</v>
      </c>
    </row>
    <row r="10" spans="1:6" x14ac:dyDescent="0.2">
      <c r="A10" s="12">
        <v>4</v>
      </c>
      <c r="B10" s="13" t="s">
        <v>70</v>
      </c>
      <c r="C10" s="14">
        <v>3</v>
      </c>
      <c r="D10" s="14" t="s">
        <v>13</v>
      </c>
      <c r="E10" s="24">
        <v>15019.75</v>
      </c>
      <c r="F10" s="24">
        <f t="shared" si="0"/>
        <v>45059.25</v>
      </c>
    </row>
    <row r="11" spans="1:6" ht="15" customHeight="1" thickBot="1" x14ac:dyDescent="0.25">
      <c r="A11" s="18">
        <v>5</v>
      </c>
      <c r="B11" s="25" t="s">
        <v>71</v>
      </c>
      <c r="C11" s="20">
        <v>3</v>
      </c>
      <c r="D11" s="20" t="s">
        <v>13</v>
      </c>
      <c r="E11" s="26">
        <v>31893.25</v>
      </c>
      <c r="F11" s="26">
        <f t="shared" si="0"/>
        <v>95679.75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884842.20000000007</v>
      </c>
    </row>
    <row r="13" spans="1:6" ht="15" customHeight="1" x14ac:dyDescent="0.2">
      <c r="A13" s="57" t="s">
        <v>74</v>
      </c>
      <c r="B13" s="57"/>
      <c r="C13" s="57"/>
      <c r="D13" s="57"/>
      <c r="E13" s="57"/>
      <c r="F13" s="36">
        <f>F12+F4</f>
        <v>8985217.1999999993</v>
      </c>
    </row>
    <row r="14" spans="1:6" ht="15" customHeight="1" x14ac:dyDescent="0.2">
      <c r="A14" s="48" t="s">
        <v>75</v>
      </c>
      <c r="B14" s="48"/>
      <c r="C14" s="48"/>
      <c r="D14" s="48"/>
      <c r="E14" s="48"/>
      <c r="F14" s="37">
        <f>F13*10%</f>
        <v>898521.72</v>
      </c>
    </row>
    <row r="15" spans="1:6" ht="15" customHeight="1" thickBot="1" x14ac:dyDescent="0.25">
      <c r="A15" s="58" t="s">
        <v>76</v>
      </c>
      <c r="B15" s="58"/>
      <c r="C15" s="58"/>
      <c r="D15" s="58"/>
      <c r="E15" s="58"/>
      <c r="F15" s="38">
        <v>0</v>
      </c>
    </row>
    <row r="16" spans="1:6" ht="15.75" customHeight="1" thickBot="1" x14ac:dyDescent="0.25">
      <c r="A16" s="51" t="s">
        <v>77</v>
      </c>
      <c r="B16" s="52"/>
      <c r="C16" s="52"/>
      <c r="D16" s="52"/>
      <c r="E16" s="52"/>
      <c r="F16" s="1">
        <f>SUM(F13:F15)</f>
        <v>9883738.9199999999</v>
      </c>
    </row>
  </sheetData>
  <mergeCells count="18">
    <mergeCell ref="F5:F6"/>
    <mergeCell ref="A12:E12"/>
    <mergeCell ref="A13:E13"/>
    <mergeCell ref="A14:E14"/>
    <mergeCell ref="A15:E15"/>
    <mergeCell ref="A16:E16"/>
    <mergeCell ref="A4:E4"/>
    <mergeCell ref="A5:A6"/>
    <mergeCell ref="B5:B6"/>
    <mergeCell ref="C5:C6"/>
    <mergeCell ref="D5:D6"/>
    <mergeCell ref="E5:E6"/>
    <mergeCell ref="F1:F2"/>
    <mergeCell ref="A1:A2"/>
    <mergeCell ref="B1:B2"/>
    <mergeCell ref="C1:C2"/>
    <mergeCell ref="D1:D2"/>
    <mergeCell ref="E1:E2"/>
  </mergeCells>
  <hyperlinks>
    <hyperlink ref="A1" r:id="rId1" tooltip="ordenar por No" display="https://www.colombiacompra.gov.co/tienda-virtual-del-estado-colombiano/ordenes-compra/111480?sort=desc&amp;order=No" xr:uid="{88FE296D-90F6-4AA4-A297-76F459BF8561}"/>
    <hyperlink ref="B1" r:id="rId2" tooltip="ordenar por Articulo" display="https://www.colombiacompra.gov.co/tienda-virtual-del-estado-colombiano/ordenes-compra/111480?sort=asc&amp;order=Articulo" xr:uid="{BD83880D-F72B-4E98-B007-A6398AA9F56E}"/>
    <hyperlink ref="C1" r:id="rId3" tooltip="ordenar por Cantidad" display="https://www.colombiacompra.gov.co/tienda-virtual-del-estado-colombiano/ordenes-compra/111480?sort=asc&amp;order=Cantidad" xr:uid="{D35B2CAB-BDC7-45EB-9B75-FB5DBC213170}"/>
    <hyperlink ref="D1" r:id="rId4" tooltip="ordenar por Unidad" display="https://www.colombiacompra.gov.co/tienda-virtual-del-estado-colombiano/ordenes-compra/111480?sort=asc&amp;order=Unidad" xr:uid="{E486857E-EA7A-4E37-9EA8-4D99160FDED0}"/>
    <hyperlink ref="E1" r:id="rId5" tooltip="ordenar por Precio" display="https://www.colombiacompra.gov.co/tienda-virtual-del-estado-colombiano/ordenes-compra/111480?sort=asc&amp;order=Precio" xr:uid="{9B27C1D2-CB9E-4B03-8908-ABC7C82C5249}"/>
    <hyperlink ref="F1" r:id="rId6" tooltip="ordenar por Total" display="https://www.colombiacompra.gov.co/tienda-virtual-del-estado-colombiano/ordenes-compra/111480?sort=asc&amp;order=Total" xr:uid="{E1061AF1-F2AF-4B00-AB3A-A84FC372465B}"/>
    <hyperlink ref="A5" r:id="rId7" tooltip="ordenar por No" display="https://www.colombiacompra.gov.co/tienda-virtual-del-estado-colombiano/ordenes-compra/111480?sort=desc&amp;order=No" xr:uid="{DC5C3542-BBA5-41DC-80B2-96C022580530}"/>
    <hyperlink ref="B5" r:id="rId8" tooltip="ordenar por Articulo" display="https://www.colombiacompra.gov.co/tienda-virtual-del-estado-colombiano/ordenes-compra/111480?sort=asc&amp;order=Articulo" xr:uid="{511B2B45-4F54-431A-9241-8D5F83F58D0D}"/>
    <hyperlink ref="C5" r:id="rId9" tooltip="ordenar por Cantidad" display="https://www.colombiacompra.gov.co/tienda-virtual-del-estado-colombiano/ordenes-compra/111480?sort=asc&amp;order=Cantidad" xr:uid="{1912003B-39BE-4627-BB6A-5F6D1B48CE4B}"/>
    <hyperlink ref="D5" r:id="rId10" tooltip="ordenar por Unidad" display="https://www.colombiacompra.gov.co/tienda-virtual-del-estado-colombiano/ordenes-compra/111480?sort=asc&amp;order=Unidad" xr:uid="{DBB2F093-7F1F-42E0-9F7D-2C4E1DBE435C}"/>
    <hyperlink ref="E5" r:id="rId11" tooltip="ordenar por Precio" display="https://www.colombiacompra.gov.co/tienda-virtual-del-estado-colombiano/ordenes-compra/111480?sort=asc&amp;order=Precio" xr:uid="{D9EDED4D-6D62-4B3F-A8EA-5B906C4D3FAF}"/>
    <hyperlink ref="F5" r:id="rId12" tooltip="ordenar por Total" display="https://www.colombiacompra.gov.co/tienda-virtual-del-estado-colombiano/ordenes-compra/111480?sort=asc&amp;order=Total" xr:uid="{1D2D2FA1-B6E1-4460-BF1C-3FB86D86CC76}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1119-10A1-49E0-970C-541AFCBA44EE}">
  <sheetPr>
    <tabColor theme="4" tint="0.79998168889431442"/>
  </sheetPr>
  <dimension ref="A1:F103"/>
  <sheetViews>
    <sheetView zoomScaleNormal="100" workbookViewId="0">
      <selection sqref="A1:A2"/>
    </sheetView>
  </sheetViews>
  <sheetFormatPr baseColWidth="10" defaultColWidth="11.42578125" defaultRowHeight="14.25" x14ac:dyDescent="0.2"/>
  <cols>
    <col min="1" max="1" width="9.5703125" style="2" customWidth="1"/>
    <col min="2" max="2" width="80.85546875" style="2" customWidth="1"/>
    <col min="3" max="3" width="11.5703125" style="2" bestFit="1" customWidth="1"/>
    <col min="4" max="4" width="11.42578125" style="2"/>
    <col min="5" max="5" width="17.140625" style="2" bestFit="1" customWidth="1"/>
    <col min="6" max="6" width="23.5703125" style="2" customWidth="1"/>
    <col min="7" max="7" width="15.5703125" style="2" bestFit="1" customWidth="1"/>
    <col min="8" max="16384" width="11.42578125" style="2"/>
  </cols>
  <sheetData>
    <row r="1" spans="1:6" x14ac:dyDescent="0.2">
      <c r="A1" s="43" t="s">
        <v>6</v>
      </c>
      <c r="B1" s="45" t="s">
        <v>7</v>
      </c>
      <c r="C1" s="45" t="s">
        <v>8</v>
      </c>
      <c r="D1" s="45" t="s">
        <v>9</v>
      </c>
      <c r="E1" s="45" t="s">
        <v>10</v>
      </c>
      <c r="F1" s="45" t="s">
        <v>11</v>
      </c>
    </row>
    <row r="2" spans="1:6" x14ac:dyDescent="0.2">
      <c r="A2" s="44"/>
      <c r="B2" s="46"/>
      <c r="C2" s="46"/>
      <c r="D2" s="46"/>
      <c r="E2" s="46"/>
      <c r="F2" s="46"/>
    </row>
    <row r="3" spans="1:6" x14ac:dyDescent="0.2">
      <c r="A3" s="12">
        <v>1</v>
      </c>
      <c r="B3" s="13" t="s">
        <v>52</v>
      </c>
      <c r="C3" s="14">
        <v>3</v>
      </c>
      <c r="D3" s="14" t="s">
        <v>13</v>
      </c>
      <c r="E3" s="15">
        <v>86404015</v>
      </c>
      <c r="F3" s="15">
        <f>+C3*E3</f>
        <v>259212045</v>
      </c>
    </row>
    <row r="4" spans="1:6" ht="14.25" customHeight="1" x14ac:dyDescent="0.2">
      <c r="A4" s="12">
        <v>2</v>
      </c>
      <c r="B4" s="13" t="s">
        <v>53</v>
      </c>
      <c r="C4" s="14">
        <v>3</v>
      </c>
      <c r="D4" s="14" t="s">
        <v>13</v>
      </c>
      <c r="E4" s="15">
        <v>2700125</v>
      </c>
      <c r="F4" s="15">
        <f t="shared" ref="F4:F5" si="0">+C4*E4</f>
        <v>8100375</v>
      </c>
    </row>
    <row r="5" spans="1:6" ht="11.25" customHeight="1" x14ac:dyDescent="0.2">
      <c r="A5" s="12">
        <v>3</v>
      </c>
      <c r="B5" s="13" t="s">
        <v>54</v>
      </c>
      <c r="C5" s="14">
        <v>3</v>
      </c>
      <c r="D5" s="14" t="s">
        <v>13</v>
      </c>
      <c r="E5" s="15">
        <v>2700125</v>
      </c>
      <c r="F5" s="15">
        <f t="shared" si="0"/>
        <v>8100375</v>
      </c>
    </row>
    <row r="6" spans="1:6" ht="15.75" customHeight="1" x14ac:dyDescent="0.2">
      <c r="A6" s="49" t="s">
        <v>72</v>
      </c>
      <c r="B6" s="50"/>
      <c r="C6" s="50"/>
      <c r="D6" s="50"/>
      <c r="E6" s="50"/>
      <c r="F6" s="16">
        <f>SUM(F3:F5)</f>
        <v>275412795</v>
      </c>
    </row>
    <row r="7" spans="1:6" x14ac:dyDescent="0.2">
      <c r="A7" s="55" t="s">
        <v>6</v>
      </c>
      <c r="B7" s="47" t="s">
        <v>7</v>
      </c>
      <c r="C7" s="47" t="s">
        <v>8</v>
      </c>
      <c r="D7" s="47" t="s">
        <v>9</v>
      </c>
      <c r="E7" s="47" t="s">
        <v>10</v>
      </c>
      <c r="F7" s="47" t="s">
        <v>11</v>
      </c>
    </row>
    <row r="8" spans="1:6" x14ac:dyDescent="0.2">
      <c r="A8" s="56"/>
      <c r="B8" s="47"/>
      <c r="C8" s="47"/>
      <c r="D8" s="47"/>
      <c r="E8" s="47"/>
      <c r="F8" s="47"/>
    </row>
    <row r="9" spans="1:6" x14ac:dyDescent="0.2">
      <c r="A9" s="12">
        <v>1</v>
      </c>
      <c r="B9" s="17" t="s">
        <v>84</v>
      </c>
      <c r="C9" s="14">
        <v>3</v>
      </c>
      <c r="D9" s="14" t="s">
        <v>13</v>
      </c>
      <c r="E9" s="15">
        <v>207314</v>
      </c>
      <c r="F9" s="15">
        <f>+E9*C9</f>
        <v>621942</v>
      </c>
    </row>
    <row r="10" spans="1:6" x14ac:dyDescent="0.2">
      <c r="A10" s="12">
        <v>2</v>
      </c>
      <c r="B10" s="17" t="s">
        <v>85</v>
      </c>
      <c r="C10" s="14">
        <v>3</v>
      </c>
      <c r="D10" s="14" t="s">
        <v>13</v>
      </c>
      <c r="E10" s="15">
        <v>112122.25</v>
      </c>
      <c r="F10" s="15">
        <f t="shared" ref="F10:F73" si="1">+E10*C10</f>
        <v>336366.75</v>
      </c>
    </row>
    <row r="11" spans="1:6" x14ac:dyDescent="0.2">
      <c r="A11" s="12">
        <v>3</v>
      </c>
      <c r="B11" s="17" t="s">
        <v>86</v>
      </c>
      <c r="C11" s="14">
        <v>3</v>
      </c>
      <c r="D11" s="14" t="s">
        <v>13</v>
      </c>
      <c r="E11" s="15">
        <v>148121.75</v>
      </c>
      <c r="F11" s="15">
        <f t="shared" si="1"/>
        <v>444365.25</v>
      </c>
    </row>
    <row r="12" spans="1:6" x14ac:dyDescent="0.2">
      <c r="A12" s="12">
        <v>4</v>
      </c>
      <c r="B12" s="17" t="s">
        <v>87</v>
      </c>
      <c r="C12" s="14">
        <v>3</v>
      </c>
      <c r="D12" s="14" t="s">
        <v>13</v>
      </c>
      <c r="E12" s="15">
        <v>130028.5</v>
      </c>
      <c r="F12" s="15">
        <f t="shared" si="1"/>
        <v>390085.5</v>
      </c>
    </row>
    <row r="13" spans="1:6" x14ac:dyDescent="0.2">
      <c r="A13" s="12">
        <v>5</v>
      </c>
      <c r="B13" s="17" t="s">
        <v>88</v>
      </c>
      <c r="C13" s="14">
        <v>3</v>
      </c>
      <c r="D13" s="14" t="s">
        <v>13</v>
      </c>
      <c r="E13" s="15">
        <v>164530.5</v>
      </c>
      <c r="F13" s="15">
        <f t="shared" si="1"/>
        <v>493591.5</v>
      </c>
    </row>
    <row r="14" spans="1:6" x14ac:dyDescent="0.2">
      <c r="A14" s="12">
        <v>6</v>
      </c>
      <c r="B14" s="17" t="s">
        <v>89</v>
      </c>
      <c r="C14" s="14">
        <v>3</v>
      </c>
      <c r="D14" s="14" t="s">
        <v>13</v>
      </c>
      <c r="E14" s="15">
        <v>122327</v>
      </c>
      <c r="F14" s="15">
        <f t="shared" si="1"/>
        <v>366981</v>
      </c>
    </row>
    <row r="15" spans="1:6" x14ac:dyDescent="0.2">
      <c r="A15" s="12">
        <v>7</v>
      </c>
      <c r="B15" s="17" t="s">
        <v>90</v>
      </c>
      <c r="C15" s="14">
        <v>3</v>
      </c>
      <c r="D15" s="14" t="s">
        <v>13</v>
      </c>
      <c r="E15" s="15">
        <v>104792</v>
      </c>
      <c r="F15" s="15">
        <f t="shared" si="1"/>
        <v>314376</v>
      </c>
    </row>
    <row r="16" spans="1:6" x14ac:dyDescent="0.2">
      <c r="A16" s="12">
        <v>8</v>
      </c>
      <c r="B16" s="17" t="s">
        <v>91</v>
      </c>
      <c r="C16" s="14">
        <v>3</v>
      </c>
      <c r="D16" s="14" t="s">
        <v>13</v>
      </c>
      <c r="E16" s="15">
        <v>202158</v>
      </c>
      <c r="F16" s="15">
        <f t="shared" si="1"/>
        <v>606474</v>
      </c>
    </row>
    <row r="17" spans="1:6" x14ac:dyDescent="0.2">
      <c r="A17" s="12">
        <v>9</v>
      </c>
      <c r="B17" s="17" t="s">
        <v>55</v>
      </c>
      <c r="C17" s="14">
        <v>3</v>
      </c>
      <c r="D17" s="14" t="s">
        <v>13</v>
      </c>
      <c r="E17" s="15">
        <v>16381.2</v>
      </c>
      <c r="F17" s="15">
        <f t="shared" si="1"/>
        <v>49143.600000000006</v>
      </c>
    </row>
    <row r="18" spans="1:6" x14ac:dyDescent="0.2">
      <c r="A18" s="12">
        <v>10</v>
      </c>
      <c r="B18" s="17" t="s">
        <v>56</v>
      </c>
      <c r="C18" s="14">
        <v>3</v>
      </c>
      <c r="D18" s="14" t="s">
        <v>13</v>
      </c>
      <c r="E18" s="15">
        <v>5199.3999999999996</v>
      </c>
      <c r="F18" s="15">
        <f t="shared" si="1"/>
        <v>15598.199999999999</v>
      </c>
    </row>
    <row r="19" spans="1:6" x14ac:dyDescent="0.2">
      <c r="A19" s="12">
        <v>11</v>
      </c>
      <c r="B19" s="17" t="s">
        <v>57</v>
      </c>
      <c r="C19" s="14">
        <v>3</v>
      </c>
      <c r="D19" s="14" t="s">
        <v>13</v>
      </c>
      <c r="E19" s="15">
        <v>95046.75</v>
      </c>
      <c r="F19" s="15">
        <f t="shared" si="1"/>
        <v>285140.25</v>
      </c>
    </row>
    <row r="20" spans="1:6" x14ac:dyDescent="0.2">
      <c r="A20" s="12">
        <v>12</v>
      </c>
      <c r="B20" s="17" t="s">
        <v>58</v>
      </c>
      <c r="C20" s="14">
        <v>3</v>
      </c>
      <c r="D20" s="14" t="s">
        <v>13</v>
      </c>
      <c r="E20" s="15">
        <v>73330</v>
      </c>
      <c r="F20" s="15">
        <f t="shared" si="1"/>
        <v>219990</v>
      </c>
    </row>
    <row r="21" spans="1:6" x14ac:dyDescent="0.2">
      <c r="A21" s="12">
        <v>13</v>
      </c>
      <c r="B21" s="17" t="s">
        <v>92</v>
      </c>
      <c r="C21" s="14">
        <v>3</v>
      </c>
      <c r="D21" s="14" t="s">
        <v>13</v>
      </c>
      <c r="E21" s="15">
        <v>98846</v>
      </c>
      <c r="F21" s="15">
        <f t="shared" si="1"/>
        <v>296538</v>
      </c>
    </row>
    <row r="22" spans="1:6" x14ac:dyDescent="0.2">
      <c r="A22" s="12">
        <v>14</v>
      </c>
      <c r="B22" s="17" t="s">
        <v>93</v>
      </c>
      <c r="C22" s="14">
        <v>3</v>
      </c>
      <c r="D22" s="14" t="s">
        <v>13</v>
      </c>
      <c r="E22" s="15">
        <v>73798.5</v>
      </c>
      <c r="F22" s="15">
        <f t="shared" si="1"/>
        <v>221395.5</v>
      </c>
    </row>
    <row r="23" spans="1:6" x14ac:dyDescent="0.2">
      <c r="A23" s="12">
        <v>15</v>
      </c>
      <c r="B23" s="17" t="s">
        <v>94</v>
      </c>
      <c r="C23" s="14">
        <v>3</v>
      </c>
      <c r="D23" s="14" t="s">
        <v>13</v>
      </c>
      <c r="E23" s="15">
        <v>106657</v>
      </c>
      <c r="F23" s="15">
        <f t="shared" si="1"/>
        <v>319971</v>
      </c>
    </row>
    <row r="24" spans="1:6" x14ac:dyDescent="0.2">
      <c r="A24" s="12">
        <v>16</v>
      </c>
      <c r="B24" s="17" t="s">
        <v>95</v>
      </c>
      <c r="C24" s="14">
        <v>3</v>
      </c>
      <c r="D24" s="14" t="s">
        <v>13</v>
      </c>
      <c r="E24" s="15">
        <v>90306</v>
      </c>
      <c r="F24" s="15">
        <f t="shared" si="1"/>
        <v>270918</v>
      </c>
    </row>
    <row r="25" spans="1:6" x14ac:dyDescent="0.2">
      <c r="A25" s="12">
        <v>17</v>
      </c>
      <c r="B25" s="17" t="s">
        <v>96</v>
      </c>
      <c r="C25" s="14">
        <v>3</v>
      </c>
      <c r="D25" s="14" t="s">
        <v>13</v>
      </c>
      <c r="E25" s="15">
        <v>107773.25</v>
      </c>
      <c r="F25" s="15">
        <f t="shared" si="1"/>
        <v>323319.75</v>
      </c>
    </row>
    <row r="26" spans="1:6" x14ac:dyDescent="0.2">
      <c r="A26" s="12">
        <v>18</v>
      </c>
      <c r="B26" s="17" t="s">
        <v>97</v>
      </c>
      <c r="C26" s="14">
        <v>3</v>
      </c>
      <c r="D26" s="14" t="s">
        <v>13</v>
      </c>
      <c r="E26" s="15">
        <v>54747.6</v>
      </c>
      <c r="F26" s="15">
        <f t="shared" si="1"/>
        <v>164242.79999999999</v>
      </c>
    </row>
    <row r="27" spans="1:6" x14ac:dyDescent="0.2">
      <c r="A27" s="12">
        <v>19</v>
      </c>
      <c r="B27" s="17" t="s">
        <v>98</v>
      </c>
      <c r="C27" s="14">
        <v>3</v>
      </c>
      <c r="D27" s="14" t="s">
        <v>13</v>
      </c>
      <c r="E27" s="15">
        <v>67045.25</v>
      </c>
      <c r="F27" s="15">
        <f t="shared" si="1"/>
        <v>201135.75</v>
      </c>
    </row>
    <row r="28" spans="1:6" x14ac:dyDescent="0.2">
      <c r="A28" s="12">
        <v>20</v>
      </c>
      <c r="B28" s="17" t="s">
        <v>99</v>
      </c>
      <c r="C28" s="14">
        <v>3</v>
      </c>
      <c r="D28" s="14" t="s">
        <v>13</v>
      </c>
      <c r="E28" s="15">
        <v>28606</v>
      </c>
      <c r="F28" s="15">
        <f t="shared" si="1"/>
        <v>85818</v>
      </c>
    </row>
    <row r="29" spans="1:6" x14ac:dyDescent="0.2">
      <c r="A29" s="12">
        <v>21</v>
      </c>
      <c r="B29" s="17" t="s">
        <v>100</v>
      </c>
      <c r="C29" s="14">
        <v>3</v>
      </c>
      <c r="D29" s="14" t="s">
        <v>13</v>
      </c>
      <c r="E29" s="15">
        <v>49826.2</v>
      </c>
      <c r="F29" s="15">
        <f t="shared" si="1"/>
        <v>149478.59999999998</v>
      </c>
    </row>
    <row r="30" spans="1:6" x14ac:dyDescent="0.2">
      <c r="A30" s="12">
        <v>22</v>
      </c>
      <c r="B30" s="17" t="s">
        <v>101</v>
      </c>
      <c r="C30" s="14">
        <v>3</v>
      </c>
      <c r="D30" s="14" t="s">
        <v>13</v>
      </c>
      <c r="E30" s="15">
        <v>34956.800000000003</v>
      </c>
      <c r="F30" s="15">
        <f t="shared" si="1"/>
        <v>104870.40000000001</v>
      </c>
    </row>
    <row r="31" spans="1:6" x14ac:dyDescent="0.2">
      <c r="A31" s="12">
        <v>23</v>
      </c>
      <c r="B31" s="17" t="s">
        <v>102</v>
      </c>
      <c r="C31" s="14">
        <v>3</v>
      </c>
      <c r="D31" s="14" t="s">
        <v>13</v>
      </c>
      <c r="E31" s="15">
        <v>13048.2</v>
      </c>
      <c r="F31" s="15">
        <f t="shared" si="1"/>
        <v>39144.600000000006</v>
      </c>
    </row>
    <row r="32" spans="1:6" x14ac:dyDescent="0.2">
      <c r="A32" s="12">
        <v>24</v>
      </c>
      <c r="B32" s="17" t="s">
        <v>103</v>
      </c>
      <c r="C32" s="14">
        <v>3</v>
      </c>
      <c r="D32" s="14" t="s">
        <v>13</v>
      </c>
      <c r="E32" s="15">
        <v>47702</v>
      </c>
      <c r="F32" s="15">
        <f t="shared" si="1"/>
        <v>143106</v>
      </c>
    </row>
    <row r="33" spans="1:6" x14ac:dyDescent="0.2">
      <c r="A33" s="12">
        <v>25</v>
      </c>
      <c r="B33" s="17" t="s">
        <v>104</v>
      </c>
      <c r="C33" s="14">
        <v>3</v>
      </c>
      <c r="D33" s="14" t="s">
        <v>13</v>
      </c>
      <c r="E33" s="15">
        <v>33024</v>
      </c>
      <c r="F33" s="15">
        <f t="shared" si="1"/>
        <v>99072</v>
      </c>
    </row>
    <row r="34" spans="1:6" x14ac:dyDescent="0.2">
      <c r="A34" s="12">
        <v>26</v>
      </c>
      <c r="B34" s="17" t="s">
        <v>105</v>
      </c>
      <c r="C34" s="14">
        <v>3</v>
      </c>
      <c r="D34" s="14" t="s">
        <v>13</v>
      </c>
      <c r="E34" s="15">
        <v>39317.4</v>
      </c>
      <c r="F34" s="15">
        <f t="shared" si="1"/>
        <v>117952.20000000001</v>
      </c>
    </row>
    <row r="35" spans="1:6" x14ac:dyDescent="0.2">
      <c r="A35" s="12">
        <v>27</v>
      </c>
      <c r="B35" s="17" t="s">
        <v>106</v>
      </c>
      <c r="C35" s="14">
        <v>3</v>
      </c>
      <c r="D35" s="14" t="s">
        <v>13</v>
      </c>
      <c r="E35" s="15">
        <v>18062.599999999999</v>
      </c>
      <c r="F35" s="15">
        <f t="shared" si="1"/>
        <v>54187.799999999996</v>
      </c>
    </row>
    <row r="36" spans="1:6" x14ac:dyDescent="0.2">
      <c r="A36" s="12">
        <v>28</v>
      </c>
      <c r="B36" s="17" t="s">
        <v>107</v>
      </c>
      <c r="C36" s="14">
        <v>3</v>
      </c>
      <c r="D36" s="14" t="s">
        <v>13</v>
      </c>
      <c r="E36" s="15">
        <v>234056.5</v>
      </c>
      <c r="F36" s="15">
        <f t="shared" si="1"/>
        <v>702169.5</v>
      </c>
    </row>
    <row r="37" spans="1:6" x14ac:dyDescent="0.2">
      <c r="A37" s="12">
        <v>29</v>
      </c>
      <c r="B37" s="17" t="s">
        <v>108</v>
      </c>
      <c r="C37" s="14">
        <v>3</v>
      </c>
      <c r="D37" s="14" t="s">
        <v>13</v>
      </c>
      <c r="E37" s="15">
        <v>50551.8</v>
      </c>
      <c r="F37" s="15">
        <f t="shared" si="1"/>
        <v>151655.40000000002</v>
      </c>
    </row>
    <row r="38" spans="1:6" x14ac:dyDescent="0.2">
      <c r="A38" s="12">
        <v>30</v>
      </c>
      <c r="B38" s="17" t="s">
        <v>109</v>
      </c>
      <c r="C38" s="14">
        <v>3</v>
      </c>
      <c r="D38" s="14" t="s">
        <v>13</v>
      </c>
      <c r="E38" s="15">
        <v>36660</v>
      </c>
      <c r="F38" s="15">
        <f t="shared" si="1"/>
        <v>109980</v>
      </c>
    </row>
    <row r="39" spans="1:6" x14ac:dyDescent="0.2">
      <c r="A39" s="12">
        <v>31</v>
      </c>
      <c r="B39" s="17" t="s">
        <v>110</v>
      </c>
      <c r="C39" s="14">
        <v>3</v>
      </c>
      <c r="D39" s="14" t="s">
        <v>13</v>
      </c>
      <c r="E39" s="15">
        <v>22168</v>
      </c>
      <c r="F39" s="15">
        <f t="shared" si="1"/>
        <v>66504</v>
      </c>
    </row>
    <row r="40" spans="1:6" x14ac:dyDescent="0.2">
      <c r="A40" s="12">
        <v>32</v>
      </c>
      <c r="B40" s="17" t="s">
        <v>111</v>
      </c>
      <c r="C40" s="14">
        <v>3</v>
      </c>
      <c r="D40" s="14" t="s">
        <v>13</v>
      </c>
      <c r="E40" s="15">
        <v>7726</v>
      </c>
      <c r="F40" s="15">
        <f t="shared" si="1"/>
        <v>23178</v>
      </c>
    </row>
    <row r="41" spans="1:6" x14ac:dyDescent="0.2">
      <c r="A41" s="12">
        <v>33</v>
      </c>
      <c r="B41" s="17" t="s">
        <v>112</v>
      </c>
      <c r="C41" s="14">
        <v>3</v>
      </c>
      <c r="D41" s="14" t="s">
        <v>13</v>
      </c>
      <c r="E41" s="15">
        <v>122185</v>
      </c>
      <c r="F41" s="15">
        <f t="shared" si="1"/>
        <v>366555</v>
      </c>
    </row>
    <row r="42" spans="1:6" x14ac:dyDescent="0.2">
      <c r="A42" s="12">
        <v>34</v>
      </c>
      <c r="B42" s="17" t="s">
        <v>113</v>
      </c>
      <c r="C42" s="14">
        <v>3</v>
      </c>
      <c r="D42" s="14" t="s">
        <v>13</v>
      </c>
      <c r="E42" s="15">
        <v>111722</v>
      </c>
      <c r="F42" s="15">
        <f t="shared" si="1"/>
        <v>335166</v>
      </c>
    </row>
    <row r="43" spans="1:6" x14ac:dyDescent="0.2">
      <c r="A43" s="12">
        <v>35</v>
      </c>
      <c r="B43" s="17" t="s">
        <v>114</v>
      </c>
      <c r="C43" s="14">
        <v>3</v>
      </c>
      <c r="D43" s="14" t="s">
        <v>13</v>
      </c>
      <c r="E43" s="15">
        <v>20258.599999999999</v>
      </c>
      <c r="F43" s="15">
        <f t="shared" si="1"/>
        <v>60775.799999999996</v>
      </c>
    </row>
    <row r="44" spans="1:6" x14ac:dyDescent="0.2">
      <c r="A44" s="12">
        <v>36</v>
      </c>
      <c r="B44" s="17" t="s">
        <v>115</v>
      </c>
      <c r="C44" s="14">
        <v>3</v>
      </c>
      <c r="D44" s="14" t="s">
        <v>13</v>
      </c>
      <c r="E44" s="15">
        <v>169441.25</v>
      </c>
      <c r="F44" s="15">
        <f t="shared" si="1"/>
        <v>508323.75</v>
      </c>
    </row>
    <row r="45" spans="1:6" x14ac:dyDescent="0.2">
      <c r="A45" s="12">
        <v>37</v>
      </c>
      <c r="B45" s="17" t="s">
        <v>116</v>
      </c>
      <c r="C45" s="14">
        <v>3</v>
      </c>
      <c r="D45" s="14" t="s">
        <v>13</v>
      </c>
      <c r="E45" s="15">
        <v>123690</v>
      </c>
      <c r="F45" s="15">
        <f t="shared" si="1"/>
        <v>371070</v>
      </c>
    </row>
    <row r="46" spans="1:6" x14ac:dyDescent="0.2">
      <c r="A46" s="12">
        <v>38</v>
      </c>
      <c r="B46" s="17" t="s">
        <v>117</v>
      </c>
      <c r="C46" s="14">
        <v>3</v>
      </c>
      <c r="D46" s="14" t="s">
        <v>13</v>
      </c>
      <c r="E46" s="15">
        <v>123690</v>
      </c>
      <c r="F46" s="15">
        <f t="shared" si="1"/>
        <v>371070</v>
      </c>
    </row>
    <row r="47" spans="1:6" x14ac:dyDescent="0.2">
      <c r="A47" s="12">
        <v>39</v>
      </c>
      <c r="B47" s="17" t="s">
        <v>118</v>
      </c>
      <c r="C47" s="14">
        <v>3</v>
      </c>
      <c r="D47" s="14" t="s">
        <v>13</v>
      </c>
      <c r="E47" s="15">
        <v>25408.799999999999</v>
      </c>
      <c r="F47" s="15">
        <f t="shared" si="1"/>
        <v>76226.399999999994</v>
      </c>
    </row>
    <row r="48" spans="1:6" x14ac:dyDescent="0.2">
      <c r="A48" s="12">
        <v>40</v>
      </c>
      <c r="B48" s="17" t="s">
        <v>119</v>
      </c>
      <c r="C48" s="14">
        <v>3</v>
      </c>
      <c r="D48" s="14" t="s">
        <v>13</v>
      </c>
      <c r="E48" s="15">
        <v>21104.6</v>
      </c>
      <c r="F48" s="15">
        <f t="shared" si="1"/>
        <v>63313.799999999996</v>
      </c>
    </row>
    <row r="49" spans="1:6" x14ac:dyDescent="0.2">
      <c r="A49" s="12">
        <v>41</v>
      </c>
      <c r="B49" s="17" t="s">
        <v>120</v>
      </c>
      <c r="C49" s="14">
        <v>3</v>
      </c>
      <c r="D49" s="14" t="s">
        <v>13</v>
      </c>
      <c r="E49" s="15">
        <v>33424</v>
      </c>
      <c r="F49" s="15">
        <f t="shared" si="1"/>
        <v>100272</v>
      </c>
    </row>
    <row r="50" spans="1:6" x14ac:dyDescent="0.2">
      <c r="A50" s="12">
        <v>42</v>
      </c>
      <c r="B50" s="17" t="s">
        <v>121</v>
      </c>
      <c r="C50" s="14">
        <v>3</v>
      </c>
      <c r="D50" s="14" t="s">
        <v>13</v>
      </c>
      <c r="E50" s="15">
        <v>80272.25</v>
      </c>
      <c r="F50" s="15">
        <f t="shared" si="1"/>
        <v>240816.75</v>
      </c>
    </row>
    <row r="51" spans="1:6" x14ac:dyDescent="0.2">
      <c r="A51" s="12">
        <v>43</v>
      </c>
      <c r="B51" s="17" t="s">
        <v>122</v>
      </c>
      <c r="C51" s="14">
        <v>3</v>
      </c>
      <c r="D51" s="14" t="s">
        <v>13</v>
      </c>
      <c r="E51" s="15">
        <v>101513</v>
      </c>
      <c r="F51" s="15">
        <f t="shared" si="1"/>
        <v>304539</v>
      </c>
    </row>
    <row r="52" spans="1:6" x14ac:dyDescent="0.2">
      <c r="A52" s="12">
        <v>44</v>
      </c>
      <c r="B52" s="17" t="s">
        <v>123</v>
      </c>
      <c r="C52" s="14">
        <v>3</v>
      </c>
      <c r="D52" s="14" t="s">
        <v>13</v>
      </c>
      <c r="E52" s="15">
        <v>138697</v>
      </c>
      <c r="F52" s="15">
        <f t="shared" si="1"/>
        <v>416091</v>
      </c>
    </row>
    <row r="53" spans="1:6" x14ac:dyDescent="0.2">
      <c r="A53" s="12">
        <v>45</v>
      </c>
      <c r="B53" s="17" t="s">
        <v>59</v>
      </c>
      <c r="C53" s="14">
        <v>3</v>
      </c>
      <c r="D53" s="14" t="s">
        <v>13</v>
      </c>
      <c r="E53" s="15">
        <v>21595</v>
      </c>
      <c r="F53" s="15">
        <f t="shared" si="1"/>
        <v>64785</v>
      </c>
    </row>
    <row r="54" spans="1:6" x14ac:dyDescent="0.2">
      <c r="A54" s="12">
        <v>46</v>
      </c>
      <c r="B54" s="17" t="s">
        <v>124</v>
      </c>
      <c r="C54" s="14">
        <v>3</v>
      </c>
      <c r="D54" s="14" t="s">
        <v>13</v>
      </c>
      <c r="E54" s="15">
        <v>1013152</v>
      </c>
      <c r="F54" s="15">
        <f t="shared" si="1"/>
        <v>3039456</v>
      </c>
    </row>
    <row r="55" spans="1:6" x14ac:dyDescent="0.2">
      <c r="A55" s="12">
        <v>47</v>
      </c>
      <c r="B55" s="17" t="s">
        <v>125</v>
      </c>
      <c r="C55" s="14">
        <v>3</v>
      </c>
      <c r="D55" s="14" t="s">
        <v>13</v>
      </c>
      <c r="E55" s="15">
        <v>1042123.25</v>
      </c>
      <c r="F55" s="15">
        <f t="shared" si="1"/>
        <v>3126369.75</v>
      </c>
    </row>
    <row r="56" spans="1:6" x14ac:dyDescent="0.2">
      <c r="A56" s="12">
        <v>48</v>
      </c>
      <c r="B56" s="17" t="s">
        <v>126</v>
      </c>
      <c r="C56" s="14">
        <v>3</v>
      </c>
      <c r="D56" s="14" t="s">
        <v>13</v>
      </c>
      <c r="E56" s="15">
        <v>1465141</v>
      </c>
      <c r="F56" s="15">
        <f t="shared" si="1"/>
        <v>4395423</v>
      </c>
    </row>
    <row r="57" spans="1:6" x14ac:dyDescent="0.2">
      <c r="A57" s="12">
        <v>49</v>
      </c>
      <c r="B57" s="17" t="s">
        <v>127</v>
      </c>
      <c r="C57" s="14">
        <v>3</v>
      </c>
      <c r="D57" s="14" t="s">
        <v>13</v>
      </c>
      <c r="E57" s="15">
        <v>337187</v>
      </c>
      <c r="F57" s="15">
        <f t="shared" si="1"/>
        <v>1011561</v>
      </c>
    </row>
    <row r="58" spans="1:6" x14ac:dyDescent="0.2">
      <c r="A58" s="12">
        <v>50</v>
      </c>
      <c r="B58" s="17" t="s">
        <v>128</v>
      </c>
      <c r="C58" s="14">
        <v>3</v>
      </c>
      <c r="D58" s="14" t="s">
        <v>13</v>
      </c>
      <c r="E58" s="15">
        <v>100806</v>
      </c>
      <c r="F58" s="15">
        <f t="shared" si="1"/>
        <v>302418</v>
      </c>
    </row>
    <row r="59" spans="1:6" x14ac:dyDescent="0.2">
      <c r="A59" s="12">
        <v>51</v>
      </c>
      <c r="B59" s="17" t="s">
        <v>129</v>
      </c>
      <c r="C59" s="14">
        <v>3</v>
      </c>
      <c r="D59" s="14" t="s">
        <v>13</v>
      </c>
      <c r="E59" s="15">
        <v>86727</v>
      </c>
      <c r="F59" s="15">
        <f t="shared" si="1"/>
        <v>260181</v>
      </c>
    </row>
    <row r="60" spans="1:6" x14ac:dyDescent="0.2">
      <c r="A60" s="12">
        <v>52</v>
      </c>
      <c r="B60" s="17" t="s">
        <v>130</v>
      </c>
      <c r="C60" s="14">
        <v>3</v>
      </c>
      <c r="D60" s="14" t="s">
        <v>13</v>
      </c>
      <c r="E60" s="15">
        <v>52011</v>
      </c>
      <c r="F60" s="15">
        <f t="shared" si="1"/>
        <v>156033</v>
      </c>
    </row>
    <row r="61" spans="1:6" x14ac:dyDescent="0.2">
      <c r="A61" s="12">
        <v>53</v>
      </c>
      <c r="B61" s="17" t="s">
        <v>131</v>
      </c>
      <c r="C61" s="14">
        <v>3</v>
      </c>
      <c r="D61" s="14" t="s">
        <v>13</v>
      </c>
      <c r="E61" s="15">
        <v>52011</v>
      </c>
      <c r="F61" s="15">
        <f t="shared" si="1"/>
        <v>156033</v>
      </c>
    </row>
    <row r="62" spans="1:6" x14ac:dyDescent="0.2">
      <c r="A62" s="12">
        <v>54</v>
      </c>
      <c r="B62" s="17" t="s">
        <v>132</v>
      </c>
      <c r="C62" s="14">
        <v>3</v>
      </c>
      <c r="D62" s="14" t="s">
        <v>13</v>
      </c>
      <c r="E62" s="15">
        <v>80790</v>
      </c>
      <c r="F62" s="15">
        <f t="shared" si="1"/>
        <v>242370</v>
      </c>
    </row>
    <row r="63" spans="1:6" x14ac:dyDescent="0.2">
      <c r="A63" s="12">
        <v>55</v>
      </c>
      <c r="B63" s="17" t="s">
        <v>133</v>
      </c>
      <c r="C63" s="14">
        <v>3</v>
      </c>
      <c r="D63" s="14" t="s">
        <v>13</v>
      </c>
      <c r="E63" s="15">
        <v>4874742</v>
      </c>
      <c r="F63" s="15">
        <f t="shared" si="1"/>
        <v>14624226</v>
      </c>
    </row>
    <row r="64" spans="1:6" x14ac:dyDescent="0.2">
      <c r="A64" s="12">
        <v>56</v>
      </c>
      <c r="B64" s="17" t="s">
        <v>134</v>
      </c>
      <c r="C64" s="14">
        <v>3</v>
      </c>
      <c r="D64" s="14" t="s">
        <v>13</v>
      </c>
      <c r="E64" s="15">
        <v>1011031</v>
      </c>
      <c r="F64" s="15">
        <f t="shared" si="1"/>
        <v>3033093</v>
      </c>
    </row>
    <row r="65" spans="1:6" x14ac:dyDescent="0.2">
      <c r="A65" s="12">
        <v>57</v>
      </c>
      <c r="B65" s="17" t="s">
        <v>135</v>
      </c>
      <c r="C65" s="14">
        <v>3</v>
      </c>
      <c r="D65" s="14" t="s">
        <v>13</v>
      </c>
      <c r="E65" s="15">
        <v>796029.5</v>
      </c>
      <c r="F65" s="15">
        <f t="shared" si="1"/>
        <v>2388088.5</v>
      </c>
    </row>
    <row r="66" spans="1:6" x14ac:dyDescent="0.2">
      <c r="A66" s="12">
        <v>58</v>
      </c>
      <c r="B66" s="17" t="s">
        <v>136</v>
      </c>
      <c r="C66" s="14">
        <v>3</v>
      </c>
      <c r="D66" s="14" t="s">
        <v>13</v>
      </c>
      <c r="E66" s="15">
        <v>864716</v>
      </c>
      <c r="F66" s="15">
        <f t="shared" si="1"/>
        <v>2594148</v>
      </c>
    </row>
    <row r="67" spans="1:6" x14ac:dyDescent="0.2">
      <c r="A67" s="12">
        <v>59</v>
      </c>
      <c r="B67" s="17" t="s">
        <v>137</v>
      </c>
      <c r="C67" s="14">
        <v>3</v>
      </c>
      <c r="D67" s="14" t="s">
        <v>13</v>
      </c>
      <c r="E67" s="15">
        <v>2392349</v>
      </c>
      <c r="F67" s="15">
        <f t="shared" si="1"/>
        <v>7177047</v>
      </c>
    </row>
    <row r="68" spans="1:6" x14ac:dyDescent="0.2">
      <c r="A68" s="12">
        <v>60</v>
      </c>
      <c r="B68" s="17" t="s">
        <v>138</v>
      </c>
      <c r="C68" s="14">
        <v>3</v>
      </c>
      <c r="D68" s="14" t="s">
        <v>13</v>
      </c>
      <c r="E68" s="15">
        <v>56354</v>
      </c>
      <c r="F68" s="15">
        <f t="shared" si="1"/>
        <v>169062</v>
      </c>
    </row>
    <row r="69" spans="1:6" x14ac:dyDescent="0.2">
      <c r="A69" s="12">
        <v>61</v>
      </c>
      <c r="B69" s="17" t="s">
        <v>60</v>
      </c>
      <c r="C69" s="14">
        <v>3</v>
      </c>
      <c r="D69" s="14" t="s">
        <v>13</v>
      </c>
      <c r="E69" s="15">
        <v>28188.2</v>
      </c>
      <c r="F69" s="15">
        <f t="shared" si="1"/>
        <v>84564.6</v>
      </c>
    </row>
    <row r="70" spans="1:6" x14ac:dyDescent="0.2">
      <c r="A70" s="12">
        <v>62</v>
      </c>
      <c r="B70" s="17" t="s">
        <v>139</v>
      </c>
      <c r="C70" s="14">
        <v>3</v>
      </c>
      <c r="D70" s="14" t="s">
        <v>13</v>
      </c>
      <c r="E70" s="15">
        <v>28947</v>
      </c>
      <c r="F70" s="15">
        <f t="shared" si="1"/>
        <v>86841</v>
      </c>
    </row>
    <row r="71" spans="1:6" x14ac:dyDescent="0.2">
      <c r="A71" s="12">
        <v>63</v>
      </c>
      <c r="B71" s="17" t="s">
        <v>140</v>
      </c>
      <c r="C71" s="14">
        <v>3</v>
      </c>
      <c r="D71" s="14" t="s">
        <v>13</v>
      </c>
      <c r="E71" s="15">
        <v>28303</v>
      </c>
      <c r="F71" s="15">
        <f t="shared" si="1"/>
        <v>84909</v>
      </c>
    </row>
    <row r="72" spans="1:6" x14ac:dyDescent="0.2">
      <c r="A72" s="12">
        <v>64</v>
      </c>
      <c r="B72" s="17" t="s">
        <v>141</v>
      </c>
      <c r="C72" s="14">
        <v>3</v>
      </c>
      <c r="D72" s="14" t="s">
        <v>13</v>
      </c>
      <c r="E72" s="15">
        <v>74163</v>
      </c>
      <c r="F72" s="15">
        <f t="shared" si="1"/>
        <v>222489</v>
      </c>
    </row>
    <row r="73" spans="1:6" x14ac:dyDescent="0.2">
      <c r="A73" s="12">
        <v>65</v>
      </c>
      <c r="B73" s="17" t="s">
        <v>142</v>
      </c>
      <c r="C73" s="14">
        <v>3</v>
      </c>
      <c r="D73" s="14" t="s">
        <v>13</v>
      </c>
      <c r="E73" s="15">
        <v>53115</v>
      </c>
      <c r="F73" s="15">
        <f t="shared" si="1"/>
        <v>159345</v>
      </c>
    </row>
    <row r="74" spans="1:6" x14ac:dyDescent="0.2">
      <c r="A74" s="12">
        <v>66</v>
      </c>
      <c r="B74" s="17" t="s">
        <v>143</v>
      </c>
      <c r="C74" s="14">
        <v>3</v>
      </c>
      <c r="D74" s="14" t="s">
        <v>13</v>
      </c>
      <c r="E74" s="15">
        <v>9828.4</v>
      </c>
      <c r="F74" s="15">
        <f t="shared" ref="F74:F98" si="2">+E74*C74</f>
        <v>29485.199999999997</v>
      </c>
    </row>
    <row r="75" spans="1:6" x14ac:dyDescent="0.2">
      <c r="A75" s="12">
        <v>67</v>
      </c>
      <c r="B75" s="17" t="s">
        <v>144</v>
      </c>
      <c r="C75" s="14">
        <v>3</v>
      </c>
      <c r="D75" s="14" t="s">
        <v>13</v>
      </c>
      <c r="E75" s="15">
        <v>85638</v>
      </c>
      <c r="F75" s="15">
        <f t="shared" si="2"/>
        <v>256914</v>
      </c>
    </row>
    <row r="76" spans="1:6" x14ac:dyDescent="0.2">
      <c r="A76" s="12">
        <v>68</v>
      </c>
      <c r="B76" s="17" t="s">
        <v>61</v>
      </c>
      <c r="C76" s="14">
        <v>3</v>
      </c>
      <c r="D76" s="14" t="s">
        <v>13</v>
      </c>
      <c r="E76" s="15">
        <v>42488</v>
      </c>
      <c r="F76" s="15">
        <f t="shared" si="2"/>
        <v>127464</v>
      </c>
    </row>
    <row r="77" spans="1:6" x14ac:dyDescent="0.2">
      <c r="A77" s="12">
        <v>69</v>
      </c>
      <c r="B77" s="17" t="s">
        <v>145</v>
      </c>
      <c r="C77" s="14">
        <v>3</v>
      </c>
      <c r="D77" s="14" t="s">
        <v>13</v>
      </c>
      <c r="E77" s="15">
        <v>3964</v>
      </c>
      <c r="F77" s="15">
        <f t="shared" si="2"/>
        <v>11892</v>
      </c>
    </row>
    <row r="78" spans="1:6" x14ac:dyDescent="0.2">
      <c r="A78" s="12">
        <v>70</v>
      </c>
      <c r="B78" s="17" t="s">
        <v>146</v>
      </c>
      <c r="C78" s="14">
        <v>3</v>
      </c>
      <c r="D78" s="14" t="s">
        <v>13</v>
      </c>
      <c r="E78" s="15">
        <v>50656</v>
      </c>
      <c r="F78" s="15">
        <f t="shared" si="2"/>
        <v>151968</v>
      </c>
    </row>
    <row r="79" spans="1:6" x14ac:dyDescent="0.2">
      <c r="A79" s="12">
        <v>71</v>
      </c>
      <c r="B79" s="17" t="s">
        <v>147</v>
      </c>
      <c r="C79" s="14">
        <v>3</v>
      </c>
      <c r="D79" s="14" t="s">
        <v>13</v>
      </c>
      <c r="E79" s="15">
        <v>1094</v>
      </c>
      <c r="F79" s="15">
        <f t="shared" si="2"/>
        <v>3282</v>
      </c>
    </row>
    <row r="80" spans="1:6" x14ac:dyDescent="0.2">
      <c r="A80" s="12">
        <v>72</v>
      </c>
      <c r="B80" s="17" t="s">
        <v>148</v>
      </c>
      <c r="C80" s="14">
        <v>3</v>
      </c>
      <c r="D80" s="14" t="s">
        <v>13</v>
      </c>
      <c r="E80" s="15">
        <v>38987</v>
      </c>
      <c r="F80" s="15">
        <f t="shared" si="2"/>
        <v>116961</v>
      </c>
    </row>
    <row r="81" spans="1:6" x14ac:dyDescent="0.2">
      <c r="A81" s="12">
        <v>73</v>
      </c>
      <c r="B81" s="17" t="s">
        <v>149</v>
      </c>
      <c r="C81" s="14">
        <v>3</v>
      </c>
      <c r="D81" s="14" t="s">
        <v>13</v>
      </c>
      <c r="E81" s="15">
        <v>12460</v>
      </c>
      <c r="F81" s="15">
        <f t="shared" si="2"/>
        <v>37380</v>
      </c>
    </row>
    <row r="82" spans="1:6" x14ac:dyDescent="0.2">
      <c r="A82" s="12">
        <v>74</v>
      </c>
      <c r="B82" s="17" t="s">
        <v>150</v>
      </c>
      <c r="C82" s="14">
        <v>3</v>
      </c>
      <c r="D82" s="14" t="s">
        <v>13</v>
      </c>
      <c r="E82" s="15">
        <v>16564.599999999999</v>
      </c>
      <c r="F82" s="15">
        <f t="shared" si="2"/>
        <v>49693.799999999996</v>
      </c>
    </row>
    <row r="83" spans="1:6" x14ac:dyDescent="0.2">
      <c r="A83" s="12">
        <v>75</v>
      </c>
      <c r="B83" s="17" t="s">
        <v>151</v>
      </c>
      <c r="C83" s="14">
        <v>3</v>
      </c>
      <c r="D83" s="14" t="s">
        <v>13</v>
      </c>
      <c r="E83" s="15">
        <v>9553.6</v>
      </c>
      <c r="F83" s="15">
        <f t="shared" si="2"/>
        <v>28660.800000000003</v>
      </c>
    </row>
    <row r="84" spans="1:6" x14ac:dyDescent="0.2">
      <c r="A84" s="12">
        <v>76</v>
      </c>
      <c r="B84" s="17" t="s">
        <v>152</v>
      </c>
      <c r="C84" s="14">
        <v>3</v>
      </c>
      <c r="D84" s="14" t="s">
        <v>13</v>
      </c>
      <c r="E84" s="15">
        <v>9553.6</v>
      </c>
      <c r="F84" s="15">
        <f t="shared" si="2"/>
        <v>28660.800000000003</v>
      </c>
    </row>
    <row r="85" spans="1:6" x14ac:dyDescent="0.2">
      <c r="A85" s="12">
        <v>77</v>
      </c>
      <c r="B85" s="17" t="s">
        <v>153</v>
      </c>
      <c r="C85" s="14">
        <v>3</v>
      </c>
      <c r="D85" s="14" t="s">
        <v>13</v>
      </c>
      <c r="E85" s="15">
        <v>16387.599999999999</v>
      </c>
      <c r="F85" s="15">
        <f t="shared" si="2"/>
        <v>49162.799999999996</v>
      </c>
    </row>
    <row r="86" spans="1:6" x14ac:dyDescent="0.2">
      <c r="A86" s="12">
        <v>78</v>
      </c>
      <c r="B86" s="17" t="s">
        <v>154</v>
      </c>
      <c r="C86" s="14">
        <v>3</v>
      </c>
      <c r="D86" s="14" t="s">
        <v>13</v>
      </c>
      <c r="E86" s="15">
        <v>16387.599999999999</v>
      </c>
      <c r="F86" s="15">
        <f t="shared" si="2"/>
        <v>49162.799999999996</v>
      </c>
    </row>
    <row r="87" spans="1:6" x14ac:dyDescent="0.2">
      <c r="A87" s="12">
        <v>79</v>
      </c>
      <c r="B87" s="17" t="s">
        <v>155</v>
      </c>
      <c r="C87" s="14">
        <v>3</v>
      </c>
      <c r="D87" s="14" t="s">
        <v>13</v>
      </c>
      <c r="E87" s="15">
        <v>16387.599999999999</v>
      </c>
      <c r="F87" s="15">
        <f t="shared" si="2"/>
        <v>49162.799999999996</v>
      </c>
    </row>
    <row r="88" spans="1:6" x14ac:dyDescent="0.2">
      <c r="A88" s="12">
        <v>80</v>
      </c>
      <c r="B88" s="17" t="s">
        <v>156</v>
      </c>
      <c r="C88" s="14">
        <v>3</v>
      </c>
      <c r="D88" s="14" t="s">
        <v>13</v>
      </c>
      <c r="E88" s="15">
        <v>31398.400000000001</v>
      </c>
      <c r="F88" s="15">
        <f t="shared" si="2"/>
        <v>94195.200000000012</v>
      </c>
    </row>
    <row r="89" spans="1:6" ht="11.25" customHeight="1" x14ac:dyDescent="0.2">
      <c r="A89" s="12">
        <v>81</v>
      </c>
      <c r="B89" s="17" t="s">
        <v>157</v>
      </c>
      <c r="C89" s="14">
        <v>3</v>
      </c>
      <c r="D89" s="14" t="s">
        <v>13</v>
      </c>
      <c r="E89" s="15">
        <v>2704.4</v>
      </c>
      <c r="F89" s="15">
        <f t="shared" si="2"/>
        <v>8113.2000000000007</v>
      </c>
    </row>
    <row r="90" spans="1:6" x14ac:dyDescent="0.2">
      <c r="A90" s="12">
        <v>82</v>
      </c>
      <c r="B90" s="17" t="s">
        <v>158</v>
      </c>
      <c r="C90" s="14">
        <v>3</v>
      </c>
      <c r="D90" s="14" t="s">
        <v>13</v>
      </c>
      <c r="E90" s="15">
        <v>3964</v>
      </c>
      <c r="F90" s="15">
        <f t="shared" si="2"/>
        <v>11892</v>
      </c>
    </row>
    <row r="91" spans="1:6" x14ac:dyDescent="0.2">
      <c r="A91" s="12">
        <v>83</v>
      </c>
      <c r="B91" s="17" t="s">
        <v>159</v>
      </c>
      <c r="C91" s="14">
        <v>3</v>
      </c>
      <c r="D91" s="14" t="s">
        <v>13</v>
      </c>
      <c r="E91" s="15">
        <v>3898.6</v>
      </c>
      <c r="F91" s="15">
        <f t="shared" si="2"/>
        <v>11695.8</v>
      </c>
    </row>
    <row r="92" spans="1:6" x14ac:dyDescent="0.2">
      <c r="A92" s="12">
        <v>84</v>
      </c>
      <c r="B92" s="17" t="s">
        <v>160</v>
      </c>
      <c r="C92" s="14">
        <v>3</v>
      </c>
      <c r="D92" s="14" t="s">
        <v>13</v>
      </c>
      <c r="E92" s="15">
        <v>2774.6</v>
      </c>
      <c r="F92" s="15">
        <f t="shared" si="2"/>
        <v>8323.7999999999993</v>
      </c>
    </row>
    <row r="93" spans="1:6" x14ac:dyDescent="0.2">
      <c r="A93" s="12">
        <v>85</v>
      </c>
      <c r="B93" s="17" t="s">
        <v>161</v>
      </c>
      <c r="C93" s="14">
        <v>3</v>
      </c>
      <c r="D93" s="14" t="s">
        <v>13</v>
      </c>
      <c r="E93" s="15">
        <v>15189.4</v>
      </c>
      <c r="F93" s="15">
        <f t="shared" si="2"/>
        <v>45568.2</v>
      </c>
    </row>
    <row r="94" spans="1:6" x14ac:dyDescent="0.2">
      <c r="A94" s="12">
        <v>86</v>
      </c>
      <c r="B94" s="17" t="s">
        <v>162</v>
      </c>
      <c r="C94" s="14">
        <v>3</v>
      </c>
      <c r="D94" s="14" t="s">
        <v>13</v>
      </c>
      <c r="E94" s="15">
        <v>165236.75</v>
      </c>
      <c r="F94" s="15">
        <f t="shared" si="2"/>
        <v>495710.25</v>
      </c>
    </row>
    <row r="95" spans="1:6" x14ac:dyDescent="0.2">
      <c r="A95" s="12">
        <v>87</v>
      </c>
      <c r="B95" s="17" t="s">
        <v>62</v>
      </c>
      <c r="C95" s="14">
        <v>3</v>
      </c>
      <c r="D95" s="14" t="s">
        <v>13</v>
      </c>
      <c r="E95" s="15">
        <v>36621.199999999997</v>
      </c>
      <c r="F95" s="15">
        <f t="shared" si="2"/>
        <v>109863.59999999999</v>
      </c>
    </row>
    <row r="96" spans="1:6" x14ac:dyDescent="0.2">
      <c r="A96" s="12">
        <v>88</v>
      </c>
      <c r="B96" s="17" t="s">
        <v>63</v>
      </c>
      <c r="C96" s="14">
        <v>3</v>
      </c>
      <c r="D96" s="14" t="s">
        <v>13</v>
      </c>
      <c r="E96" s="15">
        <v>122889.5</v>
      </c>
      <c r="F96" s="15">
        <f t="shared" si="2"/>
        <v>368668.5</v>
      </c>
    </row>
    <row r="97" spans="1:6" x14ac:dyDescent="0.2">
      <c r="A97" s="12">
        <v>89</v>
      </c>
      <c r="B97" s="17" t="s">
        <v>64</v>
      </c>
      <c r="C97" s="14">
        <v>3</v>
      </c>
      <c r="D97" s="14" t="s">
        <v>13</v>
      </c>
      <c r="E97" s="15">
        <v>382289</v>
      </c>
      <c r="F97" s="15">
        <f t="shared" si="2"/>
        <v>1146867</v>
      </c>
    </row>
    <row r="98" spans="1:6" ht="15" thickBot="1" x14ac:dyDescent="0.25">
      <c r="A98" s="18">
        <v>90</v>
      </c>
      <c r="B98" s="19" t="s">
        <v>65</v>
      </c>
      <c r="C98" s="20">
        <v>3</v>
      </c>
      <c r="D98" s="20" t="s">
        <v>13</v>
      </c>
      <c r="E98" s="21">
        <v>57962.25</v>
      </c>
      <c r="F98" s="21">
        <f t="shared" si="2"/>
        <v>173886.75</v>
      </c>
    </row>
    <row r="99" spans="1:6" ht="15.75" customHeight="1" thickBot="1" x14ac:dyDescent="0.25">
      <c r="A99" s="53" t="s">
        <v>73</v>
      </c>
      <c r="B99" s="54"/>
      <c r="C99" s="54"/>
      <c r="D99" s="54"/>
      <c r="E99" s="54"/>
      <c r="F99" s="22">
        <f>SUM(F9:F98)</f>
        <v>57845987.999999993</v>
      </c>
    </row>
    <row r="100" spans="1:6" ht="15" customHeight="1" x14ac:dyDescent="0.2">
      <c r="A100" s="48" t="s">
        <v>74</v>
      </c>
      <c r="B100" s="48"/>
      <c r="C100" s="48"/>
      <c r="D100" s="48"/>
      <c r="E100" s="48"/>
      <c r="F100" s="23">
        <f>F99+F6</f>
        <v>333258783</v>
      </c>
    </row>
    <row r="101" spans="1:6" ht="15" x14ac:dyDescent="0.2">
      <c r="A101" s="48" t="s">
        <v>75</v>
      </c>
      <c r="B101" s="48"/>
      <c r="C101" s="48"/>
      <c r="D101" s="48"/>
      <c r="E101" s="48"/>
      <c r="F101" s="23">
        <f>F100*10%</f>
        <v>33325878.300000001</v>
      </c>
    </row>
    <row r="102" spans="1:6" ht="15.75" thickBot="1" x14ac:dyDescent="0.25">
      <c r="A102" s="48" t="s">
        <v>76</v>
      </c>
      <c r="B102" s="48"/>
      <c r="C102" s="48"/>
      <c r="D102" s="48"/>
      <c r="E102" s="48"/>
      <c r="F102" s="23">
        <f>F101*19%</f>
        <v>6331916.8770000003</v>
      </c>
    </row>
    <row r="103" spans="1:6" ht="15.75" customHeight="1" thickBot="1" x14ac:dyDescent="0.25">
      <c r="A103" s="51" t="s">
        <v>77</v>
      </c>
      <c r="B103" s="52"/>
      <c r="C103" s="52"/>
      <c r="D103" s="52"/>
      <c r="E103" s="52"/>
      <c r="F103" s="1">
        <f>SUM(F100:F102)</f>
        <v>372916578.17699999</v>
      </c>
    </row>
  </sheetData>
  <mergeCells count="18">
    <mergeCell ref="A100:E100"/>
    <mergeCell ref="A101:E101"/>
    <mergeCell ref="A102:E102"/>
    <mergeCell ref="A6:E6"/>
    <mergeCell ref="A103:E103"/>
    <mergeCell ref="A99:E99"/>
    <mergeCell ref="A7:A8"/>
    <mergeCell ref="A1:A2"/>
    <mergeCell ref="F1:F2"/>
    <mergeCell ref="B7:B8"/>
    <mergeCell ref="C7:C8"/>
    <mergeCell ref="D7:D8"/>
    <mergeCell ref="E7:E8"/>
    <mergeCell ref="F7:F8"/>
    <mergeCell ref="B1:B2"/>
    <mergeCell ref="C1:C2"/>
    <mergeCell ref="D1:D2"/>
    <mergeCell ref="E1:E2"/>
  </mergeCells>
  <hyperlinks>
    <hyperlink ref="B1" r:id="rId1" tooltip="ordenar por Articulo" display="https://www.colombiacompra.gov.co/tienda-virtual-del-estado-colombiano/ordenes-compra/111480?sort=asc&amp;order=Articulo" xr:uid="{6C761A16-F269-4836-9CA5-31AE856F3777}"/>
    <hyperlink ref="C1" r:id="rId2" tooltip="ordenar por Cantidad" display="https://www.colombiacompra.gov.co/tienda-virtual-del-estado-colombiano/ordenes-compra/111480?sort=asc&amp;order=Cantidad" xr:uid="{0DBBB90A-5D35-4A62-B6ED-7AA27103C420}"/>
    <hyperlink ref="D1" r:id="rId3" tooltip="ordenar por Unidad" display="https://www.colombiacompra.gov.co/tienda-virtual-del-estado-colombiano/ordenes-compra/111480?sort=asc&amp;order=Unidad" xr:uid="{9C7F0C3B-C08B-4A01-9A6D-C3D81ED886B1}"/>
    <hyperlink ref="E1" r:id="rId4" tooltip="ordenar por Precio" display="https://www.colombiacompra.gov.co/tienda-virtual-del-estado-colombiano/ordenes-compra/111480?sort=asc&amp;order=Precio" xr:uid="{B5DD17A2-96E3-4B1B-9D38-727EC398F6FA}"/>
    <hyperlink ref="F1" r:id="rId5" tooltip="ordenar por Total" display="https://www.colombiacompra.gov.co/tienda-virtual-del-estado-colombiano/ordenes-compra/111480?sort=asc&amp;order=Total" xr:uid="{3EC30544-0841-41AD-B529-86656248CFCE}"/>
    <hyperlink ref="B7" r:id="rId6" tooltip="ordenar por Articulo" display="https://www.colombiacompra.gov.co/tienda-virtual-del-estado-colombiano/ordenes-compra/111480?sort=asc&amp;order=Articulo" xr:uid="{083AC220-FF1A-4DC6-8818-E8BBFBFA2BF2}"/>
    <hyperlink ref="C7" r:id="rId7" tooltip="ordenar por Cantidad" display="https://www.colombiacompra.gov.co/tienda-virtual-del-estado-colombiano/ordenes-compra/111480?sort=asc&amp;order=Cantidad" xr:uid="{06863EE4-C1A4-4900-BD4C-802131584590}"/>
    <hyperlink ref="D7" r:id="rId8" tooltip="ordenar por Unidad" display="https://www.colombiacompra.gov.co/tienda-virtual-del-estado-colombiano/ordenes-compra/111480?sort=asc&amp;order=Unidad" xr:uid="{1B7FD451-0FA3-48F0-9FC7-31394BCF2402}"/>
    <hyperlink ref="E7" r:id="rId9" tooltip="ordenar por Precio" display="https://www.colombiacompra.gov.co/tienda-virtual-del-estado-colombiano/ordenes-compra/111480?sort=asc&amp;order=Precio" xr:uid="{A1BABDED-9424-4502-A814-4F31CBD59C74}"/>
    <hyperlink ref="F7" r:id="rId10" tooltip="ordenar por Total" display="https://www.colombiacompra.gov.co/tienda-virtual-del-estado-colombiano/ordenes-compra/111480?sort=asc&amp;order=Total" xr:uid="{3033D5D4-12F1-46A0-A09D-1ED9DEAA90A8}"/>
    <hyperlink ref="A7" r:id="rId11" tooltip="ordenar por No" display="https://www.colombiacompra.gov.co/tienda-virtual-del-estado-colombiano/ordenes-compra/111480?sort=desc&amp;order=No" xr:uid="{E212D1BB-9469-4FD7-B546-24A5269AECEF}"/>
    <hyperlink ref="A1" r:id="rId12" tooltip="ordenar por No" display="https://www.colombiacompra.gov.co/tienda-virtual-del-estado-colombiano/ordenes-compra/111480?sort=desc&amp;order=No" xr:uid="{6C55A3FE-82B5-400E-9CA7-2A648004A7D6}"/>
  </hyperlinks>
  <pageMargins left="0.7" right="0.7" top="0.75" bottom="0.75" header="0.3" footer="0.3"/>
  <pageSetup paperSize="9"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1B62-9619-41D9-96AD-3395A22F58D0}">
  <sheetPr>
    <tabColor theme="4" tint="0.79998168889431442"/>
  </sheetPr>
  <dimension ref="A1:F17"/>
  <sheetViews>
    <sheetView topLeftCell="A3" zoomScaleNormal="100" workbookViewId="0">
      <selection activeCell="B25" sqref="B25"/>
    </sheetView>
  </sheetViews>
  <sheetFormatPr baseColWidth="10" defaultColWidth="11.42578125" defaultRowHeight="14.25" x14ac:dyDescent="0.2"/>
  <cols>
    <col min="1" max="1" width="4.140625" style="2" bestFit="1" customWidth="1"/>
    <col min="2" max="2" width="63.5703125" style="2" customWidth="1"/>
    <col min="3" max="3" width="11.5703125" style="2" bestFit="1" customWidth="1"/>
    <col min="4" max="4" width="11.42578125" style="2"/>
    <col min="5" max="5" width="15.85546875" style="2" bestFit="1" customWidth="1"/>
    <col min="6" max="6" width="17.5703125" style="2" bestFit="1" customWidth="1"/>
    <col min="7" max="16384" width="11.42578125" style="2"/>
  </cols>
  <sheetData>
    <row r="1" spans="1:6" x14ac:dyDescent="0.2">
      <c r="A1" s="43" t="s">
        <v>6</v>
      </c>
      <c r="B1" s="45" t="s">
        <v>7</v>
      </c>
      <c r="C1" s="45" t="s">
        <v>8</v>
      </c>
      <c r="D1" s="45" t="s">
        <v>9</v>
      </c>
      <c r="E1" s="45" t="s">
        <v>10</v>
      </c>
      <c r="F1" s="45" t="s">
        <v>11</v>
      </c>
    </row>
    <row r="2" spans="1:6" x14ac:dyDescent="0.2">
      <c r="A2" s="44"/>
      <c r="B2" s="56"/>
      <c r="C2" s="56"/>
      <c r="D2" s="56"/>
      <c r="E2" s="56"/>
      <c r="F2" s="56"/>
    </row>
    <row r="3" spans="1:6" ht="15.75" customHeight="1" x14ac:dyDescent="0.2">
      <c r="A3" s="29">
        <v>1</v>
      </c>
      <c r="B3" s="13" t="s">
        <v>12</v>
      </c>
      <c r="C3" s="14">
        <v>3</v>
      </c>
      <c r="D3" s="13" t="s">
        <v>13</v>
      </c>
      <c r="E3" s="24">
        <v>2700125</v>
      </c>
      <c r="F3" s="24">
        <f>+C3*E3</f>
        <v>8100375</v>
      </c>
    </row>
    <row r="4" spans="1:6" ht="15" thickBot="1" x14ac:dyDescent="0.25">
      <c r="A4" s="29">
        <v>2</v>
      </c>
      <c r="B4" s="13" t="s">
        <v>14</v>
      </c>
      <c r="C4" s="14">
        <v>3</v>
      </c>
      <c r="D4" s="13" t="s">
        <v>13</v>
      </c>
      <c r="E4" s="24">
        <v>1728080</v>
      </c>
      <c r="F4" s="24">
        <f>+C4*E4</f>
        <v>5184240</v>
      </c>
    </row>
    <row r="5" spans="1:6" ht="15" customHeight="1" thickBot="1" x14ac:dyDescent="0.25">
      <c r="A5" s="53" t="s">
        <v>72</v>
      </c>
      <c r="B5" s="54"/>
      <c r="C5" s="54"/>
      <c r="D5" s="54"/>
      <c r="E5" s="54"/>
      <c r="F5" s="22">
        <f>+F4+F3</f>
        <v>13284615</v>
      </c>
    </row>
    <row r="6" spans="1:6" x14ac:dyDescent="0.2">
      <c r="A6" s="59" t="s">
        <v>6</v>
      </c>
      <c r="B6" s="55" t="s">
        <v>7</v>
      </c>
      <c r="C6" s="55" t="s">
        <v>8</v>
      </c>
      <c r="D6" s="55" t="s">
        <v>9</v>
      </c>
      <c r="E6" s="55" t="s">
        <v>10</v>
      </c>
      <c r="F6" s="55" t="s">
        <v>11</v>
      </c>
    </row>
    <row r="7" spans="1:6" x14ac:dyDescent="0.2">
      <c r="A7" s="44"/>
      <c r="B7" s="56"/>
      <c r="C7" s="56"/>
      <c r="D7" s="56"/>
      <c r="E7" s="56"/>
      <c r="F7" s="56"/>
    </row>
    <row r="8" spans="1:6" x14ac:dyDescent="0.2">
      <c r="A8" s="12">
        <v>1</v>
      </c>
      <c r="B8" s="13" t="s">
        <v>15</v>
      </c>
      <c r="C8" s="14">
        <v>3</v>
      </c>
      <c r="D8" s="13" t="s">
        <v>13</v>
      </c>
      <c r="E8" s="24">
        <v>103230</v>
      </c>
      <c r="F8" s="24">
        <f>+E8*C8</f>
        <v>309690</v>
      </c>
    </row>
    <row r="9" spans="1:6" ht="18.75" customHeight="1" x14ac:dyDescent="0.2">
      <c r="A9" s="12">
        <v>2</v>
      </c>
      <c r="B9" s="13" t="s">
        <v>16</v>
      </c>
      <c r="C9" s="14">
        <v>3</v>
      </c>
      <c r="D9" s="13" t="s">
        <v>13</v>
      </c>
      <c r="E9" s="24">
        <v>7797</v>
      </c>
      <c r="F9" s="24">
        <f t="shared" ref="F9:F12" si="0">+E9*C9</f>
        <v>23391</v>
      </c>
    </row>
    <row r="10" spans="1:6" x14ac:dyDescent="0.2">
      <c r="A10" s="12">
        <v>3</v>
      </c>
      <c r="B10" s="13" t="s">
        <v>17</v>
      </c>
      <c r="C10" s="14">
        <v>3</v>
      </c>
      <c r="D10" s="13" t="s">
        <v>13</v>
      </c>
      <c r="E10" s="24">
        <v>2181.6</v>
      </c>
      <c r="F10" s="24">
        <f t="shared" si="0"/>
        <v>6544.7999999999993</v>
      </c>
    </row>
    <row r="11" spans="1:6" x14ac:dyDescent="0.2">
      <c r="A11" s="12">
        <v>4</v>
      </c>
      <c r="B11" s="13" t="s">
        <v>18</v>
      </c>
      <c r="C11" s="14">
        <v>3</v>
      </c>
      <c r="D11" s="13" t="s">
        <v>13</v>
      </c>
      <c r="E11" s="24">
        <v>15019.75</v>
      </c>
      <c r="F11" s="24">
        <f t="shared" si="0"/>
        <v>45059.25</v>
      </c>
    </row>
    <row r="12" spans="1:6" ht="18" customHeight="1" thickBot="1" x14ac:dyDescent="0.25">
      <c r="A12" s="18">
        <v>5</v>
      </c>
      <c r="B12" s="25" t="s">
        <v>19</v>
      </c>
      <c r="C12" s="20">
        <v>3</v>
      </c>
      <c r="D12" s="25" t="s">
        <v>13</v>
      </c>
      <c r="E12" s="26">
        <v>21473.75</v>
      </c>
      <c r="F12" s="26">
        <f t="shared" si="0"/>
        <v>64421.25</v>
      </c>
    </row>
    <row r="13" spans="1:6" ht="15.75" customHeight="1" thickBot="1" x14ac:dyDescent="0.25">
      <c r="A13" s="53" t="s">
        <v>73</v>
      </c>
      <c r="B13" s="54"/>
      <c r="C13" s="54"/>
      <c r="D13" s="54"/>
      <c r="E13" s="54"/>
      <c r="F13" s="22">
        <f>SUM(F8:F12)</f>
        <v>449106.3</v>
      </c>
    </row>
    <row r="14" spans="1:6" ht="15" customHeight="1" x14ac:dyDescent="0.2">
      <c r="A14" s="57" t="s">
        <v>74</v>
      </c>
      <c r="B14" s="57"/>
      <c r="C14" s="57"/>
      <c r="D14" s="57"/>
      <c r="E14" s="57"/>
      <c r="F14" s="30">
        <f>F13+F5</f>
        <v>13733721.300000001</v>
      </c>
    </row>
    <row r="15" spans="1:6" ht="15" x14ac:dyDescent="0.2">
      <c r="A15" s="48" t="s">
        <v>75</v>
      </c>
      <c r="B15" s="48"/>
      <c r="C15" s="48"/>
      <c r="D15" s="48"/>
      <c r="E15" s="48"/>
      <c r="F15" s="23">
        <f>F14*10%</f>
        <v>1373372.1300000001</v>
      </c>
    </row>
    <row r="16" spans="1:6" ht="15.75" thickBot="1" x14ac:dyDescent="0.25">
      <c r="A16" s="58" t="s">
        <v>76</v>
      </c>
      <c r="B16" s="58"/>
      <c r="C16" s="58"/>
      <c r="D16" s="58"/>
      <c r="E16" s="58"/>
      <c r="F16" s="31">
        <f>F15*19%</f>
        <v>260940.70470000003</v>
      </c>
    </row>
    <row r="17" spans="1:6" ht="15.75" customHeight="1" thickBot="1" x14ac:dyDescent="0.25">
      <c r="A17" s="51" t="s">
        <v>77</v>
      </c>
      <c r="B17" s="52"/>
      <c r="C17" s="52"/>
      <c r="D17" s="52"/>
      <c r="E17" s="52"/>
      <c r="F17" s="1">
        <f>SUM(F14:F16)</f>
        <v>15368034.134700002</v>
      </c>
    </row>
  </sheetData>
  <mergeCells count="18">
    <mergeCell ref="F1:F2"/>
    <mergeCell ref="A5:E5"/>
    <mergeCell ref="B6:B7"/>
    <mergeCell ref="C6:C7"/>
    <mergeCell ref="D6:D7"/>
    <mergeCell ref="E6:E7"/>
    <mergeCell ref="F6:F7"/>
    <mergeCell ref="A6:A7"/>
    <mergeCell ref="A1:A2"/>
    <mergeCell ref="B1:B2"/>
    <mergeCell ref="C1:C2"/>
    <mergeCell ref="D1:D2"/>
    <mergeCell ref="E1:E2"/>
    <mergeCell ref="A13:E13"/>
    <mergeCell ref="A14:E14"/>
    <mergeCell ref="A15:E15"/>
    <mergeCell ref="A16:E16"/>
    <mergeCell ref="A17:E17"/>
  </mergeCells>
  <hyperlinks>
    <hyperlink ref="A1" r:id="rId1" tooltip="ordenar por No" display="https://www.colombiacompra.gov.co/tienda-virtual-del-estado-colombiano/ordenes-compra/111480?sort=desc&amp;order=No" xr:uid="{F7E1698A-9C09-4E86-9548-4E18C22C0890}"/>
    <hyperlink ref="B1" r:id="rId2" tooltip="ordenar por Articulo" display="https://www.colombiacompra.gov.co/tienda-virtual-del-estado-colombiano/ordenes-compra/111480?sort=asc&amp;order=Articulo" xr:uid="{408E4E8D-083A-4E5D-872F-7C3975E09C13}"/>
    <hyperlink ref="C1" r:id="rId3" tooltip="ordenar por Cantidad" display="https://www.colombiacompra.gov.co/tienda-virtual-del-estado-colombiano/ordenes-compra/111480?sort=asc&amp;order=Cantidad" xr:uid="{31B0E108-D18E-4F8F-BAF0-30ED604A8746}"/>
    <hyperlink ref="D1" r:id="rId4" tooltip="ordenar por Unidad" display="https://www.colombiacompra.gov.co/tienda-virtual-del-estado-colombiano/ordenes-compra/111480?sort=asc&amp;order=Unidad" xr:uid="{322AA4EA-D2F7-45CA-931B-CD54626CC4C3}"/>
    <hyperlink ref="E1" r:id="rId5" tooltip="ordenar por Precio" display="https://www.colombiacompra.gov.co/tienda-virtual-del-estado-colombiano/ordenes-compra/111480?sort=asc&amp;order=Precio" xr:uid="{C4579F13-B8E9-44CB-A5F1-CE871D42FF8D}"/>
    <hyperlink ref="F1" r:id="rId6" tooltip="ordenar por Total" display="https://www.colombiacompra.gov.co/tienda-virtual-del-estado-colombiano/ordenes-compra/111480?sort=asc&amp;order=Total" xr:uid="{0F72F6D6-69E5-4FE6-B649-D88BC4B37337}"/>
    <hyperlink ref="A6" r:id="rId7" tooltip="ordenar por No" display="https://www.colombiacompra.gov.co/tienda-virtual-del-estado-colombiano/ordenes-compra/111480?sort=desc&amp;order=No" xr:uid="{37FD95C7-BFB4-496C-86F1-3B359C161BED}"/>
    <hyperlink ref="B6" r:id="rId8" tooltip="ordenar por Articulo" display="https://www.colombiacompra.gov.co/tienda-virtual-del-estado-colombiano/ordenes-compra/111480?sort=asc&amp;order=Articulo" xr:uid="{731E6A68-BC82-48AE-9F8A-3A51E51FB817}"/>
    <hyperlink ref="C6" r:id="rId9" tooltip="ordenar por Cantidad" display="https://www.colombiacompra.gov.co/tienda-virtual-del-estado-colombiano/ordenes-compra/111480?sort=asc&amp;order=Cantidad" xr:uid="{20913FAC-11C9-4C1F-9BA4-58DBE665B00C}"/>
    <hyperlink ref="D6" r:id="rId10" tooltip="ordenar por Unidad" display="https://www.colombiacompra.gov.co/tienda-virtual-del-estado-colombiano/ordenes-compra/111480?sort=asc&amp;order=Unidad" xr:uid="{742A6F94-3EB6-4F5D-89A3-3E41B534706B}"/>
    <hyperlink ref="E6" r:id="rId11" tooltip="ordenar por Precio" display="https://www.colombiacompra.gov.co/tienda-virtual-del-estado-colombiano/ordenes-compra/111480?sort=asc&amp;order=Precio" xr:uid="{7F818B4C-C6D4-42A6-811D-A5BAFD69BB32}"/>
    <hyperlink ref="F6" r:id="rId12" tooltip="ordenar por Total" display="https://www.colombiacompra.gov.co/tienda-virtual-del-estado-colombiano/ordenes-compra/111480?sort=asc&amp;order=Total" xr:uid="{B5FB9F0F-F221-40D4-B318-6E8A06D50609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BC97-16A4-4795-997B-28A82E4ABB9A}">
  <sheetPr>
    <tabColor theme="4" tint="0.79998168889431442"/>
  </sheetPr>
  <dimension ref="A1:F16"/>
  <sheetViews>
    <sheetView workbookViewId="0">
      <selection sqref="A1:A2"/>
    </sheetView>
  </sheetViews>
  <sheetFormatPr baseColWidth="10" defaultColWidth="11.42578125" defaultRowHeight="14.25" x14ac:dyDescent="0.2"/>
  <cols>
    <col min="1" max="1" width="4.140625" style="2" bestFit="1" customWidth="1"/>
    <col min="2" max="2" width="66.42578125" style="2" bestFit="1" customWidth="1"/>
    <col min="3" max="3" width="11.5703125" style="2" bestFit="1" customWidth="1"/>
    <col min="4" max="4" width="11.42578125" style="2"/>
    <col min="5" max="5" width="15.85546875" style="2" bestFit="1" customWidth="1"/>
    <col min="6" max="6" width="17.5703125" style="2" bestFit="1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x14ac:dyDescent="0.2">
      <c r="A2" s="47"/>
      <c r="B2" s="47"/>
      <c r="C2" s="47"/>
      <c r="D2" s="47"/>
      <c r="E2" s="47"/>
      <c r="F2" s="47"/>
    </row>
    <row r="3" spans="1:6" x14ac:dyDescent="0.2">
      <c r="A3" s="28">
        <v>1</v>
      </c>
      <c r="B3" s="13" t="s">
        <v>30</v>
      </c>
      <c r="C3" s="13">
        <v>3</v>
      </c>
      <c r="D3" s="13" t="s">
        <v>13</v>
      </c>
      <c r="E3" s="24">
        <v>2700125</v>
      </c>
      <c r="F3" s="24">
        <f>+E3*C3</f>
        <v>8100375</v>
      </c>
    </row>
    <row r="4" spans="1:6" ht="15.75" customHeight="1" thickBot="1" x14ac:dyDescent="0.25">
      <c r="A4" s="65" t="s">
        <v>72</v>
      </c>
      <c r="B4" s="66"/>
      <c r="C4" s="66"/>
      <c r="D4" s="66"/>
      <c r="E4" s="66"/>
      <c r="F4" s="27">
        <f>+F3</f>
        <v>8100375</v>
      </c>
    </row>
    <row r="5" spans="1:6" x14ac:dyDescent="0.2">
      <c r="A5" s="43" t="s">
        <v>6</v>
      </c>
      <c r="B5" s="45" t="s">
        <v>7</v>
      </c>
      <c r="C5" s="45" t="s">
        <v>8</v>
      </c>
      <c r="D5" s="45" t="s">
        <v>9</v>
      </c>
      <c r="E5" s="45" t="s">
        <v>10</v>
      </c>
      <c r="F5" s="45" t="s">
        <v>11</v>
      </c>
    </row>
    <row r="6" spans="1:6" x14ac:dyDescent="0.2">
      <c r="A6" s="64"/>
      <c r="B6" s="46"/>
      <c r="C6" s="46"/>
      <c r="D6" s="46"/>
      <c r="E6" s="46"/>
      <c r="F6" s="46"/>
    </row>
    <row r="7" spans="1:6" x14ac:dyDescent="0.2">
      <c r="A7" s="12">
        <v>1</v>
      </c>
      <c r="B7" s="13" t="s">
        <v>165</v>
      </c>
      <c r="C7" s="13">
        <v>3</v>
      </c>
      <c r="D7" s="13" t="s">
        <v>13</v>
      </c>
      <c r="E7" s="24">
        <v>279832</v>
      </c>
      <c r="F7" s="24">
        <f>+E7*C7</f>
        <v>839496</v>
      </c>
    </row>
    <row r="8" spans="1:6" x14ac:dyDescent="0.2">
      <c r="A8" s="12">
        <v>2</v>
      </c>
      <c r="B8" s="13" t="s">
        <v>31</v>
      </c>
      <c r="C8" s="13">
        <v>3</v>
      </c>
      <c r="D8" s="13" t="s">
        <v>13</v>
      </c>
      <c r="E8" s="24">
        <v>11442</v>
      </c>
      <c r="F8" s="24">
        <f t="shared" ref="F8:F11" si="0">+E8*C8</f>
        <v>34326</v>
      </c>
    </row>
    <row r="9" spans="1:6" x14ac:dyDescent="0.2">
      <c r="A9" s="12">
        <v>3</v>
      </c>
      <c r="B9" s="13" t="s">
        <v>32</v>
      </c>
      <c r="C9" s="13">
        <v>3</v>
      </c>
      <c r="D9" s="13" t="s">
        <v>13</v>
      </c>
      <c r="E9" s="24">
        <v>2727</v>
      </c>
      <c r="F9" s="24">
        <f t="shared" si="0"/>
        <v>8181</v>
      </c>
    </row>
    <row r="10" spans="1:6" x14ac:dyDescent="0.2">
      <c r="A10" s="12">
        <v>4</v>
      </c>
      <c r="B10" s="13" t="s">
        <v>33</v>
      </c>
      <c r="C10" s="13">
        <v>3</v>
      </c>
      <c r="D10" s="13" t="s">
        <v>13</v>
      </c>
      <c r="E10" s="24">
        <v>20027</v>
      </c>
      <c r="F10" s="24">
        <f t="shared" si="0"/>
        <v>60081</v>
      </c>
    </row>
    <row r="11" spans="1:6" ht="16.5" customHeight="1" thickBot="1" x14ac:dyDescent="0.25">
      <c r="A11" s="18">
        <v>5</v>
      </c>
      <c r="B11" s="25" t="s">
        <v>34</v>
      </c>
      <c r="C11" s="25">
        <v>3</v>
      </c>
      <c r="D11" s="25" t="s">
        <v>13</v>
      </c>
      <c r="E11" s="26">
        <v>47197</v>
      </c>
      <c r="F11" s="24">
        <f t="shared" si="0"/>
        <v>141591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1083675</v>
      </c>
    </row>
    <row r="13" spans="1:6" ht="15" customHeight="1" x14ac:dyDescent="0.2">
      <c r="A13" s="60" t="s">
        <v>74</v>
      </c>
      <c r="B13" s="61"/>
      <c r="C13" s="61"/>
      <c r="D13" s="61"/>
      <c r="E13" s="61"/>
      <c r="F13" s="23">
        <f>F12+F4</f>
        <v>9184050</v>
      </c>
    </row>
    <row r="14" spans="1:6" ht="15" x14ac:dyDescent="0.2">
      <c r="A14" s="62" t="s">
        <v>75</v>
      </c>
      <c r="B14" s="63"/>
      <c r="C14" s="63"/>
      <c r="D14" s="63"/>
      <c r="E14" s="63"/>
      <c r="F14" s="23">
        <f>F13*10%</f>
        <v>918405</v>
      </c>
    </row>
    <row r="15" spans="1:6" ht="15.75" thickBot="1" x14ac:dyDescent="0.25">
      <c r="A15" s="62" t="s">
        <v>76</v>
      </c>
      <c r="B15" s="63"/>
      <c r="C15" s="63"/>
      <c r="D15" s="63"/>
      <c r="E15" s="63"/>
      <c r="F15" s="23">
        <f>F14*19%</f>
        <v>174496.95</v>
      </c>
    </row>
    <row r="16" spans="1:6" ht="15.75" customHeight="1" thickBot="1" x14ac:dyDescent="0.25">
      <c r="A16" s="51" t="s">
        <v>77</v>
      </c>
      <c r="B16" s="52"/>
      <c r="C16" s="52"/>
      <c r="D16" s="52"/>
      <c r="E16" s="52"/>
      <c r="F16" s="1">
        <f>SUM(F13:F15)</f>
        <v>10276951.949999999</v>
      </c>
    </row>
  </sheetData>
  <mergeCells count="18">
    <mergeCell ref="F1:F2"/>
    <mergeCell ref="A5:A6"/>
    <mergeCell ref="B5:B6"/>
    <mergeCell ref="C5:C6"/>
    <mergeCell ref="D5:D6"/>
    <mergeCell ref="E5:E6"/>
    <mergeCell ref="F5:F6"/>
    <mergeCell ref="A1:A2"/>
    <mergeCell ref="B1:B2"/>
    <mergeCell ref="C1:C2"/>
    <mergeCell ref="D1:D2"/>
    <mergeCell ref="E1:E2"/>
    <mergeCell ref="A4:E4"/>
    <mergeCell ref="A13:E13"/>
    <mergeCell ref="A14:E14"/>
    <mergeCell ref="A15:E15"/>
    <mergeCell ref="A16:E16"/>
    <mergeCell ref="A12:E12"/>
  </mergeCells>
  <hyperlinks>
    <hyperlink ref="A1" r:id="rId1" tooltip="ordenar por No" display="https://www.colombiacompra.gov.co/tienda-virtual-del-estado-colombiano/ordenes-compra/111480?sort=desc&amp;order=No" xr:uid="{1CDC47D8-A0AF-4A85-A34E-CD576FF93D0D}"/>
    <hyperlink ref="B1" r:id="rId2" tooltip="ordenar por Articulo" display="https://www.colombiacompra.gov.co/tienda-virtual-del-estado-colombiano/ordenes-compra/111480?sort=asc&amp;order=Articulo" xr:uid="{D243268E-C186-49A0-A2B5-543E72B76976}"/>
    <hyperlink ref="C1" r:id="rId3" tooltip="ordenar por Cantidad" display="https://www.colombiacompra.gov.co/tienda-virtual-del-estado-colombiano/ordenes-compra/111480?sort=asc&amp;order=Cantidad" xr:uid="{C2CC7569-413C-40AE-BFB8-AFFADB1BF90B}"/>
    <hyperlink ref="D1" r:id="rId4" tooltip="ordenar por Unidad" display="https://www.colombiacompra.gov.co/tienda-virtual-del-estado-colombiano/ordenes-compra/111480?sort=asc&amp;order=Unidad" xr:uid="{58120FDC-E3DC-4DD5-A836-2E72AF5AF74C}"/>
    <hyperlink ref="E1" r:id="rId5" tooltip="ordenar por Precio" display="https://www.colombiacompra.gov.co/tienda-virtual-del-estado-colombiano/ordenes-compra/111480?sort=asc&amp;order=Precio" xr:uid="{1D1ECA73-DEAC-4F8F-A562-4E9996E7D2CE}"/>
    <hyperlink ref="F1" r:id="rId6" tooltip="ordenar por Total" display="https://www.colombiacompra.gov.co/tienda-virtual-del-estado-colombiano/ordenes-compra/111480?sort=asc&amp;order=Total" xr:uid="{F299C0E5-5B8E-4842-8A61-95A45A585B78}"/>
    <hyperlink ref="A5" r:id="rId7" tooltip="ordenar por No" display="https://www.colombiacompra.gov.co/tienda-virtual-del-estado-colombiano/ordenes-compra/111480?sort=desc&amp;order=No" xr:uid="{83263B40-92E8-45CF-A553-4DAC28F5EFC5}"/>
    <hyperlink ref="B5" r:id="rId8" tooltip="ordenar por Articulo" display="https://www.colombiacompra.gov.co/tienda-virtual-del-estado-colombiano/ordenes-compra/111480?sort=asc&amp;order=Articulo" xr:uid="{5E8DE4CA-6946-4EC7-AAF3-0925231C7814}"/>
    <hyperlink ref="C5" r:id="rId9" tooltip="ordenar por Cantidad" display="https://www.colombiacompra.gov.co/tienda-virtual-del-estado-colombiano/ordenes-compra/111480?sort=asc&amp;order=Cantidad" xr:uid="{09FF113E-A0C4-4A92-BDD4-D4D5ED350B4C}"/>
    <hyperlink ref="D5" r:id="rId10" tooltip="ordenar por Unidad" display="https://www.colombiacompra.gov.co/tienda-virtual-del-estado-colombiano/ordenes-compra/111480?sort=asc&amp;order=Unidad" xr:uid="{A3FC9D99-EEF4-470F-89A5-23E51EEAE6CC}"/>
    <hyperlink ref="E5" r:id="rId11" tooltip="ordenar por Precio" display="https://www.colombiacompra.gov.co/tienda-virtual-del-estado-colombiano/ordenes-compra/111480?sort=asc&amp;order=Precio" xr:uid="{90AC1E39-2000-4E2C-805D-1C91DD14DDAC}"/>
    <hyperlink ref="F5" r:id="rId12" tooltip="ordenar por Total" display="https://www.colombiacompra.gov.co/tienda-virtual-del-estado-colombiano/ordenes-compra/111480?sort=asc&amp;order=Total" xr:uid="{35B11997-A776-4BC1-8358-36FBE73601B2}"/>
  </hyperlinks>
  <pageMargins left="0.7" right="0.7" top="0.75" bottom="0.75" header="0.3" footer="0.3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124A-8F45-4CAE-8D9B-2D5F2ADA3521}">
  <sheetPr>
    <tabColor theme="4" tint="0.79998168889431442"/>
  </sheetPr>
  <dimension ref="A1:F16"/>
  <sheetViews>
    <sheetView workbookViewId="0">
      <selection activeCell="E34" sqref="E34"/>
    </sheetView>
  </sheetViews>
  <sheetFormatPr baseColWidth="10" defaultColWidth="15.28515625" defaultRowHeight="14.25" x14ac:dyDescent="0.2"/>
  <cols>
    <col min="1" max="1" width="4.140625" style="2" bestFit="1" customWidth="1"/>
    <col min="2" max="2" width="64" style="2" customWidth="1"/>
    <col min="3" max="3" width="15.42578125" style="2" bestFit="1" customWidth="1"/>
    <col min="4" max="4" width="15.28515625" style="2"/>
    <col min="5" max="5" width="15.85546875" style="2" bestFit="1" customWidth="1"/>
    <col min="6" max="6" width="17.42578125" style="2" bestFit="1" customWidth="1"/>
    <col min="7" max="16384" width="15.28515625" style="2"/>
  </cols>
  <sheetData>
    <row r="1" spans="1:6" ht="15" customHeight="1" x14ac:dyDescent="0.2">
      <c r="A1" s="43" t="s">
        <v>6</v>
      </c>
      <c r="B1" s="45" t="s">
        <v>7</v>
      </c>
      <c r="C1" s="45" t="s">
        <v>8</v>
      </c>
      <c r="D1" s="45" t="s">
        <v>9</v>
      </c>
      <c r="E1" s="45" t="s">
        <v>10</v>
      </c>
      <c r="F1" s="45" t="s">
        <v>11</v>
      </c>
    </row>
    <row r="2" spans="1:6" ht="15" hidden="1" thickBot="1" x14ac:dyDescent="0.25">
      <c r="A2" s="64"/>
      <c r="B2" s="46"/>
      <c r="C2" s="46"/>
      <c r="D2" s="46"/>
      <c r="E2" s="46"/>
      <c r="F2" s="46"/>
    </row>
    <row r="3" spans="1:6" ht="15" thickBot="1" x14ac:dyDescent="0.25">
      <c r="A3" s="28">
        <v>1</v>
      </c>
      <c r="B3" s="13" t="s">
        <v>20</v>
      </c>
      <c r="C3" s="14">
        <v>3</v>
      </c>
      <c r="D3" s="14" t="s">
        <v>13</v>
      </c>
      <c r="E3" s="24">
        <f>+[1]MEDELLIN!$J$3</f>
        <v>2700125</v>
      </c>
      <c r="F3" s="24">
        <f>+E3*C3</f>
        <v>8100375</v>
      </c>
    </row>
    <row r="4" spans="1:6" ht="15" customHeight="1" thickBot="1" x14ac:dyDescent="0.25">
      <c r="A4" s="53" t="s">
        <v>72</v>
      </c>
      <c r="B4" s="54"/>
      <c r="C4" s="54"/>
      <c r="D4" s="54"/>
      <c r="E4" s="54"/>
      <c r="F4" s="22">
        <f>+F3</f>
        <v>8100375</v>
      </c>
    </row>
    <row r="5" spans="1:6" x14ac:dyDescent="0.2">
      <c r="A5" s="47" t="s">
        <v>6</v>
      </c>
      <c r="B5" s="47" t="s">
        <v>7</v>
      </c>
      <c r="C5" s="47" t="s">
        <v>8</v>
      </c>
      <c r="D5" s="47" t="s">
        <v>9</v>
      </c>
      <c r="E5" s="47" t="s">
        <v>10</v>
      </c>
      <c r="F5" s="47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28">
        <v>1</v>
      </c>
      <c r="B7" s="13" t="s">
        <v>163</v>
      </c>
      <c r="C7" s="14">
        <v>3</v>
      </c>
      <c r="D7" s="14" t="s">
        <v>13</v>
      </c>
      <c r="E7" s="24">
        <v>234090</v>
      </c>
      <c r="F7" s="24">
        <f>+C7*E7</f>
        <v>702270</v>
      </c>
    </row>
    <row r="8" spans="1:6" x14ac:dyDescent="0.2">
      <c r="A8" s="28">
        <v>2</v>
      </c>
      <c r="B8" s="13" t="s">
        <v>21</v>
      </c>
      <c r="C8" s="14">
        <v>3</v>
      </c>
      <c r="D8" s="14" t="s">
        <v>13</v>
      </c>
      <c r="E8" s="24">
        <v>14010.4</v>
      </c>
      <c r="F8" s="24">
        <f t="shared" ref="F8:F11" si="0">+C8*E8</f>
        <v>42031.199999999997</v>
      </c>
    </row>
    <row r="9" spans="1:6" x14ac:dyDescent="0.2">
      <c r="A9" s="28">
        <v>3</v>
      </c>
      <c r="B9" s="13" t="s">
        <v>22</v>
      </c>
      <c r="C9" s="14">
        <v>3</v>
      </c>
      <c r="D9" s="14" t="s">
        <v>13</v>
      </c>
      <c r="E9" s="24">
        <v>3763.34</v>
      </c>
      <c r="F9" s="24">
        <f t="shared" si="0"/>
        <v>11290.02</v>
      </c>
    </row>
    <row r="10" spans="1:6" x14ac:dyDescent="0.2">
      <c r="A10" s="28">
        <v>4</v>
      </c>
      <c r="B10" s="13" t="s">
        <v>23</v>
      </c>
      <c r="C10" s="14">
        <v>3</v>
      </c>
      <c r="D10" s="14" t="s">
        <v>13</v>
      </c>
      <c r="E10" s="24">
        <v>34975.879999999997</v>
      </c>
      <c r="F10" s="24">
        <f t="shared" si="0"/>
        <v>104927.63999999998</v>
      </c>
    </row>
    <row r="11" spans="1:6" ht="12.75" customHeight="1" thickBot="1" x14ac:dyDescent="0.25">
      <c r="A11" s="33">
        <v>5</v>
      </c>
      <c r="B11" s="25" t="s">
        <v>24</v>
      </c>
      <c r="C11" s="20">
        <v>3</v>
      </c>
      <c r="D11" s="20" t="s">
        <v>13</v>
      </c>
      <c r="E11" s="26">
        <v>89119</v>
      </c>
      <c r="F11" s="26">
        <f t="shared" si="0"/>
        <v>267357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1127875.8599999999</v>
      </c>
    </row>
    <row r="13" spans="1:6" ht="15" customHeight="1" x14ac:dyDescent="0.2">
      <c r="A13" s="60" t="s">
        <v>74</v>
      </c>
      <c r="B13" s="61"/>
      <c r="C13" s="61"/>
      <c r="D13" s="61"/>
      <c r="E13" s="61"/>
      <c r="F13" s="23">
        <f>F12+F4</f>
        <v>9228250.8599999994</v>
      </c>
    </row>
    <row r="14" spans="1:6" ht="15" x14ac:dyDescent="0.2">
      <c r="A14" s="62" t="s">
        <v>75</v>
      </c>
      <c r="B14" s="63"/>
      <c r="C14" s="63"/>
      <c r="D14" s="63"/>
      <c r="E14" s="63"/>
      <c r="F14" s="23">
        <f>F13*10%</f>
        <v>922825.08600000001</v>
      </c>
    </row>
    <row r="15" spans="1:6" ht="15.75" thickBot="1" x14ac:dyDescent="0.25">
      <c r="A15" s="62" t="s">
        <v>76</v>
      </c>
      <c r="B15" s="63"/>
      <c r="C15" s="63"/>
      <c r="D15" s="63"/>
      <c r="E15" s="63"/>
      <c r="F15" s="23">
        <f>F14*19%</f>
        <v>175336.76634</v>
      </c>
    </row>
    <row r="16" spans="1:6" ht="15.75" thickBot="1" x14ac:dyDescent="0.25">
      <c r="A16" s="51" t="s">
        <v>77</v>
      </c>
      <c r="B16" s="52"/>
      <c r="C16" s="52"/>
      <c r="D16" s="52"/>
      <c r="E16" s="52"/>
      <c r="F16" s="1">
        <f>SUM(F13:F15)</f>
        <v>10326412.712339999</v>
      </c>
    </row>
  </sheetData>
  <mergeCells count="18">
    <mergeCell ref="A12:E12"/>
    <mergeCell ref="A13:E13"/>
    <mergeCell ref="A14:E14"/>
    <mergeCell ref="A15:E15"/>
    <mergeCell ref="A16:E16"/>
    <mergeCell ref="F1:F2"/>
    <mergeCell ref="A5:A6"/>
    <mergeCell ref="B5:B6"/>
    <mergeCell ref="C5:C6"/>
    <mergeCell ref="D5:D6"/>
    <mergeCell ref="E5:E6"/>
    <mergeCell ref="F5:F6"/>
    <mergeCell ref="A4:E4"/>
    <mergeCell ref="A1:A2"/>
    <mergeCell ref="B1:B2"/>
    <mergeCell ref="C1:C2"/>
    <mergeCell ref="D1:D2"/>
    <mergeCell ref="E1:E2"/>
  </mergeCells>
  <hyperlinks>
    <hyperlink ref="A1" r:id="rId1" tooltip="ordenar por No" display="https://www.colombiacompra.gov.co/tienda-virtual-del-estado-colombiano/ordenes-compra/111480?sort=desc&amp;order=No" xr:uid="{E64D59DD-135E-4A79-8AF5-DD5FC1513C74}"/>
    <hyperlink ref="B1" r:id="rId2" tooltip="ordenar por Articulo" display="https://www.colombiacompra.gov.co/tienda-virtual-del-estado-colombiano/ordenes-compra/111480?sort=asc&amp;order=Articulo" xr:uid="{383DAB62-BBB2-437A-8A57-5825A1AD71CC}"/>
    <hyperlink ref="C1" r:id="rId3" tooltip="ordenar por Cantidad" display="https://www.colombiacompra.gov.co/tienda-virtual-del-estado-colombiano/ordenes-compra/111480?sort=asc&amp;order=Cantidad" xr:uid="{96C57240-ED53-4A2B-9CCB-A6DEE3083DBB}"/>
    <hyperlink ref="D1" r:id="rId4" tooltip="ordenar por Unidad" display="https://www.colombiacompra.gov.co/tienda-virtual-del-estado-colombiano/ordenes-compra/111480?sort=asc&amp;order=Unidad" xr:uid="{D526B5D0-0F81-4688-BA72-784487E394CC}"/>
    <hyperlink ref="E1" r:id="rId5" tooltip="ordenar por Precio" display="https://www.colombiacompra.gov.co/tienda-virtual-del-estado-colombiano/ordenes-compra/111480?sort=asc&amp;order=Precio" xr:uid="{3FDD0494-802A-41E9-83BA-7DE82625720A}"/>
    <hyperlink ref="F1" r:id="rId6" tooltip="ordenar por Total" display="https://www.colombiacompra.gov.co/tienda-virtual-del-estado-colombiano/ordenes-compra/111480?sort=asc&amp;order=Total" xr:uid="{FCADB138-9729-4257-9D83-8311D0012196}"/>
    <hyperlink ref="A5" r:id="rId7" tooltip="ordenar por No" display="https://www.colombiacompra.gov.co/tienda-virtual-del-estado-colombiano/ordenes-compra/111480?sort=desc&amp;order=No" xr:uid="{41C2D806-1B12-4145-BDAD-8EEA32ADAF2B}"/>
    <hyperlink ref="B5" r:id="rId8" tooltip="ordenar por Articulo" display="https://www.colombiacompra.gov.co/tienda-virtual-del-estado-colombiano/ordenes-compra/111480?sort=asc&amp;order=Articulo" xr:uid="{F8372BAB-312E-4A28-B669-04FAF3081976}"/>
    <hyperlink ref="C5" r:id="rId9" tooltip="ordenar por Cantidad" display="https://www.colombiacompra.gov.co/tienda-virtual-del-estado-colombiano/ordenes-compra/111480?sort=asc&amp;order=Cantidad" xr:uid="{A254B7E1-AD41-445B-B63F-5E8FA5AF0C28}"/>
    <hyperlink ref="D5" r:id="rId10" tooltip="ordenar por Unidad" display="https://www.colombiacompra.gov.co/tienda-virtual-del-estado-colombiano/ordenes-compra/111480?sort=asc&amp;order=Unidad" xr:uid="{0C1EBF47-3904-44A1-A405-8A544D23A08F}"/>
    <hyperlink ref="E5" r:id="rId11" tooltip="ordenar por Precio" display="https://www.colombiacompra.gov.co/tienda-virtual-del-estado-colombiano/ordenes-compra/111480?sort=asc&amp;order=Precio" xr:uid="{BA74FD5B-95CB-4046-88AC-1539C46DF5F5}"/>
    <hyperlink ref="F5" r:id="rId12" tooltip="ordenar por Total" display="https://www.colombiacompra.gov.co/tienda-virtual-del-estado-colombiano/ordenes-compra/111480?sort=asc&amp;order=Total" xr:uid="{408C9459-5389-4EA1-AD40-5D9FBB90FB36}"/>
  </hyperlinks>
  <pageMargins left="0.7" right="0.7" top="0.75" bottom="0.75" header="0.3" footer="0.3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08AF-B454-410C-99F4-BE86AFECA402}">
  <sheetPr>
    <tabColor theme="4" tint="0.79998168889431442"/>
  </sheetPr>
  <dimension ref="A1:F16"/>
  <sheetViews>
    <sheetView workbookViewId="0">
      <selection activeCell="F30" sqref="F30"/>
    </sheetView>
  </sheetViews>
  <sheetFormatPr baseColWidth="10" defaultColWidth="11.42578125" defaultRowHeight="14.25" x14ac:dyDescent="0.2"/>
  <cols>
    <col min="1" max="1" width="6.7109375" style="2" customWidth="1"/>
    <col min="2" max="2" width="63.7109375" style="2" customWidth="1"/>
    <col min="3" max="3" width="11.5703125" style="2" bestFit="1" customWidth="1"/>
    <col min="4" max="4" width="11.42578125" style="2"/>
    <col min="5" max="5" width="15.85546875" style="2" bestFit="1" customWidth="1"/>
    <col min="6" max="6" width="16.42578125" style="2" bestFit="1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x14ac:dyDescent="0.2">
      <c r="A2" s="47"/>
      <c r="B2" s="47"/>
      <c r="C2" s="47"/>
      <c r="D2" s="47"/>
      <c r="E2" s="47"/>
      <c r="F2" s="47"/>
    </row>
    <row r="3" spans="1:6" ht="13.5" customHeight="1" x14ac:dyDescent="0.2">
      <c r="A3" s="12">
        <v>1</v>
      </c>
      <c r="B3" s="13" t="s">
        <v>41</v>
      </c>
      <c r="C3" s="13">
        <v>3</v>
      </c>
      <c r="D3" s="13" t="s">
        <v>13</v>
      </c>
      <c r="E3" s="24">
        <v>2700125</v>
      </c>
      <c r="F3" s="24">
        <f>+E3*C3</f>
        <v>8100375</v>
      </c>
    </row>
    <row r="4" spans="1:6" ht="15.75" thickBot="1" x14ac:dyDescent="0.25">
      <c r="A4" s="65" t="s">
        <v>72</v>
      </c>
      <c r="B4" s="66"/>
      <c r="C4" s="66"/>
      <c r="D4" s="66"/>
      <c r="E4" s="66"/>
      <c r="F4" s="27">
        <f>+F3</f>
        <v>8100375</v>
      </c>
    </row>
    <row r="5" spans="1:6" x14ac:dyDescent="0.2">
      <c r="A5" s="43" t="s">
        <v>6</v>
      </c>
      <c r="B5" s="45" t="s">
        <v>7</v>
      </c>
      <c r="C5" s="45" t="s">
        <v>8</v>
      </c>
      <c r="D5" s="45" t="s">
        <v>9</v>
      </c>
      <c r="E5" s="45" t="s">
        <v>10</v>
      </c>
      <c r="F5" s="45" t="s">
        <v>11</v>
      </c>
    </row>
    <row r="6" spans="1:6" x14ac:dyDescent="0.2">
      <c r="A6" s="44"/>
      <c r="B6" s="56"/>
      <c r="C6" s="56"/>
      <c r="D6" s="56"/>
      <c r="E6" s="56"/>
      <c r="F6" s="56"/>
    </row>
    <row r="7" spans="1:6" x14ac:dyDescent="0.2">
      <c r="A7" s="12">
        <v>1</v>
      </c>
      <c r="B7" s="13" t="s">
        <v>42</v>
      </c>
      <c r="C7" s="13">
        <v>3</v>
      </c>
      <c r="D7" s="13" t="s">
        <v>13</v>
      </c>
      <c r="E7" s="24">
        <v>163860</v>
      </c>
      <c r="F7" s="24">
        <f>+E7*C7</f>
        <v>491580</v>
      </c>
    </row>
    <row r="8" spans="1:6" x14ac:dyDescent="0.2">
      <c r="A8" s="12">
        <v>2</v>
      </c>
      <c r="B8" s="13" t="s">
        <v>43</v>
      </c>
      <c r="C8" s="13">
        <v>3</v>
      </c>
      <c r="D8" s="13" t="s">
        <v>13</v>
      </c>
      <c r="E8" s="24">
        <v>7797</v>
      </c>
      <c r="F8" s="24">
        <f t="shared" ref="F8:F11" si="0">+E8*C8</f>
        <v>23391</v>
      </c>
    </row>
    <row r="9" spans="1:6" x14ac:dyDescent="0.2">
      <c r="A9" s="12">
        <v>3</v>
      </c>
      <c r="B9" s="13" t="s">
        <v>44</v>
      </c>
      <c r="C9" s="13">
        <v>3</v>
      </c>
      <c r="D9" s="13" t="s">
        <v>13</v>
      </c>
      <c r="E9" s="24">
        <v>2181.6</v>
      </c>
      <c r="F9" s="24">
        <f t="shared" si="0"/>
        <v>6544.7999999999993</v>
      </c>
    </row>
    <row r="10" spans="1:6" x14ac:dyDescent="0.2">
      <c r="A10" s="12">
        <v>4</v>
      </c>
      <c r="B10" s="13" t="s">
        <v>45</v>
      </c>
      <c r="C10" s="13">
        <v>3</v>
      </c>
      <c r="D10" s="13" t="s">
        <v>13</v>
      </c>
      <c r="E10" s="24">
        <v>15019.75</v>
      </c>
      <c r="F10" s="24">
        <f t="shared" si="0"/>
        <v>45059.25</v>
      </c>
    </row>
    <row r="11" spans="1:6" ht="14.25" customHeight="1" thickBot="1" x14ac:dyDescent="0.25">
      <c r="A11" s="18">
        <v>5</v>
      </c>
      <c r="B11" s="25" t="s">
        <v>46</v>
      </c>
      <c r="C11" s="25">
        <v>3</v>
      </c>
      <c r="D11" s="25" t="s">
        <v>13</v>
      </c>
      <c r="E11" s="26">
        <v>27224</v>
      </c>
      <c r="F11" s="26">
        <f t="shared" si="0"/>
        <v>81672</v>
      </c>
    </row>
    <row r="12" spans="1:6" ht="15.75" thickBot="1" x14ac:dyDescent="0.25">
      <c r="A12" s="53" t="s">
        <v>73</v>
      </c>
      <c r="B12" s="54"/>
      <c r="C12" s="54"/>
      <c r="D12" s="54"/>
      <c r="E12" s="54"/>
      <c r="F12" s="22">
        <f>SUM(F7:F11)</f>
        <v>648247.05000000005</v>
      </c>
    </row>
    <row r="13" spans="1:6" ht="15" x14ac:dyDescent="0.2">
      <c r="A13" s="60" t="s">
        <v>74</v>
      </c>
      <c r="B13" s="61"/>
      <c r="C13" s="61"/>
      <c r="D13" s="61"/>
      <c r="E13" s="61"/>
      <c r="F13" s="23">
        <f>F12+F3</f>
        <v>8748622.0500000007</v>
      </c>
    </row>
    <row r="14" spans="1:6" ht="15" x14ac:dyDescent="0.2">
      <c r="A14" s="62" t="s">
        <v>75</v>
      </c>
      <c r="B14" s="63"/>
      <c r="C14" s="63"/>
      <c r="D14" s="63"/>
      <c r="E14" s="63"/>
      <c r="F14" s="23">
        <f>F13*10%</f>
        <v>874862.20500000007</v>
      </c>
    </row>
    <row r="15" spans="1:6" ht="15.75" thickBot="1" x14ac:dyDescent="0.25">
      <c r="A15" s="62" t="s">
        <v>76</v>
      </c>
      <c r="B15" s="63"/>
      <c r="C15" s="63"/>
      <c r="D15" s="63"/>
      <c r="E15" s="63"/>
      <c r="F15" s="23">
        <f>F14*19%</f>
        <v>166223.81895000002</v>
      </c>
    </row>
    <row r="16" spans="1:6" ht="15.75" thickBot="1" x14ac:dyDescent="0.25">
      <c r="A16" s="51" t="s">
        <v>77</v>
      </c>
      <c r="B16" s="52"/>
      <c r="C16" s="52"/>
      <c r="D16" s="52"/>
      <c r="E16" s="52"/>
      <c r="F16" s="1">
        <f>SUM(F13:F15)</f>
        <v>9789708.0739500001</v>
      </c>
    </row>
  </sheetData>
  <mergeCells count="18">
    <mergeCell ref="A12:E12"/>
    <mergeCell ref="A13:E13"/>
    <mergeCell ref="A14:E14"/>
    <mergeCell ref="A15:E15"/>
    <mergeCell ref="A16:E16"/>
    <mergeCell ref="F1:F2"/>
    <mergeCell ref="A5:A6"/>
    <mergeCell ref="B5:B6"/>
    <mergeCell ref="C5:C6"/>
    <mergeCell ref="D5:D6"/>
    <mergeCell ref="E5:E6"/>
    <mergeCell ref="F5:F6"/>
    <mergeCell ref="A4:E4"/>
    <mergeCell ref="A1:A2"/>
    <mergeCell ref="B1:B2"/>
    <mergeCell ref="C1:C2"/>
    <mergeCell ref="D1:D2"/>
    <mergeCell ref="E1:E2"/>
  </mergeCells>
  <hyperlinks>
    <hyperlink ref="A1" r:id="rId1" tooltip="ordenar por No" display="https://www.colombiacompra.gov.co/tienda-virtual-del-estado-colombiano/ordenes-compra/111480?sort=desc&amp;order=No" xr:uid="{10EB7C63-E143-4CB1-995F-5C9173694490}"/>
    <hyperlink ref="B1" r:id="rId2" tooltip="ordenar por Articulo" display="https://www.colombiacompra.gov.co/tienda-virtual-del-estado-colombiano/ordenes-compra/111480?sort=asc&amp;order=Articulo" xr:uid="{1F5D1BD6-2F7D-42F2-8037-704D25394119}"/>
    <hyperlink ref="C1" r:id="rId3" tooltip="ordenar por Cantidad" display="https://www.colombiacompra.gov.co/tienda-virtual-del-estado-colombiano/ordenes-compra/111480?sort=asc&amp;order=Cantidad" xr:uid="{EFF68F48-F17C-4829-B91B-4835EADE0BB4}"/>
    <hyperlink ref="D1" r:id="rId4" tooltip="ordenar por Unidad" display="https://www.colombiacompra.gov.co/tienda-virtual-del-estado-colombiano/ordenes-compra/111480?sort=asc&amp;order=Unidad" xr:uid="{0E59BD0A-F8E4-457C-8A97-B30DD7E7581E}"/>
    <hyperlink ref="E1" r:id="rId5" tooltip="ordenar por Precio" display="https://www.colombiacompra.gov.co/tienda-virtual-del-estado-colombiano/ordenes-compra/111480?sort=asc&amp;order=Precio" xr:uid="{9107B8E4-C4FD-4CE0-8F2C-0C4F1847BE42}"/>
    <hyperlink ref="F1" r:id="rId6" tooltip="ordenar por Total" display="https://www.colombiacompra.gov.co/tienda-virtual-del-estado-colombiano/ordenes-compra/111480?sort=asc&amp;order=Total" xr:uid="{B68B35EE-C89D-41CF-BDE6-82E615D2E1FB}"/>
    <hyperlink ref="A5" r:id="rId7" tooltip="ordenar por No" display="https://www.colombiacompra.gov.co/tienda-virtual-del-estado-colombiano/ordenes-compra/111480?sort=desc&amp;order=No" xr:uid="{80C623A8-247A-42C3-BAF0-5EF98AAFEFE9}"/>
    <hyperlink ref="B5" r:id="rId8" tooltip="ordenar por Articulo" display="https://www.colombiacompra.gov.co/tienda-virtual-del-estado-colombiano/ordenes-compra/111480?sort=asc&amp;order=Articulo" xr:uid="{B247D128-B56A-41FE-AB5E-3DCD9C477F1D}"/>
    <hyperlink ref="C5" r:id="rId9" tooltip="ordenar por Cantidad" display="https://www.colombiacompra.gov.co/tienda-virtual-del-estado-colombiano/ordenes-compra/111480?sort=asc&amp;order=Cantidad" xr:uid="{A4CC1491-E5B9-4286-9DE8-75D0CDD116DC}"/>
    <hyperlink ref="D5" r:id="rId10" tooltip="ordenar por Unidad" display="https://www.colombiacompra.gov.co/tienda-virtual-del-estado-colombiano/ordenes-compra/111480?sort=asc&amp;order=Unidad" xr:uid="{F5152B27-6597-442F-83AE-EA20C47CDCBA}"/>
    <hyperlink ref="E5" r:id="rId11" tooltip="ordenar por Precio" display="https://www.colombiacompra.gov.co/tienda-virtual-del-estado-colombiano/ordenes-compra/111480?sort=asc&amp;order=Precio" xr:uid="{23C8EA32-AFCE-4064-A821-B1716D421E76}"/>
    <hyperlink ref="F5" r:id="rId12" tooltip="ordenar por Total" display="https://www.colombiacompra.gov.co/tienda-virtual-del-estado-colombiano/ordenes-compra/111480?sort=asc&amp;order=Total" xr:uid="{AD4278AD-7582-4999-BC12-AE52AAEDEE7B}"/>
  </hyperlinks>
  <pageMargins left="0.7" right="0.7" top="0.75" bottom="0.75" header="0.3" footer="0.3"/>
  <pageSetup paperSize="9" orientation="portrait" r:id="rId13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9AC2-5BE0-4B6F-9B89-2C874ED55824}">
  <sheetPr>
    <tabColor theme="4" tint="0.79998168889431442"/>
  </sheetPr>
  <dimension ref="A1:G19"/>
  <sheetViews>
    <sheetView workbookViewId="0">
      <selection activeCell="F16" sqref="A13:F16"/>
    </sheetView>
  </sheetViews>
  <sheetFormatPr baseColWidth="10" defaultColWidth="11.42578125" defaultRowHeight="14.25" x14ac:dyDescent="0.2"/>
  <cols>
    <col min="1" max="1" width="4" style="2" bestFit="1" customWidth="1"/>
    <col min="2" max="2" width="64.42578125" style="2" customWidth="1"/>
    <col min="3" max="4" width="11.42578125" style="2"/>
    <col min="5" max="5" width="16" style="2" customWidth="1"/>
    <col min="6" max="6" width="17.140625" style="2" customWidth="1"/>
    <col min="7" max="7" width="17.7109375" style="2" customWidth="1"/>
    <col min="8" max="8" width="13.140625" style="2" customWidth="1"/>
    <col min="9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x14ac:dyDescent="0.2">
      <c r="A2" s="47"/>
      <c r="B2" s="47"/>
      <c r="C2" s="47"/>
      <c r="D2" s="47"/>
      <c r="E2" s="47"/>
      <c r="F2" s="47"/>
    </row>
    <row r="3" spans="1:6" ht="15" customHeight="1" thickBot="1" x14ac:dyDescent="0.25">
      <c r="A3" s="18">
        <v>1</v>
      </c>
      <c r="B3" s="25" t="s">
        <v>66</v>
      </c>
      <c r="C3" s="25">
        <v>3</v>
      </c>
      <c r="D3" s="25" t="s">
        <v>13</v>
      </c>
      <c r="E3" s="26">
        <f>+[1]BUCARAMANGA!$J$3</f>
        <v>2700125</v>
      </c>
      <c r="F3" s="34">
        <f>+E3*$C$3</f>
        <v>8100375</v>
      </c>
    </row>
    <row r="4" spans="1:6" ht="15.75" thickBot="1" x14ac:dyDescent="0.25">
      <c r="A4" s="53" t="s">
        <v>72</v>
      </c>
      <c r="B4" s="54"/>
      <c r="C4" s="54"/>
      <c r="D4" s="54"/>
      <c r="E4" s="54"/>
      <c r="F4" s="22">
        <f>SUM(F3)</f>
        <v>8100375</v>
      </c>
    </row>
    <row r="5" spans="1:6" s="35" customFormat="1" x14ac:dyDescent="0.25">
      <c r="A5" s="56" t="s">
        <v>6</v>
      </c>
      <c r="B5" s="56" t="s">
        <v>7</v>
      </c>
      <c r="C5" s="56" t="s">
        <v>8</v>
      </c>
      <c r="D5" s="56" t="s">
        <v>9</v>
      </c>
      <c r="E5" s="56" t="s">
        <v>10</v>
      </c>
      <c r="F5" s="56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28">
        <v>1</v>
      </c>
      <c r="B7" s="13" t="s">
        <v>67</v>
      </c>
      <c r="C7" s="14">
        <v>3</v>
      </c>
      <c r="D7" s="14" t="s">
        <v>13</v>
      </c>
      <c r="E7" s="24">
        <v>122895</v>
      </c>
      <c r="F7" s="24">
        <f>+C7*E7</f>
        <v>368685</v>
      </c>
    </row>
    <row r="8" spans="1:6" x14ac:dyDescent="0.2">
      <c r="A8" s="28">
        <v>2</v>
      </c>
      <c r="B8" s="13" t="s">
        <v>68</v>
      </c>
      <c r="C8" s="14">
        <v>3</v>
      </c>
      <c r="D8" s="14" t="s">
        <v>13</v>
      </c>
      <c r="E8" s="24">
        <v>7797</v>
      </c>
      <c r="F8" s="24">
        <f t="shared" ref="F8:F11" si="0">+C8*E8</f>
        <v>23391</v>
      </c>
    </row>
    <row r="9" spans="1:6" x14ac:dyDescent="0.2">
      <c r="A9" s="28">
        <v>3</v>
      </c>
      <c r="B9" s="13" t="s">
        <v>69</v>
      </c>
      <c r="C9" s="14">
        <v>3</v>
      </c>
      <c r="D9" s="14" t="s">
        <v>13</v>
      </c>
      <c r="E9" s="24">
        <v>2181.6</v>
      </c>
      <c r="F9" s="24">
        <f t="shared" si="0"/>
        <v>6544.7999999999993</v>
      </c>
    </row>
    <row r="10" spans="1:6" x14ac:dyDescent="0.2">
      <c r="A10" s="28">
        <v>4</v>
      </c>
      <c r="B10" s="13" t="s">
        <v>70</v>
      </c>
      <c r="C10" s="14">
        <v>3</v>
      </c>
      <c r="D10" s="14" t="s">
        <v>13</v>
      </c>
      <c r="E10" s="24">
        <v>15019.75</v>
      </c>
      <c r="F10" s="24">
        <f t="shared" si="0"/>
        <v>45059.25</v>
      </c>
    </row>
    <row r="11" spans="1:6" ht="18" customHeight="1" thickBot="1" x14ac:dyDescent="0.25">
      <c r="A11" s="33">
        <v>5</v>
      </c>
      <c r="B11" s="25" t="s">
        <v>71</v>
      </c>
      <c r="C11" s="20">
        <v>3</v>
      </c>
      <c r="D11" s="20" t="s">
        <v>13</v>
      </c>
      <c r="E11" s="26">
        <v>23597.75</v>
      </c>
      <c r="F11" s="26">
        <f t="shared" si="0"/>
        <v>70793.25</v>
      </c>
    </row>
    <row r="12" spans="1:6" ht="15.75" thickBot="1" x14ac:dyDescent="0.25">
      <c r="A12" s="53" t="s">
        <v>73</v>
      </c>
      <c r="B12" s="54"/>
      <c r="C12" s="54"/>
      <c r="D12" s="54"/>
      <c r="E12" s="54"/>
      <c r="F12" s="22">
        <f>SUM(F7:F11)</f>
        <v>514473.3</v>
      </c>
    </row>
    <row r="13" spans="1:6" ht="15" x14ac:dyDescent="0.2">
      <c r="A13" s="57" t="s">
        <v>74</v>
      </c>
      <c r="B13" s="57"/>
      <c r="C13" s="57"/>
      <c r="D13" s="57"/>
      <c r="E13" s="57"/>
      <c r="F13" s="36">
        <f>F12+F4</f>
        <v>8614848.3000000007</v>
      </c>
    </row>
    <row r="14" spans="1:6" ht="15" x14ac:dyDescent="0.2">
      <c r="A14" s="48" t="s">
        <v>75</v>
      </c>
      <c r="B14" s="48"/>
      <c r="C14" s="48"/>
      <c r="D14" s="48"/>
      <c r="E14" s="48"/>
      <c r="F14" s="37">
        <f>F13*10%</f>
        <v>861484.83000000007</v>
      </c>
    </row>
    <row r="15" spans="1:6" ht="15.75" thickBot="1" x14ac:dyDescent="0.25">
      <c r="A15" s="58" t="s">
        <v>76</v>
      </c>
      <c r="B15" s="58"/>
      <c r="C15" s="58"/>
      <c r="D15" s="58"/>
      <c r="E15" s="58"/>
      <c r="F15" s="38">
        <f>F14*19%</f>
        <v>163682.1177</v>
      </c>
    </row>
    <row r="16" spans="1:6" ht="15.75" thickBot="1" x14ac:dyDescent="0.25">
      <c r="A16" s="51" t="s">
        <v>77</v>
      </c>
      <c r="B16" s="52"/>
      <c r="C16" s="52"/>
      <c r="D16" s="52"/>
      <c r="E16" s="52"/>
      <c r="F16" s="1">
        <f>SUM(F13:F15)</f>
        <v>9640015.2477000002</v>
      </c>
    </row>
    <row r="19" spans="7:7" x14ac:dyDescent="0.2">
      <c r="G19" s="39"/>
    </row>
  </sheetData>
  <mergeCells count="18">
    <mergeCell ref="A16:E16"/>
    <mergeCell ref="F1:F2"/>
    <mergeCell ref="A1:A2"/>
    <mergeCell ref="B1:B2"/>
    <mergeCell ref="C1:C2"/>
    <mergeCell ref="D1:D2"/>
    <mergeCell ref="E1:E2"/>
    <mergeCell ref="A4:E4"/>
    <mergeCell ref="A12:E12"/>
    <mergeCell ref="A13:E13"/>
    <mergeCell ref="A14:E14"/>
    <mergeCell ref="A15:E15"/>
    <mergeCell ref="A5:A6"/>
    <mergeCell ref="B5:B6"/>
    <mergeCell ref="C5:C6"/>
    <mergeCell ref="D5:D6"/>
    <mergeCell ref="E5:E6"/>
    <mergeCell ref="F5:F6"/>
  </mergeCells>
  <hyperlinks>
    <hyperlink ref="A5" r:id="rId1" tooltip="ordenar por No" display="https://www.colombiacompra.gov.co/tienda-virtual-del-estado-colombiano/ordenes-compra/111480?sort=desc&amp;order=No" xr:uid="{13ADBB82-5497-4A8D-B6DC-AF0BD4C59C25}"/>
    <hyperlink ref="B5" r:id="rId2" tooltip="ordenar por Articulo" display="https://www.colombiacompra.gov.co/tienda-virtual-del-estado-colombiano/ordenes-compra/111480?sort=asc&amp;order=Articulo" xr:uid="{2E18F0C3-090D-4F1C-92A2-2EF523CC29B9}"/>
    <hyperlink ref="C5" r:id="rId3" tooltip="ordenar por Cantidad" display="https://www.colombiacompra.gov.co/tienda-virtual-del-estado-colombiano/ordenes-compra/111480?sort=asc&amp;order=Cantidad" xr:uid="{D1EED2AD-71C7-435F-AD3D-FF41D93D0484}"/>
    <hyperlink ref="D5" r:id="rId4" tooltip="ordenar por Unidad" display="https://www.colombiacompra.gov.co/tienda-virtual-del-estado-colombiano/ordenes-compra/111480?sort=asc&amp;order=Unidad" xr:uid="{0936948A-6F4C-42FE-8ADB-E9C918197437}"/>
    <hyperlink ref="E5" r:id="rId5" tooltip="ordenar por Precio" display="https://www.colombiacompra.gov.co/tienda-virtual-del-estado-colombiano/ordenes-compra/111480?sort=asc&amp;order=Precio" xr:uid="{27A28ACA-E41A-4C42-BAC4-1CD134B5E96C}"/>
    <hyperlink ref="F5" r:id="rId6" tooltip="ordenar por Total" display="https://www.colombiacompra.gov.co/tienda-virtual-del-estado-colombiano/ordenes-compra/111480?sort=asc&amp;order=Total" xr:uid="{715D4328-71A5-4F2E-8488-36853963CD89}"/>
    <hyperlink ref="D1" r:id="rId7" tooltip="ordenar por Unidad" display="https://www.colombiacompra.gov.co/tienda-virtual-del-estado-colombiano/ordenes-compra/111480?sort=asc&amp;order=Unidad" xr:uid="{848679CB-71B5-48D9-ACE0-C0B4A394F6B9}"/>
    <hyperlink ref="C1" r:id="rId8" tooltip="ordenar por Cantidad" display="https://www.colombiacompra.gov.co/tienda-virtual-del-estado-colombiano/ordenes-compra/111480?sort=asc&amp;order=Cantidad" xr:uid="{11A66434-C37A-4099-8333-E4F0E3BA3FE8}"/>
    <hyperlink ref="B1" r:id="rId9" tooltip="ordenar por Articulo" display="https://www.colombiacompra.gov.co/tienda-virtual-del-estado-colombiano/ordenes-compra/111480?sort=asc&amp;order=Articulo" xr:uid="{813CD901-DCE3-48BC-BE67-63CD88983663}"/>
    <hyperlink ref="A1" r:id="rId10" tooltip="ordenar por No" display="https://www.colombiacompra.gov.co/tienda-virtual-del-estado-colombiano/ordenes-compra/111480?sort=desc&amp;order=No" xr:uid="{B7D3A35F-EE34-4177-9E88-821B69DDF448}"/>
    <hyperlink ref="E1" r:id="rId11" tooltip="ordenar por Precio" display="https://www.colombiacompra.gov.co/tienda-virtual-del-estado-colombiano/ordenes-compra/111480?sort=asc&amp;order=Precio" xr:uid="{54D867C4-E4C9-46A6-8ED2-16747FC73542}"/>
  </hyperlinks>
  <pageMargins left="0.7" right="0.7" top="0.75" bottom="0.75" header="0.3" footer="0.3"/>
  <pageSetup paperSize="9" orientation="portrait" r:id="rId12"/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5483-D3E3-42D1-A170-12E2D0A21E93}">
  <sheetPr>
    <tabColor theme="4" tint="0.79998168889431442"/>
  </sheetPr>
  <dimension ref="A1:F16"/>
  <sheetViews>
    <sheetView workbookViewId="0">
      <selection activeCell="F16" sqref="A13:F16"/>
    </sheetView>
  </sheetViews>
  <sheetFormatPr baseColWidth="10" defaultColWidth="11.42578125" defaultRowHeight="14.25" x14ac:dyDescent="0.2"/>
  <cols>
    <col min="1" max="1" width="4.140625" style="2" bestFit="1" customWidth="1"/>
    <col min="2" max="2" width="63.85546875" style="2" customWidth="1"/>
    <col min="3" max="3" width="11.5703125" style="2" bestFit="1" customWidth="1"/>
    <col min="4" max="4" width="11.42578125" style="2"/>
    <col min="5" max="5" width="15.85546875" style="2" bestFit="1" customWidth="1"/>
    <col min="6" max="6" width="17.42578125" style="2" bestFit="1" customWidth="1"/>
    <col min="7" max="16384" width="11.42578125" style="2"/>
  </cols>
  <sheetData>
    <row r="1" spans="1:6" x14ac:dyDescent="0.2">
      <c r="A1" s="47" t="s">
        <v>6</v>
      </c>
      <c r="B1" s="47" t="s">
        <v>7</v>
      </c>
      <c r="C1" s="47" t="s">
        <v>8</v>
      </c>
      <c r="D1" s="47" t="s">
        <v>9</v>
      </c>
      <c r="E1" s="47" t="s">
        <v>10</v>
      </c>
      <c r="F1" s="47" t="s">
        <v>11</v>
      </c>
    </row>
    <row r="2" spans="1:6" ht="6" customHeight="1" x14ac:dyDescent="0.2">
      <c r="A2" s="47"/>
      <c r="B2" s="47"/>
      <c r="C2" s="47"/>
      <c r="D2" s="47"/>
      <c r="E2" s="47"/>
      <c r="F2" s="47"/>
    </row>
    <row r="3" spans="1:6" ht="15.75" customHeight="1" thickBot="1" x14ac:dyDescent="0.25">
      <c r="A3" s="18">
        <v>1</v>
      </c>
      <c r="B3" s="25" t="s">
        <v>47</v>
      </c>
      <c r="C3" s="25">
        <v>3</v>
      </c>
      <c r="D3" s="25" t="s">
        <v>13</v>
      </c>
      <c r="E3" s="26">
        <f>+[1]BARRANQUILLA!$J$3</f>
        <v>2700125</v>
      </c>
      <c r="F3" s="34">
        <f>+E3*C3</f>
        <v>8100375</v>
      </c>
    </row>
    <row r="4" spans="1:6" ht="15.75" customHeight="1" thickBot="1" x14ac:dyDescent="0.25">
      <c r="A4" s="53" t="s">
        <v>72</v>
      </c>
      <c r="B4" s="54"/>
      <c r="C4" s="54"/>
      <c r="D4" s="54"/>
      <c r="E4" s="54"/>
      <c r="F4" s="22">
        <f>+F3</f>
        <v>8100375</v>
      </c>
    </row>
    <row r="5" spans="1:6" x14ac:dyDescent="0.2">
      <c r="A5" s="56" t="s">
        <v>6</v>
      </c>
      <c r="B5" s="56" t="s">
        <v>7</v>
      </c>
      <c r="C5" s="56" t="s">
        <v>8</v>
      </c>
      <c r="D5" s="56" t="s">
        <v>9</v>
      </c>
      <c r="E5" s="56" t="s">
        <v>10</v>
      </c>
      <c r="F5" s="56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28">
        <v>1</v>
      </c>
      <c r="B7" s="13" t="s">
        <v>164</v>
      </c>
      <c r="C7" s="14">
        <v>3</v>
      </c>
      <c r="D7" s="14" t="s">
        <v>13</v>
      </c>
      <c r="E7" s="24">
        <v>286102</v>
      </c>
      <c r="F7" s="24">
        <f>+E7*C7</f>
        <v>858306</v>
      </c>
    </row>
    <row r="8" spans="1:6" x14ac:dyDescent="0.2">
      <c r="A8" s="28">
        <v>2</v>
      </c>
      <c r="B8" s="13" t="s">
        <v>48</v>
      </c>
      <c r="C8" s="14">
        <v>3</v>
      </c>
      <c r="D8" s="14" t="s">
        <v>13</v>
      </c>
      <c r="E8" s="24">
        <v>9747</v>
      </c>
      <c r="F8" s="24">
        <f t="shared" ref="F8:F11" si="0">+E8*C8</f>
        <v>29241</v>
      </c>
    </row>
    <row r="9" spans="1:6" x14ac:dyDescent="0.2">
      <c r="A9" s="28">
        <v>3</v>
      </c>
      <c r="B9" s="13" t="s">
        <v>49</v>
      </c>
      <c r="C9" s="14">
        <v>3</v>
      </c>
      <c r="D9" s="14" t="s">
        <v>13</v>
      </c>
      <c r="E9" s="24">
        <v>3244</v>
      </c>
      <c r="F9" s="24">
        <f t="shared" si="0"/>
        <v>9732</v>
      </c>
    </row>
    <row r="10" spans="1:6" x14ac:dyDescent="0.2">
      <c r="A10" s="28">
        <v>4</v>
      </c>
      <c r="B10" s="13" t="s">
        <v>50</v>
      </c>
      <c r="C10" s="14">
        <v>3</v>
      </c>
      <c r="D10" s="14" t="s">
        <v>13</v>
      </c>
      <c r="E10" s="24">
        <v>25343</v>
      </c>
      <c r="F10" s="24">
        <f t="shared" si="0"/>
        <v>76029</v>
      </c>
    </row>
    <row r="11" spans="1:6" ht="15" customHeight="1" thickBot="1" x14ac:dyDescent="0.25">
      <c r="A11" s="33">
        <v>5</v>
      </c>
      <c r="B11" s="25" t="s">
        <v>51</v>
      </c>
      <c r="C11" s="20">
        <v>3</v>
      </c>
      <c r="D11" s="20" t="s">
        <v>13</v>
      </c>
      <c r="E11" s="26">
        <v>36298</v>
      </c>
      <c r="F11" s="26">
        <f t="shared" si="0"/>
        <v>108894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1082202</v>
      </c>
    </row>
    <row r="13" spans="1:6" ht="15" customHeight="1" x14ac:dyDescent="0.2">
      <c r="A13" s="57" t="s">
        <v>74</v>
      </c>
      <c r="B13" s="57"/>
      <c r="C13" s="57"/>
      <c r="D13" s="57"/>
      <c r="E13" s="57"/>
      <c r="F13" s="36">
        <f>F12+F4</f>
        <v>9182577</v>
      </c>
    </row>
    <row r="14" spans="1:6" ht="15" customHeight="1" x14ac:dyDescent="0.2">
      <c r="A14" s="48" t="s">
        <v>75</v>
      </c>
      <c r="B14" s="48"/>
      <c r="C14" s="48"/>
      <c r="D14" s="48"/>
      <c r="E14" s="48"/>
      <c r="F14" s="37">
        <f>F13*10%</f>
        <v>918257.70000000007</v>
      </c>
    </row>
    <row r="15" spans="1:6" ht="15" customHeight="1" thickBot="1" x14ac:dyDescent="0.25">
      <c r="A15" s="58" t="s">
        <v>76</v>
      </c>
      <c r="B15" s="58"/>
      <c r="C15" s="58"/>
      <c r="D15" s="58"/>
      <c r="E15" s="58"/>
      <c r="F15" s="38">
        <f>F14*19%</f>
        <v>174468.96300000002</v>
      </c>
    </row>
    <row r="16" spans="1:6" ht="15.75" customHeight="1" thickBot="1" x14ac:dyDescent="0.25">
      <c r="A16" s="51" t="s">
        <v>77</v>
      </c>
      <c r="B16" s="52"/>
      <c r="C16" s="52"/>
      <c r="D16" s="52"/>
      <c r="E16" s="52"/>
      <c r="F16" s="1">
        <f>SUM(F13:F15)</f>
        <v>10275303.662999999</v>
      </c>
    </row>
  </sheetData>
  <mergeCells count="18">
    <mergeCell ref="A12:E12"/>
    <mergeCell ref="A13:E13"/>
    <mergeCell ref="A14:E14"/>
    <mergeCell ref="A15:E15"/>
    <mergeCell ref="A16:E16"/>
    <mergeCell ref="F1:F2"/>
    <mergeCell ref="A5:A6"/>
    <mergeCell ref="B5:B6"/>
    <mergeCell ref="C5:C6"/>
    <mergeCell ref="D5:D6"/>
    <mergeCell ref="E5:E6"/>
    <mergeCell ref="F5:F6"/>
    <mergeCell ref="A1:A2"/>
    <mergeCell ref="B1:B2"/>
    <mergeCell ref="C1:C2"/>
    <mergeCell ref="D1:D2"/>
    <mergeCell ref="E1:E2"/>
    <mergeCell ref="A4:E4"/>
  </mergeCells>
  <hyperlinks>
    <hyperlink ref="A1" r:id="rId1" tooltip="ordenar por No" display="https://www.colombiacompra.gov.co/tienda-virtual-del-estado-colombiano/ordenes-compra/111480?sort=desc&amp;order=No" xr:uid="{3F6902FA-A9E2-47C8-9BD4-AA33A7FDFBB3}"/>
    <hyperlink ref="B1" r:id="rId2" tooltip="ordenar por Articulo" display="https://www.colombiacompra.gov.co/tienda-virtual-del-estado-colombiano/ordenes-compra/111480?sort=asc&amp;order=Articulo" xr:uid="{B64B195B-15B7-4EF8-983A-52467E884895}"/>
    <hyperlink ref="C1" r:id="rId3" tooltip="ordenar por Cantidad" display="https://www.colombiacompra.gov.co/tienda-virtual-del-estado-colombiano/ordenes-compra/111480?sort=asc&amp;order=Cantidad" xr:uid="{5C1626F9-6211-4952-A99A-39737BCC940B}"/>
    <hyperlink ref="D1" r:id="rId4" tooltip="ordenar por Unidad" display="https://www.colombiacompra.gov.co/tienda-virtual-del-estado-colombiano/ordenes-compra/111480?sort=asc&amp;order=Unidad" xr:uid="{9BE7065B-EE1C-481C-9F69-38BC1ABF26DE}"/>
    <hyperlink ref="E1" r:id="rId5" tooltip="ordenar por Precio" display="https://www.colombiacompra.gov.co/tienda-virtual-del-estado-colombiano/ordenes-compra/111480?sort=asc&amp;order=Precio" xr:uid="{56135DDF-1843-498F-AADD-7DAAD48E1D23}"/>
    <hyperlink ref="F1" r:id="rId6" tooltip="ordenar por Total" display="https://www.colombiacompra.gov.co/tienda-virtual-del-estado-colombiano/ordenes-compra/111480?sort=asc&amp;order=Total" xr:uid="{298F72D1-B86E-4666-917A-8017900726CA}"/>
    <hyperlink ref="A5" r:id="rId7" tooltip="ordenar por No" display="https://www.colombiacompra.gov.co/tienda-virtual-del-estado-colombiano/ordenes-compra/111480?sort=desc&amp;order=No" xr:uid="{8CAD79B3-E5B6-4867-A445-84A877CA58D8}"/>
    <hyperlink ref="B5" r:id="rId8" tooltip="ordenar por Articulo" display="https://www.colombiacompra.gov.co/tienda-virtual-del-estado-colombiano/ordenes-compra/111480?sort=asc&amp;order=Articulo" xr:uid="{10776ACB-A722-4FA5-A2D9-8FEF14068038}"/>
    <hyperlink ref="C5" r:id="rId9" tooltip="ordenar por Cantidad" display="https://www.colombiacompra.gov.co/tienda-virtual-del-estado-colombiano/ordenes-compra/111480?sort=asc&amp;order=Cantidad" xr:uid="{E148499D-C449-4E90-9007-8C0DDF452530}"/>
    <hyperlink ref="D5" r:id="rId10" tooltip="ordenar por Unidad" display="https://www.colombiacompra.gov.co/tienda-virtual-del-estado-colombiano/ordenes-compra/111480?sort=asc&amp;order=Unidad" xr:uid="{EA9CFADC-8853-41FF-A821-FBF852334482}"/>
    <hyperlink ref="E5" r:id="rId11" tooltip="ordenar por Precio" display="https://www.colombiacompra.gov.co/tienda-virtual-del-estado-colombiano/ordenes-compra/111480?sort=asc&amp;order=Precio" xr:uid="{6B283A84-FE5E-414F-8C1E-42BDFABCAF36}"/>
    <hyperlink ref="F5" r:id="rId12" tooltip="ordenar por Total" display="https://www.colombiacompra.gov.co/tienda-virtual-del-estado-colombiano/ordenes-compra/111480?sort=asc&amp;order=Total" xr:uid="{71547FE2-7F89-4E7C-8948-0498FBFE6252}"/>
  </hyperlinks>
  <pageMargins left="0.7" right="0.7" top="0.75" bottom="0.75" header="0.3" footer="0.3"/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3979-AF30-4413-9811-9087455AACC2}">
  <sheetPr>
    <tabColor theme="4" tint="0.79998168889431442"/>
  </sheetPr>
  <dimension ref="A1:F16"/>
  <sheetViews>
    <sheetView workbookViewId="0">
      <selection activeCell="B7" sqref="B7"/>
    </sheetView>
  </sheetViews>
  <sheetFormatPr baseColWidth="10" defaultColWidth="11.42578125" defaultRowHeight="14.25" x14ac:dyDescent="0.2"/>
  <cols>
    <col min="1" max="1" width="8.42578125" style="2" customWidth="1"/>
    <col min="2" max="2" width="71.85546875" style="2" customWidth="1"/>
    <col min="3" max="3" width="11.5703125" style="2" bestFit="1" customWidth="1"/>
    <col min="4" max="4" width="11.42578125" style="2"/>
    <col min="5" max="5" width="14.140625" style="2" bestFit="1" customWidth="1"/>
    <col min="6" max="6" width="23.85546875" style="2" customWidth="1"/>
    <col min="7" max="16384" width="11.42578125" style="2"/>
  </cols>
  <sheetData>
    <row r="1" spans="1:6" x14ac:dyDescent="0.2">
      <c r="A1" s="43" t="s">
        <v>6</v>
      </c>
      <c r="B1" s="45" t="s">
        <v>7</v>
      </c>
      <c r="C1" s="45" t="s">
        <v>8</v>
      </c>
      <c r="D1" s="45" t="s">
        <v>9</v>
      </c>
      <c r="E1" s="45" t="s">
        <v>10</v>
      </c>
      <c r="F1" s="45" t="s">
        <v>11</v>
      </c>
    </row>
    <row r="2" spans="1:6" x14ac:dyDescent="0.2">
      <c r="A2" s="64"/>
      <c r="B2" s="46"/>
      <c r="C2" s="46"/>
      <c r="D2" s="46"/>
      <c r="E2" s="46"/>
      <c r="F2" s="46"/>
    </row>
    <row r="3" spans="1:6" ht="15" thickBot="1" x14ac:dyDescent="0.25">
      <c r="A3" s="18">
        <v>1</v>
      </c>
      <c r="B3" s="25" t="s">
        <v>25</v>
      </c>
      <c r="C3" s="20">
        <v>3</v>
      </c>
      <c r="D3" s="20" t="s">
        <v>13</v>
      </c>
      <c r="E3" s="32">
        <f>+[1]NEIVA!$J$3</f>
        <v>2700125</v>
      </c>
      <c r="F3" s="26">
        <f>+E3*C3</f>
        <v>8100375</v>
      </c>
    </row>
    <row r="4" spans="1:6" ht="15" customHeight="1" thickBot="1" x14ac:dyDescent="0.25">
      <c r="A4" s="53" t="s">
        <v>72</v>
      </c>
      <c r="B4" s="54"/>
      <c r="C4" s="54"/>
      <c r="D4" s="54"/>
      <c r="E4" s="54"/>
      <c r="F4" s="22">
        <f>+F3</f>
        <v>8100375</v>
      </c>
    </row>
    <row r="5" spans="1:6" x14ac:dyDescent="0.2">
      <c r="A5" s="47" t="s">
        <v>6</v>
      </c>
      <c r="B5" s="47" t="s">
        <v>7</v>
      </c>
      <c r="C5" s="47" t="s">
        <v>8</v>
      </c>
      <c r="D5" s="47" t="s">
        <v>9</v>
      </c>
      <c r="E5" s="47" t="s">
        <v>10</v>
      </c>
      <c r="F5" s="47" t="s">
        <v>11</v>
      </c>
    </row>
    <row r="6" spans="1:6" x14ac:dyDescent="0.2">
      <c r="A6" s="47"/>
      <c r="B6" s="47"/>
      <c r="C6" s="47"/>
      <c r="D6" s="47"/>
      <c r="E6" s="47"/>
      <c r="F6" s="47"/>
    </row>
    <row r="7" spans="1:6" x14ac:dyDescent="0.2">
      <c r="A7" s="12">
        <v>1</v>
      </c>
      <c r="B7" s="13" t="s">
        <v>166</v>
      </c>
      <c r="C7" s="14">
        <v>3</v>
      </c>
      <c r="D7" s="14" t="s">
        <v>13</v>
      </c>
      <c r="E7" s="15">
        <v>126167</v>
      </c>
      <c r="F7" s="24">
        <f>+C7*E7</f>
        <v>378501</v>
      </c>
    </row>
    <row r="8" spans="1:6" x14ac:dyDescent="0.2">
      <c r="A8" s="12">
        <v>2</v>
      </c>
      <c r="B8" s="13" t="s">
        <v>26</v>
      </c>
      <c r="C8" s="14">
        <v>3</v>
      </c>
      <c r="D8" s="14" t="s">
        <v>13</v>
      </c>
      <c r="E8" s="15">
        <v>7797</v>
      </c>
      <c r="F8" s="24">
        <f t="shared" ref="F8:F11" si="0">+C8*E8</f>
        <v>23391</v>
      </c>
    </row>
    <row r="9" spans="1:6" x14ac:dyDescent="0.2">
      <c r="A9" s="12">
        <v>3</v>
      </c>
      <c r="B9" s="13" t="s">
        <v>27</v>
      </c>
      <c r="C9" s="14">
        <v>3</v>
      </c>
      <c r="D9" s="14" t="s">
        <v>13</v>
      </c>
      <c r="E9" s="15">
        <v>2181.6</v>
      </c>
      <c r="F9" s="24">
        <f t="shared" si="0"/>
        <v>6544.7999999999993</v>
      </c>
    </row>
    <row r="10" spans="1:6" x14ac:dyDescent="0.2">
      <c r="A10" s="12">
        <v>4</v>
      </c>
      <c r="B10" s="13" t="s">
        <v>28</v>
      </c>
      <c r="C10" s="14">
        <v>3</v>
      </c>
      <c r="D10" s="14" t="s">
        <v>13</v>
      </c>
      <c r="E10" s="15">
        <v>15019.75</v>
      </c>
      <c r="F10" s="24">
        <f t="shared" si="0"/>
        <v>45059.25</v>
      </c>
    </row>
    <row r="11" spans="1:6" ht="15" thickBot="1" x14ac:dyDescent="0.25">
      <c r="A11" s="18">
        <v>5</v>
      </c>
      <c r="B11" s="25" t="s">
        <v>29</v>
      </c>
      <c r="C11" s="20">
        <v>3</v>
      </c>
      <c r="D11" s="20" t="s">
        <v>13</v>
      </c>
      <c r="E11" s="21">
        <v>24582</v>
      </c>
      <c r="F11" s="26">
        <f t="shared" si="0"/>
        <v>73746</v>
      </c>
    </row>
    <row r="12" spans="1:6" ht="15.75" customHeight="1" thickBot="1" x14ac:dyDescent="0.25">
      <c r="A12" s="53" t="s">
        <v>73</v>
      </c>
      <c r="B12" s="54"/>
      <c r="C12" s="54"/>
      <c r="D12" s="54"/>
      <c r="E12" s="54"/>
      <c r="F12" s="22">
        <f>SUM(F7:F11)</f>
        <v>527242.05000000005</v>
      </c>
    </row>
    <row r="13" spans="1:6" ht="15" customHeight="1" x14ac:dyDescent="0.2">
      <c r="A13" s="60" t="s">
        <v>74</v>
      </c>
      <c r="B13" s="61"/>
      <c r="C13" s="61"/>
      <c r="D13" s="61"/>
      <c r="E13" s="61"/>
      <c r="F13" s="23">
        <f>F12+F4</f>
        <v>8627617.0500000007</v>
      </c>
    </row>
    <row r="14" spans="1:6" ht="15" x14ac:dyDescent="0.2">
      <c r="A14" s="62" t="s">
        <v>75</v>
      </c>
      <c r="B14" s="63"/>
      <c r="C14" s="63"/>
      <c r="D14" s="63"/>
      <c r="E14" s="63"/>
      <c r="F14" s="23">
        <f>F13*10%</f>
        <v>862761.70500000007</v>
      </c>
    </row>
    <row r="15" spans="1:6" ht="15.75" thickBot="1" x14ac:dyDescent="0.25">
      <c r="A15" s="62" t="s">
        <v>76</v>
      </c>
      <c r="B15" s="63"/>
      <c r="C15" s="63"/>
      <c r="D15" s="63"/>
      <c r="E15" s="63"/>
      <c r="F15" s="23">
        <f>F14*19%</f>
        <v>163924.72395000001</v>
      </c>
    </row>
    <row r="16" spans="1:6" ht="15.75" customHeight="1" thickBot="1" x14ac:dyDescent="0.25">
      <c r="A16" s="51" t="s">
        <v>77</v>
      </c>
      <c r="B16" s="52"/>
      <c r="C16" s="52"/>
      <c r="D16" s="52"/>
      <c r="E16" s="52"/>
      <c r="F16" s="1">
        <f>SUM(F13:F15)</f>
        <v>9654303.4789500013</v>
      </c>
    </row>
  </sheetData>
  <mergeCells count="18">
    <mergeCell ref="A12:E12"/>
    <mergeCell ref="A13:E13"/>
    <mergeCell ref="A14:E14"/>
    <mergeCell ref="A15:E15"/>
    <mergeCell ref="A16:E16"/>
    <mergeCell ref="F1:F2"/>
    <mergeCell ref="A5:A6"/>
    <mergeCell ref="B5:B6"/>
    <mergeCell ref="C5:C6"/>
    <mergeCell ref="D5:D6"/>
    <mergeCell ref="E5:E6"/>
    <mergeCell ref="F5:F6"/>
    <mergeCell ref="A1:A2"/>
    <mergeCell ref="B1:B2"/>
    <mergeCell ref="C1:C2"/>
    <mergeCell ref="D1:D2"/>
    <mergeCell ref="E1:E2"/>
    <mergeCell ref="A4:E4"/>
  </mergeCells>
  <hyperlinks>
    <hyperlink ref="A1" r:id="rId1" tooltip="ordenar por No" display="https://www.colombiacompra.gov.co/tienda-virtual-del-estado-colombiano/ordenes-compra/111480?sort=desc&amp;order=No" xr:uid="{9CA431A4-BB9F-4933-BE72-EFF828D5FD08}"/>
    <hyperlink ref="B1" r:id="rId2" tooltip="ordenar por Articulo" display="https://www.colombiacompra.gov.co/tienda-virtual-del-estado-colombiano/ordenes-compra/111480?sort=asc&amp;order=Articulo" xr:uid="{84ED3D31-953B-4C40-9D3E-67E3EA875866}"/>
    <hyperlink ref="C1" r:id="rId3" tooltip="ordenar por Cantidad" display="https://www.colombiacompra.gov.co/tienda-virtual-del-estado-colombiano/ordenes-compra/111480?sort=asc&amp;order=Cantidad" xr:uid="{CD3A9453-A249-4612-AC2B-5E1EA47F8395}"/>
    <hyperlink ref="D1" r:id="rId4" tooltip="ordenar por Unidad" display="https://www.colombiacompra.gov.co/tienda-virtual-del-estado-colombiano/ordenes-compra/111480?sort=asc&amp;order=Unidad" xr:uid="{D32121C2-9283-42C4-9352-E3758E3137C4}"/>
    <hyperlink ref="E1" r:id="rId5" tooltip="ordenar por Precio" display="https://www.colombiacompra.gov.co/tienda-virtual-del-estado-colombiano/ordenes-compra/111480?sort=asc&amp;order=Precio" xr:uid="{3F6FB4DC-6B46-4CBE-A3E8-133A126A5936}"/>
    <hyperlink ref="F1" r:id="rId6" tooltip="ordenar por Total" display="https://www.colombiacompra.gov.co/tienda-virtual-del-estado-colombiano/ordenes-compra/111480?sort=asc&amp;order=Total" xr:uid="{BFF02E05-4A01-4B33-BC71-E839DDA30BB0}"/>
    <hyperlink ref="A5" r:id="rId7" tooltip="ordenar por No" display="https://www.colombiacompra.gov.co/tienda-virtual-del-estado-colombiano/ordenes-compra/111480?sort=desc&amp;order=No" xr:uid="{0674A093-5EA3-40AF-B22D-7B3C181B0298}"/>
    <hyperlink ref="B5" r:id="rId8" tooltip="ordenar por Articulo" display="https://www.colombiacompra.gov.co/tienda-virtual-del-estado-colombiano/ordenes-compra/111480?sort=asc&amp;order=Articulo" xr:uid="{70248722-34EE-4F8B-BDCE-07739BF27620}"/>
    <hyperlink ref="C5" r:id="rId9" tooltip="ordenar por Cantidad" display="https://www.colombiacompra.gov.co/tienda-virtual-del-estado-colombiano/ordenes-compra/111480?sort=asc&amp;order=Cantidad" xr:uid="{F016A67D-7DF5-4D7A-9F8D-D3ED9E5209CC}"/>
    <hyperlink ref="D5" r:id="rId10" tooltip="ordenar por Unidad" display="https://www.colombiacompra.gov.co/tienda-virtual-del-estado-colombiano/ordenes-compra/111480?sort=asc&amp;order=Unidad" xr:uid="{8C143B0C-0129-4220-9324-BAE61B09A453}"/>
    <hyperlink ref="E5" r:id="rId11" tooltip="ordenar por Precio" display="https://www.colombiacompra.gov.co/tienda-virtual-del-estado-colombiano/ordenes-compra/111480?sort=asc&amp;order=Precio" xr:uid="{DE8EA3B9-246A-45FE-862B-48BE43B901AD}"/>
    <hyperlink ref="F5" r:id="rId12" tooltip="ordenar por Total" display="https://www.colombiacompra.gov.co/tienda-virtual-del-estado-colombiano/ordenes-compra/111480?sort=asc&amp;order=Total" xr:uid="{D83DFF48-F980-4992-ADFD-47A5AF5991D7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PLAZO EJEC Y OC</vt:lpstr>
      <vt:lpstr>BOGOTA</vt:lpstr>
      <vt:lpstr>CALI</vt:lpstr>
      <vt:lpstr>QUIBDO</vt:lpstr>
      <vt:lpstr>MEDELLIN</vt:lpstr>
      <vt:lpstr>YOPAL</vt:lpstr>
      <vt:lpstr>BUCARAMANGA</vt:lpstr>
      <vt:lpstr>BARRANQUILLA</vt:lpstr>
      <vt:lpstr>NEIVA</vt:lpstr>
      <vt:lpstr>RIOHACHA</vt:lpstr>
      <vt:lpstr>PASTO</vt:lpstr>
      <vt:lpstr>SAN ANDRES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Meneses Benavides</dc:creator>
  <cp:lastModifiedBy>Silvia Margarita Mancipe Toloza</cp:lastModifiedBy>
  <dcterms:created xsi:type="dcterms:W3CDTF">2024-01-31T19:55:21Z</dcterms:created>
  <dcterms:modified xsi:type="dcterms:W3CDTF">2025-09-05T17:30:17Z</dcterms:modified>
</cp:coreProperties>
</file>