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adepbta-my.sharepoint.com/personal/dbejarano_dadep_gov_co/Documents/INF ACTI/40) ABRIL DADEP/PUBLICACIONES/EVENTO ASEO Y CAFETERIA/"/>
    </mc:Choice>
  </mc:AlternateContent>
  <xr:revisionPtr revIDLastSave="0" documentId="8_{8C739EC5-3264-4AE3-9E3C-021F684D7807}" xr6:coauthVersionLast="47" xr6:coauthVersionMax="47" xr10:uidLastSave="{00000000-0000-0000-0000-000000000000}"/>
  <bookViews>
    <workbookView xWindow="-120" yWindow="-120" windowWidth="29040" windowHeight="15720" firstSheet="1" activeTab="1" xr2:uid="{00000000-000D-0000-FFFF-FFFF00000000}"/>
  </bookViews>
  <sheets>
    <sheet name="Informe" sheetId="2" r:id="rId1"/>
    <sheet name="COTIZACIONES" sheetId="6" r:id="rId2"/>
    <sheet name="DESEMPATE" sheetId="5"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 l="1"/>
  <c r="D15" i="6"/>
  <c r="D9" i="6" l="1"/>
  <c r="D10" i="6"/>
  <c r="D11" i="6"/>
  <c r="D8" i="6" l="1"/>
  <c r="L16" i="6" l="1"/>
  <c r="K16" i="6"/>
  <c r="M16" i="6" s="1"/>
  <c r="D16" i="6"/>
  <c r="L12" i="6"/>
  <c r="K12" i="6"/>
  <c r="D12" i="6"/>
  <c r="D14" i="6"/>
  <c r="L7" i="6"/>
  <c r="K7" i="6"/>
  <c r="D7" i="6"/>
  <c r="M7" i="6" l="1"/>
  <c r="M12" i="6"/>
</calcChain>
</file>

<file path=xl/sharedStrings.xml><?xml version="1.0" encoding="utf-8"?>
<sst xmlns="http://schemas.openxmlformats.org/spreadsheetml/2006/main" count="68" uniqueCount="65">
  <si>
    <r>
      <rPr>
        <b/>
        <sz val="11"/>
        <color theme="2"/>
        <rFont val="Arial"/>
        <family val="2"/>
        <scheme val="minor"/>
      </rPr>
      <t>Formato de informe de evaluación de las Ofertas</t>
    </r>
    <r>
      <rPr>
        <sz val="11"/>
        <color theme="2"/>
        <rFont val="Arial"/>
        <family val="2"/>
        <scheme val="minor"/>
      </rPr>
      <t xml:space="preserve">
Proceso de Contratación CCENEG-011-1-2019</t>
    </r>
  </si>
  <si>
    <t xml:space="preserve">El presente informe de evaluación muestra los Proponentes: (i) adjudicados, (ii)habilitados pero no adjudicados por los cupos de adjudicación y (iii) rechazados, de acuerdo con los criterios establecidos en el pliego de condiciones de la licitación pública CCENEG-021-1-2019. 
Colombia Compra Eficiente publica en el informe los resultados consolidados de la evaluación de cada Proponente. </t>
  </si>
  <si>
    <t xml:space="preserve">
En el informe de evaluación de las Ofertas se usan las siguientes convenciones:</t>
  </si>
  <si>
    <t>Amarillo</t>
  </si>
  <si>
    <t xml:space="preserve">Oferta habilitada no adjudicada por los cupos de adjudicación. </t>
  </si>
  <si>
    <t>Verde</t>
  </si>
  <si>
    <t>Oferta ajudicada</t>
  </si>
  <si>
    <t>Rojo</t>
  </si>
  <si>
    <t>Oferta no habilitada o rechazada</t>
  </si>
  <si>
    <t>DEPARTAMENTO ADMINISTRATIVO DE LA DEFENSORIA DEL ESPACIO PÚBLICO</t>
  </si>
  <si>
    <t>Resultado del Simulador:</t>
  </si>
  <si>
    <t>ORDEN</t>
  </si>
  <si>
    <t>PROVEEDOR REGIÓN 11</t>
  </si>
  <si>
    <t>AHORRO</t>
  </si>
  <si>
    <t>COORDINADOR DE TIEMPO COMPLETO (1)</t>
  </si>
  <si>
    <t>OPERARIO DE ASEO Y CAFETERIA (21)</t>
  </si>
  <si>
    <t>OPERARIO DE MANTENIMIENTO</t>
  </si>
  <si>
    <t>BIENES DE ASEO Y CAFETERIA</t>
  </si>
  <si>
    <t>S. E. JARDINERIA (600 M2)</t>
  </si>
  <si>
    <t>S.E. FUMIGACION (7529 M2)</t>
  </si>
  <si>
    <t>AIU</t>
  </si>
  <si>
    <t>IVA</t>
  </si>
  <si>
    <t>TOTAL</t>
  </si>
  <si>
    <t>RESULTADO DE LA EVALUACIÓN</t>
  </si>
  <si>
    <t>CLAUDIA CECILIA SUNA LADINO</t>
  </si>
  <si>
    <t>PROFESIONAL ESPECIALIZADA GRUPO DE RECURSOS FÍSICOS</t>
  </si>
  <si>
    <t>CRITERIOS DE DESEMPATE DE ACUERDO A LA LEY 2069 DE 2020</t>
  </si>
  <si>
    <t>CRITERIOS LEY 2069</t>
  </si>
  <si>
    <t>Proponente</t>
  </si>
  <si>
    <t>Servicio nacional</t>
  </si>
  <si>
    <t>Mujeres cabeza de familia</t>
  </si>
  <si>
    <t>Personas en condición de discapacidad</t>
  </si>
  <si>
    <t>Personas mayores</t>
  </si>
  <si>
    <t>Indígenas y otros</t>
  </si>
  <si>
    <t>Reincorporados</t>
  </si>
  <si>
    <t>Plural</t>
  </si>
  <si>
    <t>Mypimes</t>
  </si>
  <si>
    <t>Micro o pequeñas</t>
  </si>
  <si>
    <t>25% pagos Mypimes</t>
  </si>
  <si>
    <t>Sociedad beneficio</t>
  </si>
  <si>
    <t>Aleatorio</t>
  </si>
  <si>
    <t>EVALUADORA TÉCNICA</t>
  </si>
  <si>
    <t>Profesional Especializado SAF</t>
  </si>
  <si>
    <t>Sí</t>
  </si>
  <si>
    <t>No</t>
  </si>
  <si>
    <t>COTIZACIÓN EVENTO 147657</t>
  </si>
  <si>
    <t>EVENTO DE COTIZACIÓN 147657</t>
  </si>
  <si>
    <t>CONSERJES INMOBILIARIOS LTDA</t>
  </si>
  <si>
    <t xml:space="preserve">Acuerdo Marco de Precios CCE-126-2023 </t>
  </si>
  <si>
    <t>CONSORCIO KIOS</t>
  </si>
  <si>
    <t>SERVIASEO S.A.</t>
  </si>
  <si>
    <t>TOTAL BIENES A COTIZAR</t>
  </si>
  <si>
    <t>DESCUENTO 25%</t>
  </si>
  <si>
    <t>DESCUENTO 20%</t>
  </si>
  <si>
    <t>PENDIENTES COTIZAR</t>
  </si>
  <si>
    <t>UNION TEMPORAL ECOLIMPIEZA 4G</t>
  </si>
  <si>
    <t>U.T. GRUPO ADIN</t>
  </si>
  <si>
    <t>UNION TEMPORAL A Y C SERVICIOS COLOMBIA</t>
  </si>
  <si>
    <t>UNION TEMPORAL OUTSOURCING GIAF</t>
  </si>
  <si>
    <t>UNION TEMPORAL CLEAN BOGOTA</t>
  </si>
  <si>
    <t>UNION TEMPORAL SERVIASEAMOS</t>
  </si>
  <si>
    <t>GRUPO EMPRESARIAL COLOMBIA SAS</t>
  </si>
  <si>
    <t>UNION TEMPORAL OUTSOURCING GIAF.</t>
  </si>
  <si>
    <t>Luego del análisis de cada una de las cotizaciones presentadas para la región 11 en el marco del Acuerdo Marco de Precios CCE-126-2023, se concluye que el siguiente proveedor es el seleccionado para suscribir orden de compra ya que ofreció el menor precio, cumple con las reglas establecidas para los descuentos, aporta documento para desempate y está dentro del presupuesto asignado:</t>
  </si>
  <si>
    <t>NOTA: EL GRUPO EMPRESARIAL COLOMBIA SAS NO ANEXA COTIZACIÓN
LOS VALORES REPORTADOS EN ESTE INFORME CORRESPONDEN A LOS ARROJADOS EN LA PLATAFORMA.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</si>
</sst>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 #,##0.00_-;\-&quot;$&quot;\ * #,##0.00_-;_-&quot;$&quot;\ * &quot;-&quot;??_-;_-@_-"/>
    <numFmt numFmtId="43" formatCode="_-* #,##0.00_-;\-* #,##0.00_-;_-* &quot;-&quot;??_-;_-@_-"/>
    <numFmt numFmtId="164" formatCode="&quot;$&quot;#,##0.00"/>
    <numFmt numFmtId="165" formatCode="_ [$€-2]\ * #,##0.00_ ;_ [$€-2]\ * \-#,##0.00_ ;_ [$€-2]\ * &quot;-&quot;??_ "/>
  </numFmts>
  <fonts count="29" x14ac:knownFonts="1">
    <font>
      <sz val="11"/>
      <color theme="1"/>
      <name val="Arial"/>
      <family val="2"/>
      <scheme val="minor"/>
    </font>
    <font>
      <sz val="10"/>
      <name val="Arial"/>
      <family val="2"/>
    </font>
    <font>
      <sz val="11"/>
      <color theme="2"/>
      <name val="Arial"/>
      <family val="2"/>
      <scheme val="minor"/>
    </font>
    <font>
      <b/>
      <sz val="11"/>
      <color theme="2"/>
      <name val="Arial"/>
      <family val="2"/>
      <scheme val="minor"/>
    </font>
    <font>
      <sz val="10"/>
      <color theme="1"/>
      <name val="Arial"/>
      <family val="2"/>
      <scheme val="minor"/>
    </font>
    <font>
      <sz val="10"/>
      <color theme="2"/>
      <name val="Arial"/>
      <family val="2"/>
      <scheme val="minor"/>
    </font>
    <font>
      <sz val="10"/>
      <color rgb="FF4E4D4D"/>
      <name val="Arial"/>
      <family val="2"/>
    </font>
    <font>
      <b/>
      <sz val="11"/>
      <color theme="1"/>
      <name val="Arial"/>
      <family val="2"/>
      <scheme val="minor"/>
    </font>
    <font>
      <b/>
      <sz val="10"/>
      <color theme="1"/>
      <name val="Arial"/>
      <family val="2"/>
    </font>
    <font>
      <b/>
      <sz val="12"/>
      <color theme="1"/>
      <name val="Arial"/>
      <family val="2"/>
      <scheme val="minor"/>
    </font>
    <font>
      <b/>
      <sz val="11"/>
      <color theme="0"/>
      <name val="Arial"/>
      <family val="2"/>
      <scheme val="minor"/>
    </font>
    <font>
      <b/>
      <sz val="16"/>
      <color theme="1"/>
      <name val="Arial"/>
      <family val="2"/>
      <scheme val="minor"/>
    </font>
    <font>
      <b/>
      <sz val="10"/>
      <color theme="1"/>
      <name val="Arial"/>
      <family val="2"/>
      <scheme val="minor"/>
    </font>
    <font>
      <sz val="11"/>
      <color theme="1"/>
      <name val="Arial"/>
      <family val="2"/>
      <scheme val="minor"/>
    </font>
    <font>
      <sz val="11"/>
      <color rgb="FFFF0000"/>
      <name val="Arial"/>
      <family val="2"/>
      <scheme val="minor"/>
    </font>
    <font>
      <sz val="12"/>
      <name val="Arial"/>
      <family val="2"/>
    </font>
    <font>
      <sz val="18"/>
      <color theme="3"/>
      <name val="Arial"/>
      <family val="2"/>
      <scheme val="maj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i/>
      <sz val="11"/>
      <color rgb="FF7F7F7F"/>
      <name val="Arial"/>
      <family val="2"/>
      <scheme val="minor"/>
    </font>
    <font>
      <sz val="11"/>
      <color theme="0"/>
      <name val="Arial"/>
      <family val="2"/>
      <scheme val="minor"/>
    </font>
    <font>
      <sz val="11"/>
      <color rgb="FF9C6500"/>
      <name val="Arial"/>
      <family val="2"/>
      <scheme val="minor"/>
    </font>
    <font>
      <sz val="10"/>
      <name val="Verdana"/>
      <family val="2"/>
    </font>
  </fonts>
  <fills count="4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8">
    <border>
      <left/>
      <right/>
      <top/>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rgb="FFBFBFBF"/>
      </left>
      <right style="thin">
        <color rgb="FFBFBFBF"/>
      </right>
      <top style="thin">
        <color rgb="FFBFBFBF"/>
      </top>
      <bottom style="thin">
        <color rgb="FFBFBFBF"/>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medium">
        <color indexed="64"/>
      </right>
      <top style="thin">
        <color indexed="64"/>
      </top>
      <bottom/>
      <diagonal/>
    </border>
  </borders>
  <cellStyleXfs count="50">
    <xf numFmtId="0" fontId="0" fillId="0" borderId="0"/>
    <xf numFmtId="0" fontId="1" fillId="0" borderId="0"/>
    <xf numFmtId="43" fontId="13" fillId="0" borderId="0" applyFont="0" applyFill="0" applyBorder="0" applyAlignment="0" applyProtection="0"/>
    <xf numFmtId="44" fontId="13" fillId="0" borderId="0" applyFont="0" applyFill="0" applyBorder="0" applyAlignment="0" applyProtection="0"/>
    <xf numFmtId="0" fontId="17" fillId="0" borderId="18" applyNumberFormat="0" applyFill="0" applyAlignment="0" applyProtection="0"/>
    <xf numFmtId="0" fontId="18" fillId="0" borderId="19" applyNumberFormat="0" applyFill="0" applyAlignment="0" applyProtection="0"/>
    <xf numFmtId="0" fontId="18" fillId="0" borderId="0" applyNumberFormat="0" applyFill="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2" borderId="20" applyNumberFormat="0" applyAlignment="0" applyProtection="0"/>
    <xf numFmtId="0" fontId="22" fillId="13" borderId="21" applyNumberFormat="0" applyAlignment="0" applyProtection="0"/>
    <xf numFmtId="0" fontId="23" fillId="13" borderId="20" applyNumberFormat="0" applyAlignment="0" applyProtection="0"/>
    <xf numFmtId="0" fontId="24" fillId="0" borderId="22" applyNumberFormat="0" applyFill="0" applyAlignment="0" applyProtection="0"/>
    <xf numFmtId="0" fontId="10" fillId="14" borderId="23" applyNumberFormat="0" applyAlignment="0" applyProtection="0"/>
    <xf numFmtId="0" fontId="14" fillId="0" borderId="0" applyNumberFormat="0" applyFill="0" applyBorder="0" applyAlignment="0" applyProtection="0"/>
    <xf numFmtId="0" fontId="13" fillId="15" borderId="24" applyNumberFormat="0" applyFont="0" applyAlignment="0" applyProtection="0"/>
    <xf numFmtId="0" fontId="25" fillId="0" borderId="0" applyNumberFormat="0" applyFill="0" applyBorder="0" applyAlignment="0" applyProtection="0"/>
    <xf numFmtId="0" fontId="7" fillId="0" borderId="25" applyNumberFormat="0" applyFill="0" applyAlignment="0" applyProtection="0"/>
    <xf numFmtId="0" fontId="26"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26"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26"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26"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26"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26"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27" fillId="11"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1" fillId="0" borderId="0"/>
    <xf numFmtId="0" fontId="13" fillId="0" borderId="0"/>
    <xf numFmtId="0" fontId="16"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4" fontId="13" fillId="0" borderId="0" applyFont="0" applyFill="0" applyBorder="0" applyAlignment="0" applyProtection="0"/>
    <xf numFmtId="49" fontId="28" fillId="0" borderId="0">
      <alignment horizontal="left" vertical="center"/>
    </xf>
  </cellStyleXfs>
  <cellXfs count="67">
    <xf numFmtId="0" fontId="0" fillId="0" borderId="0" xfId="0"/>
    <xf numFmtId="0" fontId="4" fillId="0" borderId="0" xfId="0" applyFont="1"/>
    <xf numFmtId="0" fontId="5" fillId="0" borderId="0" xfId="0" applyFont="1" applyAlignment="1">
      <alignment horizontal="left"/>
    </xf>
    <xf numFmtId="0" fontId="5" fillId="0" borderId="3" xfId="0" applyFont="1" applyBorder="1" applyAlignment="1">
      <alignment horizontal="center" wrapText="1"/>
    </xf>
    <xf numFmtId="0" fontId="8" fillId="2" borderId="1" xfId="0" applyFont="1" applyFill="1" applyBorder="1" applyAlignment="1">
      <alignment vertical="center" wrapText="1"/>
    </xf>
    <xf numFmtId="0" fontId="8" fillId="4" borderId="1" xfId="0" applyFont="1" applyFill="1" applyBorder="1" applyAlignment="1">
      <alignment vertical="center" wrapText="1"/>
    </xf>
    <xf numFmtId="0" fontId="8" fillId="3" borderId="1" xfId="0" applyFont="1" applyFill="1" applyBorder="1" applyAlignment="1">
      <alignment vertical="center" wrapText="1"/>
    </xf>
    <xf numFmtId="0" fontId="12" fillId="0" borderId="2" xfId="0" applyFont="1" applyBorder="1"/>
    <xf numFmtId="0" fontId="4" fillId="0" borderId="2" xfId="0" applyFont="1" applyBorder="1" applyAlignment="1">
      <alignment horizontal="center"/>
    </xf>
    <xf numFmtId="0" fontId="7" fillId="0" borderId="0" xfId="0" applyFont="1" applyAlignment="1">
      <alignment vertical="center"/>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43" fontId="0" fillId="0" borderId="11" xfId="2" applyFont="1" applyBorder="1"/>
    <xf numFmtId="43" fontId="0" fillId="0" borderId="2" xfId="2" applyFont="1" applyBorder="1"/>
    <xf numFmtId="43" fontId="7" fillId="0" borderId="15" xfId="2" applyFont="1" applyBorder="1"/>
    <xf numFmtId="4" fontId="0" fillId="0" borderId="0" xfId="0" applyNumberFormat="1"/>
    <xf numFmtId="0" fontId="0" fillId="0" borderId="2" xfId="0" applyBorder="1" applyAlignment="1">
      <alignment vertical="center" wrapText="1"/>
    </xf>
    <xf numFmtId="43" fontId="0" fillId="6" borderId="2" xfId="2" applyFont="1" applyFill="1" applyBorder="1"/>
    <xf numFmtId="43" fontId="0" fillId="0" borderId="0" xfId="2" applyFont="1"/>
    <xf numFmtId="0" fontId="7" fillId="0" borderId="0" xfId="0" applyFont="1"/>
    <xf numFmtId="0" fontId="7" fillId="7" borderId="2" xfId="0" applyFont="1" applyFill="1" applyBorder="1" applyAlignment="1">
      <alignment horizontal="center" vertical="center"/>
    </xf>
    <xf numFmtId="0" fontId="0" fillId="0" borderId="16" xfId="0" applyBorder="1"/>
    <xf numFmtId="0" fontId="12" fillId="0" borderId="2" xfId="0" applyFont="1" applyBorder="1" applyAlignment="1">
      <alignment horizontal="center"/>
    </xf>
    <xf numFmtId="0" fontId="12" fillId="0" borderId="9" xfId="0" applyFont="1" applyBorder="1"/>
    <xf numFmtId="0" fontId="0" fillId="0" borderId="2" xfId="0" applyBorder="1" applyAlignment="1">
      <alignment horizontal="center"/>
    </xf>
    <xf numFmtId="0" fontId="12" fillId="0" borderId="0" xfId="0" applyFont="1"/>
    <xf numFmtId="4" fontId="0" fillId="0" borderId="2" xfId="0" applyNumberFormat="1" applyBorder="1" applyAlignment="1">
      <alignment vertical="center"/>
    </xf>
    <xf numFmtId="0" fontId="0" fillId="0" borderId="2" xfId="0" applyBorder="1" applyAlignment="1">
      <alignment horizontal="center" vertical="center"/>
    </xf>
    <xf numFmtId="4" fontId="14" fillId="0" borderId="2" xfId="0" applyNumberFormat="1" applyFont="1" applyBorder="1" applyAlignment="1">
      <alignment vertical="center"/>
    </xf>
    <xf numFmtId="0" fontId="0" fillId="0" borderId="0" xfId="0" applyAlignment="1">
      <alignment vertical="center" wrapText="1"/>
    </xf>
    <xf numFmtId="4" fontId="15" fillId="8" borderId="17" xfId="0" applyNumberFormat="1" applyFont="1" applyFill="1" applyBorder="1"/>
    <xf numFmtId="164" fontId="15" fillId="40" borderId="2" xfId="3" applyNumberFormat="1" applyFont="1" applyFill="1" applyBorder="1" applyAlignment="1" applyProtection="1">
      <alignment horizontal="right" vertical="center"/>
      <protection hidden="1"/>
    </xf>
    <xf numFmtId="0" fontId="0" fillId="0" borderId="2" xfId="0" applyBorder="1"/>
    <xf numFmtId="4" fontId="0" fillId="0" borderId="7" xfId="0" applyNumberFormat="1" applyBorder="1" applyAlignment="1">
      <alignment vertical="center"/>
    </xf>
    <xf numFmtId="43" fontId="7" fillId="0" borderId="27" xfId="2" applyFont="1" applyBorder="1"/>
    <xf numFmtId="43" fontId="0" fillId="0" borderId="7" xfId="2" applyFont="1" applyBorder="1"/>
    <xf numFmtId="43" fontId="0" fillId="0" borderId="8" xfId="2" applyFont="1" applyBorder="1"/>
    <xf numFmtId="0" fontId="0" fillId="0" borderId="7" xfId="0" applyBorder="1" applyAlignment="1">
      <alignment vertical="center" wrapText="1"/>
    </xf>
    <xf numFmtId="4" fontId="14" fillId="0" borderId="0" xfId="0" applyNumberFormat="1" applyFont="1" applyAlignment="1">
      <alignment vertical="center"/>
    </xf>
    <xf numFmtId="43" fontId="7" fillId="0" borderId="10" xfId="2" applyFont="1" applyBorder="1"/>
    <xf numFmtId="43" fontId="7" fillId="0" borderId="2" xfId="2" applyFont="1" applyBorder="1"/>
    <xf numFmtId="0" fontId="0" fillId="0" borderId="0" xfId="0" applyAlignment="1">
      <alignment horizontal="center" vertical="center"/>
    </xf>
    <xf numFmtId="0" fontId="0" fillId="0" borderId="7" xfId="0" applyBorder="1" applyAlignment="1">
      <alignment horizontal="center"/>
    </xf>
    <xf numFmtId="0" fontId="0" fillId="3" borderId="2" xfId="0" applyFill="1" applyBorder="1" applyAlignment="1">
      <alignment horizontal="center"/>
    </xf>
    <xf numFmtId="0" fontId="4" fillId="3" borderId="2" xfId="0" applyFont="1" applyFill="1" applyBorder="1" applyAlignment="1">
      <alignment horizontal="center"/>
    </xf>
    <xf numFmtId="43" fontId="0" fillId="0" borderId="0" xfId="2" applyFont="1" applyBorder="1"/>
    <xf numFmtId="0" fontId="0" fillId="0" borderId="0" xfId="0" applyAlignment="1">
      <alignment horizontal="center"/>
    </xf>
    <xf numFmtId="4" fontId="14" fillId="0" borderId="7" xfId="0" applyNumberFormat="1" applyFont="1" applyBorder="1" applyAlignment="1">
      <alignment vertical="center"/>
    </xf>
    <xf numFmtId="164" fontId="15" fillId="40" borderId="26" xfId="3" applyNumberFormat="1" applyFont="1" applyFill="1" applyBorder="1" applyAlignment="1" applyProtection="1">
      <alignment horizontal="right" vertical="center"/>
      <protection hidden="1"/>
    </xf>
    <xf numFmtId="0" fontId="2"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1"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1" fillId="0" borderId="0" xfId="0" applyFont="1" applyAlignment="1">
      <alignment horizontal="justify"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justify"/>
    </xf>
    <xf numFmtId="0" fontId="7" fillId="7" borderId="2"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xf>
  </cellXfs>
  <cellStyles count="50">
    <cellStyle name="20% - Énfasis1" xfId="19" builtinId="30" customBuiltin="1"/>
    <cellStyle name="20% - Énfasis2" xfId="22" builtinId="34" customBuiltin="1"/>
    <cellStyle name="20% - Énfasis3" xfId="25" builtinId="38" customBuiltin="1"/>
    <cellStyle name="20% - Énfasis4" xfId="28" builtinId="42" customBuiltin="1"/>
    <cellStyle name="20% - Énfasis5" xfId="31" builtinId="46" customBuiltin="1"/>
    <cellStyle name="20% - Énfasis6" xfId="34" builtinId="50" customBuiltin="1"/>
    <cellStyle name="40% - Énfasis1" xfId="20" builtinId="31" customBuiltin="1"/>
    <cellStyle name="40% - Énfasis2" xfId="23" builtinId="35" customBuiltin="1"/>
    <cellStyle name="40% - Énfasis3" xfId="26" builtinId="39" customBuiltin="1"/>
    <cellStyle name="40% - Énfasis4" xfId="29" builtinId="43" customBuiltin="1"/>
    <cellStyle name="40% - Énfasis5" xfId="32" builtinId="47" customBuiltin="1"/>
    <cellStyle name="40% - Énfasis6" xfId="35" builtinId="51" customBuiltin="1"/>
    <cellStyle name="60% - Énfasis1 2" xfId="37" xr:uid="{BB4366F9-A3F8-414C-BBBF-F7BEE6568D80}"/>
    <cellStyle name="60% - Énfasis2 2" xfId="38" xr:uid="{6F6A0392-3809-4AEC-BA70-D0FEDC0AB793}"/>
    <cellStyle name="60% - Énfasis3 2" xfId="39" xr:uid="{E33D87A4-A20D-4ADE-8220-30979D1D2847}"/>
    <cellStyle name="60% - Énfasis4 2" xfId="40" xr:uid="{BABEE671-FB23-48C9-BF6F-DD6BAFA7C6BB}"/>
    <cellStyle name="60% - Énfasis5 2" xfId="41" xr:uid="{49ADC543-99A0-42A1-B3BF-FDD98E1A661C}"/>
    <cellStyle name="60% - Énfasis6 2" xfId="42" xr:uid="{0743151A-658D-4BC2-8385-8186F5960208}"/>
    <cellStyle name="BodyStyle" xfId="49" xr:uid="{127C7D7C-0D3C-40EF-BAC4-9081BE0FEADE}"/>
    <cellStyle name="Bueno" xfId="7" builtinId="26" customBuiltin="1"/>
    <cellStyle name="Cálculo" xfId="11" builtinId="22" customBuiltin="1"/>
    <cellStyle name="Celda de comprobación" xfId="13" builtinId="23" customBuiltin="1"/>
    <cellStyle name="Celda vinculada" xfId="12" builtinId="24" customBuiltin="1"/>
    <cellStyle name="Encabezado 4" xfId="6" builtinId="19" customBuiltin="1"/>
    <cellStyle name="Énfasis1" xfId="18" builtinId="29" customBuiltin="1"/>
    <cellStyle name="Énfasis2" xfId="21" builtinId="33" customBuiltin="1"/>
    <cellStyle name="Énfasis3" xfId="24" builtinId="37" customBuiltin="1"/>
    <cellStyle name="Énfasis4" xfId="27" builtinId="41" customBuiltin="1"/>
    <cellStyle name="Énfasis5" xfId="30" builtinId="45" customBuiltin="1"/>
    <cellStyle name="Énfasis6" xfId="33" builtinId="49" customBuiltin="1"/>
    <cellStyle name="Entrada" xfId="9" builtinId="20" customBuiltin="1"/>
    <cellStyle name="Euro" xfId="46" xr:uid="{396429DF-4E09-4F81-AB85-90867667C2C0}"/>
    <cellStyle name="Incorrecto" xfId="8" builtinId="27" customBuiltin="1"/>
    <cellStyle name="Millares" xfId="2" builtinId="3"/>
    <cellStyle name="Moneda" xfId="3" builtinId="4"/>
    <cellStyle name="Moneda 2" xfId="48" xr:uid="{4A789DA0-C971-41BB-82F1-0414DBA3A85C}"/>
    <cellStyle name="Neutral 2" xfId="36" xr:uid="{F69B4827-ECBF-49BD-9DA5-1340E33B647C}"/>
    <cellStyle name="Normal" xfId="0" builtinId="0"/>
    <cellStyle name="Normal 2" xfId="1" xr:uid="{00000000-0005-0000-0000-000001000000}"/>
    <cellStyle name="Normal 3" xfId="44" xr:uid="{3894A870-0649-4369-865C-1FB712EA2C38}"/>
    <cellStyle name="Normal 4" xfId="43" xr:uid="{F8096C6F-9044-48BE-8AA1-5792665454C5}"/>
    <cellStyle name="Notas" xfId="15" builtinId="10" customBuiltin="1"/>
    <cellStyle name="Porcentaje 2" xfId="47" xr:uid="{85A2035C-F191-42BA-906D-24776D614315}"/>
    <cellStyle name="Salida" xfId="10" builtinId="21" customBuiltin="1"/>
    <cellStyle name="Texto de advertencia" xfId="14" builtinId="11" customBuiltin="1"/>
    <cellStyle name="Texto explicativo" xfId="16" builtinId="53" customBuiltin="1"/>
    <cellStyle name="Título 2" xfId="4" builtinId="17" customBuiltin="1"/>
    <cellStyle name="Título 3" xfId="5" builtinId="18" customBuiltin="1"/>
    <cellStyle name="Título 4" xfId="45" xr:uid="{33ABEA07-C077-47F5-8285-5D5793B0C230}"/>
    <cellStyle name="Total" xfId="17" builtinId="25" customBuiltin="1"/>
  </cellStyles>
  <dxfs count="2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1B67C182-8D43-4D75-8479-4D05C59972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27</xdr:row>
      <xdr:rowOff>47625</xdr:rowOff>
    </xdr:from>
    <xdr:to>
      <xdr:col>1</xdr:col>
      <xdr:colOff>1599565</xdr:colOff>
      <xdr:row>28</xdr:row>
      <xdr:rowOff>123825</xdr:rowOff>
    </xdr:to>
    <xdr:pic>
      <xdr:nvPicPr>
        <xdr:cNvPr id="2" name="Imagen 1">
          <a:extLst>
            <a:ext uri="{FF2B5EF4-FFF2-40B4-BE49-F238E27FC236}">
              <a16:creationId xmlns:a16="http://schemas.microsoft.com/office/drawing/2014/main" id="{2C2FFC8E-ACC3-944A-5863-5FC0164C89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181725"/>
          <a:ext cx="2180590" cy="257175"/>
        </a:xfrm>
        <a:prstGeom prst="rect">
          <a:avLst/>
        </a:prstGeom>
        <a:noFill/>
        <a:ln>
          <a:noFill/>
        </a:ln>
      </xdr:spPr>
    </xdr:pic>
    <xdr:clientData/>
  </xdr:twoCellAnchor>
</xdr:wsDr>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showGridLines="0" topLeftCell="A7" workbookViewId="0">
      <selection activeCell="B14" sqref="B14:E14"/>
    </sheetView>
  </sheetViews>
  <sheetFormatPr baseColWidth="10" defaultColWidth="0" defaultRowHeight="12.75" customHeight="1" zeroHeight="1" x14ac:dyDescent="0.2"/>
  <cols>
    <col min="1" max="1" width="10.875" style="1" customWidth="1"/>
    <col min="2" max="2" width="12" style="1" customWidth="1"/>
    <col min="3" max="6" width="12.5" style="1" customWidth="1"/>
    <col min="7" max="7" width="7.625" style="1" customWidth="1"/>
    <col min="8" max="8" width="8.875" style="1" customWidth="1"/>
    <col min="9" max="9" width="12.5" style="1" customWidth="1"/>
    <col min="10" max="10" width="5" style="1" customWidth="1"/>
    <col min="11" max="11" width="5.625" style="1" customWidth="1"/>
    <col min="12" max="12" width="1.875" style="1" customWidth="1"/>
    <col min="13" max="16384" width="11" style="1" hidden="1"/>
  </cols>
  <sheetData>
    <row r="1" spans="1:11" ht="14.25" customHeight="1" x14ac:dyDescent="0.2">
      <c r="A1" s="52" t="s">
        <v>0</v>
      </c>
      <c r="B1" s="52"/>
      <c r="C1" s="52"/>
      <c r="D1" s="52"/>
      <c r="E1" s="52"/>
      <c r="F1" s="52"/>
      <c r="G1" s="52"/>
      <c r="H1" s="52"/>
      <c r="I1" s="52"/>
      <c r="J1" s="52"/>
      <c r="K1" s="52"/>
    </row>
    <row r="2" spans="1:11" x14ac:dyDescent="0.2">
      <c r="A2" s="52"/>
      <c r="B2" s="52"/>
      <c r="C2" s="52"/>
      <c r="D2" s="52"/>
      <c r="E2" s="52"/>
      <c r="F2" s="52"/>
      <c r="G2" s="52"/>
      <c r="H2" s="52"/>
      <c r="I2" s="52"/>
      <c r="J2" s="52"/>
      <c r="K2" s="52"/>
    </row>
    <row r="3" spans="1:11" x14ac:dyDescent="0.2">
      <c r="A3" s="52"/>
      <c r="B3" s="52"/>
      <c r="C3" s="52"/>
      <c r="D3" s="52"/>
      <c r="E3" s="52"/>
      <c r="F3" s="52"/>
      <c r="G3" s="52"/>
      <c r="H3" s="52"/>
      <c r="I3" s="52"/>
      <c r="J3" s="52"/>
      <c r="K3" s="52"/>
    </row>
    <row r="4" spans="1:11" x14ac:dyDescent="0.2"/>
    <row r="5" spans="1:11" x14ac:dyDescent="0.2">
      <c r="A5" s="53" t="s">
        <v>1</v>
      </c>
      <c r="B5" s="54"/>
      <c r="C5" s="54"/>
      <c r="D5" s="54"/>
      <c r="E5" s="54"/>
      <c r="F5" s="54"/>
      <c r="G5" s="54"/>
      <c r="H5" s="54"/>
      <c r="I5" s="54"/>
      <c r="J5" s="54"/>
      <c r="K5" s="54"/>
    </row>
    <row r="6" spans="1:11" x14ac:dyDescent="0.2">
      <c r="A6" s="54"/>
      <c r="B6" s="54"/>
      <c r="C6" s="54"/>
      <c r="D6" s="54"/>
      <c r="E6" s="54"/>
      <c r="F6" s="54"/>
      <c r="G6" s="54"/>
      <c r="H6" s="54"/>
      <c r="I6" s="54"/>
      <c r="J6" s="54"/>
      <c r="K6" s="54"/>
    </row>
    <row r="7" spans="1:11" x14ac:dyDescent="0.2">
      <c r="A7" s="54"/>
      <c r="B7" s="54"/>
      <c r="C7" s="54"/>
      <c r="D7" s="54"/>
      <c r="E7" s="54"/>
      <c r="F7" s="54"/>
      <c r="G7" s="54"/>
      <c r="H7" s="54"/>
      <c r="I7" s="54"/>
      <c r="J7" s="54"/>
      <c r="K7" s="54"/>
    </row>
    <row r="8" spans="1:11" x14ac:dyDescent="0.2">
      <c r="A8" s="54"/>
      <c r="B8" s="54"/>
      <c r="C8" s="54"/>
      <c r="D8" s="54"/>
      <c r="E8" s="54"/>
      <c r="F8" s="54"/>
      <c r="G8" s="54"/>
      <c r="H8" s="54"/>
      <c r="I8" s="54"/>
      <c r="J8" s="54"/>
      <c r="K8" s="54"/>
    </row>
    <row r="9" spans="1:11" ht="113.25" customHeight="1" x14ac:dyDescent="0.2">
      <c r="A9" s="54"/>
      <c r="B9" s="54"/>
      <c r="C9" s="54"/>
      <c r="D9" s="54"/>
      <c r="E9" s="54"/>
      <c r="F9" s="54"/>
      <c r="G9" s="54"/>
      <c r="H9" s="54"/>
      <c r="I9" s="54"/>
      <c r="J9" s="54"/>
      <c r="K9" s="54"/>
    </row>
    <row r="10" spans="1:11" ht="26.25" customHeight="1" x14ac:dyDescent="0.2">
      <c r="A10" s="2" t="s">
        <v>2</v>
      </c>
      <c r="B10" s="2"/>
      <c r="C10" s="2"/>
      <c r="D10" s="2"/>
      <c r="E10" s="2"/>
      <c r="F10" s="2"/>
      <c r="G10" s="2"/>
      <c r="H10" s="2"/>
      <c r="I10" s="2"/>
      <c r="J10" s="2"/>
      <c r="K10" s="2"/>
    </row>
    <row r="11" spans="1:11" ht="19.5" customHeight="1" x14ac:dyDescent="0.2">
      <c r="A11" s="3"/>
      <c r="B11" s="3"/>
      <c r="C11" s="3"/>
      <c r="D11" s="3"/>
      <c r="E11" s="3"/>
      <c r="F11" s="2"/>
      <c r="G11" s="2"/>
      <c r="H11" s="2"/>
      <c r="I11" s="2"/>
      <c r="J11" s="2"/>
      <c r="K11" s="2"/>
    </row>
    <row r="12" spans="1:11" ht="25.5" customHeight="1" x14ac:dyDescent="0.2">
      <c r="A12" s="6" t="s">
        <v>3</v>
      </c>
      <c r="B12" s="55" t="s">
        <v>4</v>
      </c>
      <c r="C12" s="55"/>
      <c r="D12" s="55"/>
      <c r="E12" s="55"/>
    </row>
    <row r="13" spans="1:11" ht="25.5" customHeight="1" x14ac:dyDescent="0.2">
      <c r="A13" s="5" t="s">
        <v>5</v>
      </c>
      <c r="B13" s="56" t="s">
        <v>6</v>
      </c>
      <c r="C13" s="57"/>
      <c r="D13" s="57"/>
      <c r="E13" s="58"/>
    </row>
    <row r="14" spans="1:11" ht="39.75" customHeight="1" x14ac:dyDescent="0.2">
      <c r="A14" s="4" t="s">
        <v>7</v>
      </c>
      <c r="B14" s="55" t="s">
        <v>8</v>
      </c>
      <c r="C14" s="55"/>
      <c r="D14" s="55"/>
      <c r="E14" s="55"/>
    </row>
    <row r="15" spans="1:11" ht="28.5" hidden="1" customHeight="1" x14ac:dyDescent="0.2"/>
    <row r="16" spans="1:11" hidden="1" x14ac:dyDescent="0.2"/>
    <row r="17" hidden="1" x14ac:dyDescent="0.2"/>
    <row r="26" ht="12.75" customHeight="1" x14ac:dyDescent="0.2"/>
    <row r="27" ht="12.75" customHeight="1" x14ac:dyDescent="0.2"/>
  </sheetData>
  <mergeCells count="5">
    <mergeCell ref="A1:K3"/>
    <mergeCell ref="A5:K9"/>
    <mergeCell ref="B12:E12"/>
    <mergeCell ref="B14:E14"/>
    <mergeCell ref="B13:E1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0F8FF-4E6E-4895-B49B-DFB49ADB3587}">
  <dimension ref="A1:R31"/>
  <sheetViews>
    <sheetView tabSelected="1" workbookViewId="0">
      <selection activeCell="P23" sqref="P23"/>
    </sheetView>
  </sheetViews>
  <sheetFormatPr baseColWidth="10" defaultColWidth="11" defaultRowHeight="14.25" x14ac:dyDescent="0.2"/>
  <cols>
    <col min="1" max="1" width="7.75" customWidth="1"/>
    <col min="2" max="2" width="43.5" customWidth="1"/>
    <col min="3" max="3" width="16.5" customWidth="1"/>
    <col min="4" max="4" width="13.625" customWidth="1"/>
    <col min="5" max="6" width="13.25" hidden="1" customWidth="1"/>
    <col min="7" max="7" width="15.625" hidden="1" customWidth="1"/>
    <col min="8" max="8" width="13.25" hidden="1" customWidth="1"/>
    <col min="9" max="9" width="11.5" hidden="1" customWidth="1"/>
    <col min="10" max="10" width="12.375" hidden="1" customWidth="1"/>
    <col min="11" max="13" width="13.25" hidden="1" customWidth="1"/>
    <col min="14" max="14" width="0" hidden="1" customWidth="1"/>
    <col min="15" max="15" width="13.5" customWidth="1"/>
    <col min="16" max="16" width="15.625" customWidth="1"/>
    <col min="17" max="17" width="13.625" customWidth="1"/>
    <col min="18" max="18" width="14.625" bestFit="1" customWidth="1"/>
  </cols>
  <sheetData>
    <row r="1" spans="1:18" ht="20.25" x14ac:dyDescent="0.2">
      <c r="A1" s="59" t="s">
        <v>9</v>
      </c>
      <c r="B1" s="59"/>
      <c r="C1" s="59"/>
      <c r="D1" s="59"/>
    </row>
    <row r="2" spans="1:18" ht="15.75" x14ac:dyDescent="0.2">
      <c r="A2" s="60" t="s">
        <v>48</v>
      </c>
      <c r="B2" s="60"/>
      <c r="C2" s="60"/>
      <c r="D2" s="60"/>
    </row>
    <row r="3" spans="1:18" ht="15" x14ac:dyDescent="0.2">
      <c r="A3" s="61" t="s">
        <v>46</v>
      </c>
      <c r="B3" s="61"/>
      <c r="C3" s="61"/>
      <c r="D3" s="61"/>
    </row>
    <row r="4" spans="1:18" ht="15" x14ac:dyDescent="0.2">
      <c r="B4" s="9" t="s">
        <v>10</v>
      </c>
      <c r="C4" s="33">
        <v>211341565.22</v>
      </c>
    </row>
    <row r="5" spans="1:18" ht="15.75" thickBot="1" x14ac:dyDescent="0.3">
      <c r="B5" s="22" t="s">
        <v>51</v>
      </c>
      <c r="C5">
        <v>50</v>
      </c>
    </row>
    <row r="6" spans="1:18" ht="42" customHeight="1" x14ac:dyDescent="0.2">
      <c r="A6" s="10" t="s">
        <v>11</v>
      </c>
      <c r="B6" s="10" t="s">
        <v>12</v>
      </c>
      <c r="C6" s="11" t="s">
        <v>45</v>
      </c>
      <c r="D6" s="11" t="s">
        <v>13</v>
      </c>
      <c r="E6" s="12" t="s">
        <v>14</v>
      </c>
      <c r="F6" s="13" t="s">
        <v>15</v>
      </c>
      <c r="G6" s="13" t="s">
        <v>16</v>
      </c>
      <c r="H6" s="13" t="s">
        <v>17</v>
      </c>
      <c r="I6" s="13" t="s">
        <v>18</v>
      </c>
      <c r="J6" s="13" t="s">
        <v>19</v>
      </c>
      <c r="K6" s="13" t="s">
        <v>20</v>
      </c>
      <c r="L6" s="13" t="s">
        <v>21</v>
      </c>
      <c r="M6" s="14" t="s">
        <v>22</v>
      </c>
      <c r="O6" s="11" t="s">
        <v>52</v>
      </c>
      <c r="P6" s="11" t="s">
        <v>53</v>
      </c>
      <c r="Q6" s="11" t="s">
        <v>54</v>
      </c>
    </row>
    <row r="7" spans="1:18" ht="15" x14ac:dyDescent="0.25">
      <c r="A7" s="30">
        <v>1</v>
      </c>
      <c r="B7" s="40" t="s">
        <v>50</v>
      </c>
      <c r="C7" s="34">
        <v>187785726.81999999</v>
      </c>
      <c r="D7" s="36">
        <f t="shared" ref="D7:D16" si="0">$C$4-C7</f>
        <v>23555838.400000006</v>
      </c>
      <c r="E7" s="39">
        <v>10800002.560000001</v>
      </c>
      <c r="F7" s="38">
        <v>218400000</v>
      </c>
      <c r="G7" s="38">
        <v>21599999.52</v>
      </c>
      <c r="H7" s="38">
        <v>68455805.760000005</v>
      </c>
      <c r="I7" s="38">
        <v>240000</v>
      </c>
      <c r="J7" s="38">
        <v>1129350</v>
      </c>
      <c r="K7" s="38">
        <f>SUM(E7:J7)*1%</f>
        <v>3206251.5784000005</v>
      </c>
      <c r="L7" s="38">
        <f t="shared" ref="L7" si="1">SUM(E7:J7)*10%*19%</f>
        <v>6091877.9989600014</v>
      </c>
      <c r="M7" s="37">
        <f t="shared" ref="M7" si="2">SUM(E7:L7)</f>
        <v>329923287.41736007</v>
      </c>
      <c r="O7" s="45">
        <v>25</v>
      </c>
      <c r="P7" s="27">
        <v>25</v>
      </c>
      <c r="Q7" s="27">
        <v>0</v>
      </c>
    </row>
    <row r="8" spans="1:18" ht="15" x14ac:dyDescent="0.25">
      <c r="A8" s="30">
        <v>2</v>
      </c>
      <c r="B8" s="40" t="s">
        <v>58</v>
      </c>
      <c r="C8" s="34">
        <v>187785726.81999999</v>
      </c>
      <c r="D8" s="36">
        <f t="shared" si="0"/>
        <v>23555838.400000006</v>
      </c>
      <c r="E8" s="39"/>
      <c r="F8" s="38"/>
      <c r="G8" s="38"/>
      <c r="H8" s="38"/>
      <c r="I8" s="38"/>
      <c r="J8" s="38"/>
      <c r="K8" s="38"/>
      <c r="L8" s="38"/>
      <c r="M8" s="42"/>
      <c r="O8" s="45">
        <v>25</v>
      </c>
      <c r="P8" s="27">
        <v>25</v>
      </c>
      <c r="Q8" s="27">
        <v>0</v>
      </c>
    </row>
    <row r="9" spans="1:18" ht="15" x14ac:dyDescent="0.25">
      <c r="A9" s="30">
        <v>3</v>
      </c>
      <c r="B9" s="40" t="s">
        <v>59</v>
      </c>
      <c r="C9" s="51">
        <v>189256865.87</v>
      </c>
      <c r="D9" s="36">
        <f t="shared" si="0"/>
        <v>22084699.349999994</v>
      </c>
      <c r="E9" s="39"/>
      <c r="F9" s="38"/>
      <c r="G9" s="38"/>
      <c r="H9" s="38"/>
      <c r="I9" s="38"/>
      <c r="J9" s="38"/>
      <c r="K9" s="38"/>
      <c r="L9" s="38"/>
      <c r="M9" s="42"/>
      <c r="O9" s="45">
        <v>25</v>
      </c>
      <c r="P9" s="27">
        <v>25</v>
      </c>
      <c r="Q9" s="27">
        <v>0</v>
      </c>
    </row>
    <row r="10" spans="1:18" ht="15" x14ac:dyDescent="0.25">
      <c r="A10" s="30">
        <v>4</v>
      </c>
      <c r="B10" s="19" t="s">
        <v>56</v>
      </c>
      <c r="C10" s="34">
        <v>199894526.09</v>
      </c>
      <c r="D10" s="36">
        <f t="shared" si="0"/>
        <v>11447039.129999995</v>
      </c>
      <c r="E10" s="16"/>
      <c r="F10" s="16"/>
      <c r="G10" s="16"/>
      <c r="H10" s="16"/>
      <c r="I10" s="16"/>
      <c r="J10" s="16"/>
      <c r="K10" s="16"/>
      <c r="L10" s="16"/>
      <c r="M10" s="43"/>
      <c r="N10" s="35"/>
      <c r="O10" s="27">
        <v>0</v>
      </c>
      <c r="P10" s="27">
        <v>49</v>
      </c>
      <c r="Q10" s="27">
        <v>1</v>
      </c>
      <c r="R10" s="18"/>
    </row>
    <row r="11" spans="1:18" ht="15" x14ac:dyDescent="0.25">
      <c r="A11" s="30">
        <v>5</v>
      </c>
      <c r="B11" s="19" t="s">
        <v>49</v>
      </c>
      <c r="C11" s="51">
        <v>205117642.47999999</v>
      </c>
      <c r="D11" s="29">
        <f t="shared" si="0"/>
        <v>6223922.7400000095</v>
      </c>
      <c r="E11" s="16"/>
      <c r="F11" s="16"/>
      <c r="G11" s="16"/>
      <c r="H11" s="16"/>
      <c r="I11" s="16"/>
      <c r="J11" s="16"/>
      <c r="K11" s="16"/>
      <c r="L11" s="16"/>
      <c r="M11" s="43"/>
      <c r="N11" s="35"/>
      <c r="O11" s="27">
        <v>20</v>
      </c>
      <c r="P11" s="27">
        <v>25</v>
      </c>
      <c r="Q11" s="27">
        <v>5</v>
      </c>
      <c r="R11" s="18"/>
    </row>
    <row r="12" spans="1:18" ht="15" x14ac:dyDescent="0.25">
      <c r="A12" s="30">
        <v>7</v>
      </c>
      <c r="B12" s="40" t="s">
        <v>47</v>
      </c>
      <c r="C12" s="34">
        <v>211341565.22</v>
      </c>
      <c r="D12" s="50">
        <f>$C$4-C12</f>
        <v>0</v>
      </c>
      <c r="E12" s="39">
        <v>12373480</v>
      </c>
      <c r="F12" s="38">
        <v>211442169.12</v>
      </c>
      <c r="G12" s="38">
        <v>23755284</v>
      </c>
      <c r="H12" s="38">
        <v>66215590.079999998</v>
      </c>
      <c r="I12" s="38">
        <v>2815248</v>
      </c>
      <c r="J12" s="38">
        <v>4542019.83</v>
      </c>
      <c r="K12" s="38">
        <f>SUM(E12:J12)*3%</f>
        <v>9634313.7308999989</v>
      </c>
      <c r="L12" s="38">
        <f>SUM(E12:J12)*10%*19%</f>
        <v>6101732.0295700002</v>
      </c>
      <c r="M12" s="37">
        <f>SUM(E12:L12)</f>
        <v>336879836.79046994</v>
      </c>
      <c r="O12" s="45">
        <v>0</v>
      </c>
      <c r="P12" s="45">
        <v>0</v>
      </c>
      <c r="Q12" s="45">
        <v>50</v>
      </c>
    </row>
    <row r="13" spans="1:18" ht="15" x14ac:dyDescent="0.2">
      <c r="A13" s="30">
        <v>10</v>
      </c>
      <c r="B13" s="19" t="s">
        <v>61</v>
      </c>
      <c r="C13" s="34">
        <v>218483123.19</v>
      </c>
      <c r="D13" s="31">
        <f>$C$4-C13</f>
        <v>-7141557.9699999988</v>
      </c>
      <c r="E13" s="16"/>
      <c r="F13" s="16"/>
      <c r="G13" s="16"/>
      <c r="H13" s="16"/>
      <c r="I13" s="16"/>
      <c r="J13" s="16"/>
      <c r="K13" s="16"/>
      <c r="L13" s="16"/>
      <c r="M13" s="16"/>
      <c r="N13" s="35"/>
      <c r="O13" s="27">
        <v>0</v>
      </c>
      <c r="P13" s="27">
        <v>0</v>
      </c>
      <c r="Q13" s="27">
        <v>50</v>
      </c>
    </row>
    <row r="14" spans="1:18" ht="15" x14ac:dyDescent="0.25">
      <c r="A14" s="30">
        <v>6</v>
      </c>
      <c r="B14" s="19" t="s">
        <v>55</v>
      </c>
      <c r="C14" s="34">
        <v>234045465.34</v>
      </c>
      <c r="D14" s="31">
        <f t="shared" si="0"/>
        <v>-22703900.120000005</v>
      </c>
      <c r="E14" s="15"/>
      <c r="F14" s="16"/>
      <c r="G14" s="16"/>
      <c r="H14" s="16"/>
      <c r="I14" s="20"/>
      <c r="J14" s="20"/>
      <c r="K14" s="16"/>
      <c r="L14" s="16"/>
      <c r="M14" s="17"/>
      <c r="O14" s="27">
        <v>3</v>
      </c>
      <c r="P14" s="27">
        <v>0</v>
      </c>
      <c r="Q14" s="27">
        <v>47</v>
      </c>
    </row>
    <row r="15" spans="1:18" ht="15" x14ac:dyDescent="0.25">
      <c r="A15" s="30">
        <v>8</v>
      </c>
      <c r="B15" s="40" t="s">
        <v>60</v>
      </c>
      <c r="C15" s="34">
        <v>253962036.41999999</v>
      </c>
      <c r="D15" s="50">
        <f t="shared" si="0"/>
        <v>-42620471.199999988</v>
      </c>
      <c r="E15" s="39"/>
      <c r="F15" s="38"/>
      <c r="G15" s="38"/>
      <c r="H15" s="38"/>
      <c r="I15" s="38"/>
      <c r="J15" s="38"/>
      <c r="K15" s="38"/>
      <c r="L15" s="38"/>
      <c r="M15" s="42"/>
      <c r="O15" s="45">
        <v>0</v>
      </c>
      <c r="P15" s="45">
        <v>0</v>
      </c>
      <c r="Q15" s="45">
        <v>50</v>
      </c>
    </row>
    <row r="16" spans="1:18" ht="15" x14ac:dyDescent="0.25">
      <c r="A16" s="30">
        <v>9</v>
      </c>
      <c r="B16" s="19" t="s">
        <v>57</v>
      </c>
      <c r="C16" s="34">
        <v>280079770.88999999</v>
      </c>
      <c r="D16" s="31">
        <f t="shared" si="0"/>
        <v>-68738205.669999987</v>
      </c>
      <c r="E16" s="16">
        <v>10066560</v>
      </c>
      <c r="F16" s="16">
        <v>211397760</v>
      </c>
      <c r="G16" s="16">
        <v>20817920</v>
      </c>
      <c r="H16" s="16">
        <v>133777716.31999999</v>
      </c>
      <c r="I16" s="16">
        <v>6337344</v>
      </c>
      <c r="J16" s="16">
        <v>19498453.620000001</v>
      </c>
      <c r="K16" s="16">
        <f>SUM(E16:J16)*1%</f>
        <v>4018957.5394000001</v>
      </c>
      <c r="L16" s="16">
        <f t="shared" ref="L16" si="3">SUM(E16:J16)*10%*19%</f>
        <v>7636019.3248600001</v>
      </c>
      <c r="M16" s="43">
        <f t="shared" ref="M16" si="4">SUM(E16:L16)</f>
        <v>413550730.80425996</v>
      </c>
      <c r="N16" s="35"/>
      <c r="O16" s="27">
        <v>0</v>
      </c>
      <c r="P16" s="27">
        <v>0</v>
      </c>
      <c r="Q16" s="27">
        <v>50</v>
      </c>
    </row>
    <row r="18" spans="1:17" x14ac:dyDescent="0.2">
      <c r="A18" s="44"/>
      <c r="B18" s="32"/>
      <c r="C18" s="18"/>
      <c r="D18" s="41"/>
      <c r="E18" s="48"/>
      <c r="F18" s="48"/>
      <c r="G18" s="48"/>
      <c r="H18" s="48"/>
      <c r="I18" s="48"/>
      <c r="J18" s="48"/>
      <c r="K18" s="48"/>
      <c r="L18" s="48"/>
      <c r="M18" s="48"/>
      <c r="O18" s="49"/>
      <c r="P18" s="49"/>
      <c r="Q18" s="49"/>
    </row>
    <row r="19" spans="1:17" ht="39.75" customHeight="1" x14ac:dyDescent="0.2">
      <c r="A19" s="64" t="s">
        <v>64</v>
      </c>
      <c r="B19" s="65"/>
      <c r="C19" s="65"/>
      <c r="D19" s="65"/>
      <c r="E19" s="65"/>
      <c r="F19" s="65"/>
      <c r="G19" s="65"/>
      <c r="H19" s="65"/>
      <c r="I19" s="65"/>
      <c r="J19" s="65"/>
      <c r="K19" s="65"/>
      <c r="L19" s="65"/>
      <c r="M19" s="65"/>
      <c r="N19" s="65"/>
      <c r="O19" s="65"/>
      <c r="P19" s="65"/>
      <c r="Q19" s="65"/>
    </row>
    <row r="20" spans="1:17" x14ac:dyDescent="0.2">
      <c r="B20" s="32"/>
      <c r="C20" s="18"/>
      <c r="E20" s="21"/>
      <c r="F20" s="21"/>
      <c r="G20" s="21"/>
      <c r="H20" s="21"/>
      <c r="I20" s="21"/>
      <c r="J20" s="21"/>
      <c r="K20" s="21"/>
      <c r="L20" s="21"/>
      <c r="M20" s="21"/>
    </row>
    <row r="21" spans="1:17" ht="15" x14ac:dyDescent="0.25">
      <c r="A21" s="22" t="s">
        <v>23</v>
      </c>
      <c r="E21" s="21"/>
      <c r="F21" s="21"/>
      <c r="G21" s="21"/>
      <c r="H21" s="21"/>
      <c r="I21" s="21"/>
      <c r="J21" s="21"/>
      <c r="K21" s="21"/>
      <c r="L21" s="21"/>
      <c r="M21" s="21"/>
    </row>
    <row r="22" spans="1:17" ht="15" x14ac:dyDescent="0.25">
      <c r="A22" s="22"/>
      <c r="E22" s="21"/>
      <c r="F22" s="21"/>
      <c r="G22" s="21"/>
      <c r="H22" s="21"/>
      <c r="I22" s="21"/>
      <c r="J22" s="21"/>
      <c r="K22" s="21"/>
      <c r="L22" s="21"/>
      <c r="M22" s="21"/>
    </row>
    <row r="23" spans="1:17" ht="78.75" customHeight="1" x14ac:dyDescent="0.25">
      <c r="A23" s="62" t="s">
        <v>63</v>
      </c>
      <c r="B23" s="62"/>
      <c r="C23" s="62"/>
      <c r="D23" s="62"/>
      <c r="E23" s="21"/>
      <c r="F23" s="21"/>
      <c r="G23" s="21"/>
      <c r="H23" s="21"/>
      <c r="I23" s="21"/>
      <c r="J23" s="21"/>
      <c r="K23" s="21"/>
      <c r="L23" s="21"/>
      <c r="M23" s="21"/>
    </row>
    <row r="25" spans="1:17" ht="15" x14ac:dyDescent="0.2">
      <c r="A25" s="23">
        <v>1</v>
      </c>
      <c r="B25" s="63" t="s">
        <v>62</v>
      </c>
      <c r="C25" s="63"/>
      <c r="D25" s="63"/>
    </row>
    <row r="29" spans="1:17" x14ac:dyDescent="0.2">
      <c r="A29" s="24"/>
      <c r="B29" s="24"/>
    </row>
    <row r="30" spans="1:17" ht="15" x14ac:dyDescent="0.25">
      <c r="A30" s="22" t="s">
        <v>24</v>
      </c>
    </row>
    <row r="31" spans="1:17" ht="15" x14ac:dyDescent="0.25">
      <c r="A31" s="22" t="s">
        <v>25</v>
      </c>
    </row>
  </sheetData>
  <mergeCells count="6">
    <mergeCell ref="A1:D1"/>
    <mergeCell ref="A2:D2"/>
    <mergeCell ref="A3:D3"/>
    <mergeCell ref="A23:D23"/>
    <mergeCell ref="B25:D25"/>
    <mergeCell ref="A19:Q19"/>
  </mergeCells>
  <conditionalFormatting sqref="C11:C13">
    <cfRule type="expression" dxfId="22" priority="35">
      <formula>ISERROR($Q11)</formula>
    </cfRule>
  </conditionalFormatting>
  <conditionalFormatting sqref="C12:C13">
    <cfRule type="expression" dxfId="21" priority="36">
      <formula>ISERROR($J16)</formula>
    </cfRule>
  </conditionalFormatting>
  <conditionalFormatting sqref="C7:C8">
    <cfRule type="expression" dxfId="20" priority="27">
      <formula>ISERROR($Q7)</formula>
    </cfRule>
  </conditionalFormatting>
  <conditionalFormatting sqref="C7:C8">
    <cfRule type="expression" dxfId="19" priority="26">
      <formula>ISERROR($Q7)</formula>
    </cfRule>
  </conditionalFormatting>
  <conditionalFormatting sqref="C7:C8">
    <cfRule type="expression" dxfId="18" priority="25">
      <formula>ISERROR($Q7)</formula>
    </cfRule>
  </conditionalFormatting>
  <conditionalFormatting sqref="C7:C8">
    <cfRule type="expression" dxfId="17" priority="28">
      <formula>ISERROR($J10)</formula>
    </cfRule>
  </conditionalFormatting>
  <conditionalFormatting sqref="C14">
    <cfRule type="expression" dxfId="16" priority="19">
      <formula>ISERROR($Q14)</formula>
    </cfRule>
  </conditionalFormatting>
  <conditionalFormatting sqref="C14">
    <cfRule type="expression" dxfId="15" priority="18">
      <formula>ISERROR($Q14)</formula>
    </cfRule>
  </conditionalFormatting>
  <conditionalFormatting sqref="C14">
    <cfRule type="expression" dxfId="14" priority="17">
      <formula>ISERROR($Q14)</formula>
    </cfRule>
  </conditionalFormatting>
  <conditionalFormatting sqref="C16">
    <cfRule type="expression" dxfId="13" priority="15">
      <formula>ISERROR($Q16)</formula>
    </cfRule>
  </conditionalFormatting>
  <conditionalFormatting sqref="C16">
    <cfRule type="expression" dxfId="12" priority="14">
      <formula>ISERROR($Q16)</formula>
    </cfRule>
  </conditionalFormatting>
  <conditionalFormatting sqref="C16">
    <cfRule type="expression" dxfId="11" priority="13">
      <formula>ISERROR($Q16)</formula>
    </cfRule>
  </conditionalFormatting>
  <conditionalFormatting sqref="C9">
    <cfRule type="expression" dxfId="10" priority="11">
      <formula>ISERROR($Q9)</formula>
    </cfRule>
  </conditionalFormatting>
  <conditionalFormatting sqref="C9">
    <cfRule type="expression" dxfId="9" priority="10">
      <formula>ISERROR($Q9)</formula>
    </cfRule>
  </conditionalFormatting>
  <conditionalFormatting sqref="C9">
    <cfRule type="expression" dxfId="8" priority="9">
      <formula>ISERROR($Q9)</formula>
    </cfRule>
  </conditionalFormatting>
  <conditionalFormatting sqref="C9">
    <cfRule type="expression" dxfId="7" priority="12">
      <formula>ISERROR($J10)</formula>
    </cfRule>
  </conditionalFormatting>
  <conditionalFormatting sqref="C15">
    <cfRule type="expression" dxfId="6" priority="7">
      <formula>ISERROR($Q15)</formula>
    </cfRule>
  </conditionalFormatting>
  <conditionalFormatting sqref="C15">
    <cfRule type="expression" dxfId="5" priority="6">
      <formula>ISERROR($Q15)</formula>
    </cfRule>
  </conditionalFormatting>
  <conditionalFormatting sqref="C15">
    <cfRule type="expression" dxfId="4" priority="5">
      <formula>ISERROR($Q15)</formula>
    </cfRule>
  </conditionalFormatting>
  <conditionalFormatting sqref="C15">
    <cfRule type="expression" dxfId="3" priority="8">
      <formula>ISERROR($J16)</formula>
    </cfRule>
  </conditionalFormatting>
  <conditionalFormatting sqref="C11">
    <cfRule type="expression" dxfId="2" priority="4">
      <formula>ISERROR($J14)</formula>
    </cfRule>
  </conditionalFormatting>
  <conditionalFormatting sqref="C14">
    <cfRule type="expression" dxfId="1" priority="40">
      <formula>ISERROR($J12)</formula>
    </cfRule>
  </conditionalFormatting>
  <conditionalFormatting sqref="C16">
    <cfRule type="expression" dxfId="0" priority="43">
      <formula>ISERROR($J13)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
  <sheetViews>
    <sheetView workbookViewId="0">
      <selection activeCell="C16" sqref="C16"/>
    </sheetView>
  </sheetViews>
  <sheetFormatPr baseColWidth="10" defaultColWidth="11" defaultRowHeight="14.25" x14ac:dyDescent="0.2"/>
  <cols>
    <col min="1" max="1" width="30.375" customWidth="1"/>
    <col min="2" max="2" width="15.625" customWidth="1"/>
    <col min="3" max="3" width="22.625" customWidth="1"/>
    <col min="4" max="4" width="32.5" customWidth="1"/>
    <col min="5" max="5" width="15.125" customWidth="1"/>
    <col min="6" max="6" width="14" customWidth="1"/>
    <col min="7" max="7" width="14.5" customWidth="1"/>
    <col min="8" max="8" width="12.375" bestFit="1" customWidth="1"/>
    <col min="9" max="9" width="11.875" customWidth="1"/>
    <col min="10" max="10" width="15.75" customWidth="1"/>
    <col min="11" max="11" width="16.375" customWidth="1"/>
    <col min="12" max="12" width="16.75" customWidth="1"/>
    <col min="13" max="22" width="12.375" bestFit="1" customWidth="1"/>
    <col min="23" max="23" width="11.375" bestFit="1" customWidth="1"/>
    <col min="24" max="25" width="12.375" bestFit="1" customWidth="1"/>
  </cols>
  <sheetData>
    <row r="1" spans="1:13" ht="15" x14ac:dyDescent="0.25">
      <c r="A1" s="66" t="s">
        <v>26</v>
      </c>
      <c r="B1" s="66"/>
      <c r="C1" s="66"/>
      <c r="D1" s="66"/>
      <c r="E1" s="66"/>
      <c r="F1" s="66"/>
      <c r="G1" s="66"/>
      <c r="H1" s="66"/>
      <c r="I1" s="66"/>
      <c r="J1" s="66"/>
      <c r="K1" s="66"/>
      <c r="L1" s="66"/>
      <c r="M1" s="66"/>
    </row>
    <row r="3" spans="1:13" ht="15" x14ac:dyDescent="0.2">
      <c r="A3" s="10" t="s">
        <v>27</v>
      </c>
      <c r="B3" s="10">
        <v>1</v>
      </c>
      <c r="C3" s="10">
        <v>2</v>
      </c>
      <c r="D3" s="10">
        <v>3</v>
      </c>
      <c r="E3" s="10">
        <v>4</v>
      </c>
      <c r="F3" s="10">
        <v>5</v>
      </c>
      <c r="G3" s="10">
        <v>6</v>
      </c>
      <c r="H3" s="10">
        <v>7</v>
      </c>
      <c r="I3" s="10">
        <v>8</v>
      </c>
      <c r="J3" s="10">
        <v>9</v>
      </c>
      <c r="K3" s="10">
        <v>10</v>
      </c>
      <c r="L3" s="10">
        <v>11</v>
      </c>
      <c r="M3" s="10">
        <v>12</v>
      </c>
    </row>
    <row r="4" spans="1:13" x14ac:dyDescent="0.2">
      <c r="A4" s="26" t="s">
        <v>28</v>
      </c>
      <c r="B4" s="7" t="s">
        <v>29</v>
      </c>
      <c r="C4" s="7" t="s">
        <v>30</v>
      </c>
      <c r="D4" s="7" t="s">
        <v>31</v>
      </c>
      <c r="E4" s="7" t="s">
        <v>32</v>
      </c>
      <c r="F4" s="7" t="s">
        <v>33</v>
      </c>
      <c r="G4" s="25" t="s">
        <v>34</v>
      </c>
      <c r="H4" s="25" t="s">
        <v>35</v>
      </c>
      <c r="I4" s="25" t="s">
        <v>36</v>
      </c>
      <c r="J4" s="25" t="s">
        <v>37</v>
      </c>
      <c r="K4" s="25" t="s">
        <v>38</v>
      </c>
      <c r="L4" s="25" t="s">
        <v>39</v>
      </c>
      <c r="M4" s="25" t="s">
        <v>40</v>
      </c>
    </row>
    <row r="5" spans="1:13" x14ac:dyDescent="0.2">
      <c r="A5" s="26" t="s">
        <v>50</v>
      </c>
      <c r="B5" s="8">
        <v>10</v>
      </c>
      <c r="C5" s="8">
        <v>0</v>
      </c>
      <c r="D5" s="47"/>
      <c r="E5" s="47"/>
      <c r="F5" s="47"/>
      <c r="G5" s="47"/>
      <c r="H5" s="47"/>
      <c r="I5" s="46"/>
      <c r="J5" s="47"/>
      <c r="K5" s="47"/>
      <c r="L5" s="47"/>
      <c r="M5" s="47"/>
    </row>
    <row r="6" spans="1:13" x14ac:dyDescent="0.2">
      <c r="A6" s="26" t="s">
        <v>62</v>
      </c>
      <c r="B6" s="8">
        <v>10</v>
      </c>
      <c r="C6" s="8">
        <v>0.25</v>
      </c>
      <c r="D6" s="47"/>
      <c r="E6" s="47"/>
      <c r="F6" s="47"/>
      <c r="G6" s="47"/>
      <c r="H6" s="47"/>
      <c r="I6" s="46"/>
      <c r="J6" s="47"/>
      <c r="K6" s="47"/>
      <c r="L6" s="47"/>
      <c r="M6" s="47"/>
    </row>
    <row r="9" spans="1:13" x14ac:dyDescent="0.2">
      <c r="A9" s="28" t="s">
        <v>41</v>
      </c>
    </row>
    <row r="13" spans="1:13" ht="15" x14ac:dyDescent="0.25">
      <c r="A13" s="22" t="s">
        <v>24</v>
      </c>
    </row>
    <row r="14" spans="1:13" x14ac:dyDescent="0.2">
      <c r="A14" t="s">
        <v>42</v>
      </c>
    </row>
  </sheetData>
  <mergeCells count="1">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5"/>
  <sheetViews>
    <sheetView workbookViewId="0">
      <selection activeCell="B6" sqref="B6"/>
    </sheetView>
  </sheetViews>
  <sheetFormatPr baseColWidth="10" defaultColWidth="11" defaultRowHeight="14.25" x14ac:dyDescent="0.2"/>
  <sheetData>
    <row r="4" spans="2:2" x14ac:dyDescent="0.2">
      <c r="B4" t="s">
        <v>43</v>
      </c>
    </row>
    <row r="5" spans="2:2" x14ac:dyDescent="0.2">
      <c r="B5"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4ECA7149B66944A15694D01E60D411" ma:contentTypeVersion="7" ma:contentTypeDescription="Crear nuevo documento." ma:contentTypeScope="" ma:versionID="5c1e0c022542bf7cd1ece4fa2d01c090">
  <xsd:schema xmlns:xsd="http://www.w3.org/2001/XMLSchema" xmlns:xs="http://www.w3.org/2001/XMLSchema" xmlns:p="http://schemas.microsoft.com/office/2006/metadata/properties" xmlns:ns2="54dcbee5-2eda-4d63-884b-bd75759cb811" xmlns:ns3="bbd52d34-b212-4f62-b43b-1c7de4b4efc6" targetNamespace="http://schemas.microsoft.com/office/2006/metadata/properties" ma:root="true" ma:fieldsID="21f5110d461eb7067aee17cdd2c826eb" ns2:_="" ns3:_="">
    <xsd:import namespace="54dcbee5-2eda-4d63-884b-bd75759cb811"/>
    <xsd:import namespace="bbd52d34-b212-4f62-b43b-1c7de4b4ef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dcbee5-2eda-4d63-884b-bd75759cb8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d52d34-b212-4f62-b43b-1c7de4b4efc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95711-44E0-4576-A2A8-02254BE7C00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1C0E407-ADC3-4B7F-9DC3-D227BABF386A}">
  <ds:schemaRefs>
    <ds:schemaRef ds:uri="http://schemas.microsoft.com/sharepoint/v3/contenttype/forms"/>
  </ds:schemaRefs>
</ds:datastoreItem>
</file>

<file path=customXml/itemProps3.xml><?xml version="1.0" encoding="utf-8"?>
<ds:datastoreItem xmlns:ds="http://schemas.openxmlformats.org/officeDocument/2006/customXml" ds:itemID="{F118206E-DEE0-4652-8A49-C1141299DA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dcbee5-2eda-4d63-884b-bd75759cb811"/>
    <ds:schemaRef ds:uri="bbd52d34-b212-4f62-b43b-1c7de4b4ef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Informe</vt:lpstr>
      <vt:lpstr>COTIZACIONES</vt:lpstr>
      <vt:lpstr>DESEMPATE</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Julián Ortegón Fernández</dc:creator>
  <cp:keywords/>
  <dc:description/>
  <cp:lastModifiedBy>DEIVY BEJARANO</cp:lastModifiedBy>
  <cp:revision/>
  <dcterms:created xsi:type="dcterms:W3CDTF">2018-07-18T21:32:47Z</dcterms:created>
  <dcterms:modified xsi:type="dcterms:W3CDTF">2023-04-12T13:46:33Z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0x010100AA4ECA7149B66944A15694D01E60D411</vt:lpwstr>
  </property>
</Properties>
</file>