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Emergencias\Compra 2023\"/>
    </mc:Choice>
  </mc:AlternateContent>
  <xr:revisionPtr revIDLastSave="0" documentId="13_ncr:1_{5BB2CC42-AFC9-4574-A83F-5A70FCE0B310}" xr6:coauthVersionLast="47" xr6:coauthVersionMax="47" xr10:uidLastSave="{00000000-0000-0000-0000-000000000000}"/>
  <bookViews>
    <workbookView minimized="1" xWindow="3030" yWindow="3030" windowWidth="21600" windowHeight="11385" xr2:uid="{3B1D035E-D8D7-46B9-93E3-2133DD4AEE90}"/>
  </bookViews>
  <sheets>
    <sheet name="Totales promedio " sheetId="4" r:id="rId1"/>
    <sheet name="Botiquines" sheetId="1" r:id="rId2"/>
    <sheet name="Brigada " sheetId="2" r:id="rId3"/>
    <sheet name="Atención de primeros auxilios " sheetId="3" r:id="rId4"/>
    <sheet name="Extintores" sheetId="5" r:id="rId5"/>
  </sheets>
  <externalReferences>
    <externalReference r:id="rId6"/>
    <externalReference r:id="rId7"/>
  </externalReferences>
  <definedNames>
    <definedName name="_xlnm._FilterDatabase" localSheetId="4" hidden="1">Extintores!$B$1:$K$16</definedName>
    <definedName name="Categoria" localSheetId="4">[1]Listas!$A$2:$A$5</definedName>
    <definedName name="Categoria">[2]Listas!$A$2:$A$5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B5" i="4"/>
  <c r="I16" i="3"/>
  <c r="B2" i="4"/>
  <c r="B9" i="4"/>
  <c r="K16" i="5"/>
  <c r="J16" i="5"/>
  <c r="M15" i="5"/>
  <c r="L15" i="5"/>
  <c r="H15" i="5"/>
  <c r="I15" i="5" s="1"/>
  <c r="M14" i="5"/>
  <c r="L14" i="5"/>
  <c r="H14" i="5"/>
  <c r="I14" i="5" s="1"/>
  <c r="M13" i="5"/>
  <c r="L13" i="5"/>
  <c r="H13" i="5"/>
  <c r="I13" i="5" s="1"/>
  <c r="M12" i="5"/>
  <c r="L12" i="5"/>
  <c r="H12" i="5"/>
  <c r="I12" i="5" s="1"/>
  <c r="M11" i="5"/>
  <c r="L11" i="5"/>
  <c r="H11" i="5"/>
  <c r="I11" i="5" s="1"/>
  <c r="M10" i="5"/>
  <c r="L10" i="5"/>
  <c r="H10" i="5"/>
  <c r="I10" i="5" s="1"/>
  <c r="M9" i="5"/>
  <c r="L9" i="5"/>
  <c r="H9" i="5"/>
  <c r="I9" i="5" s="1"/>
  <c r="M8" i="5"/>
  <c r="L8" i="5"/>
  <c r="H8" i="5"/>
  <c r="I8" i="5" s="1"/>
  <c r="M7" i="5"/>
  <c r="L7" i="5"/>
  <c r="H7" i="5"/>
  <c r="I7" i="5" s="1"/>
  <c r="M6" i="5"/>
  <c r="L6" i="5"/>
  <c r="H6" i="5"/>
  <c r="I6" i="5" s="1"/>
  <c r="M5" i="5"/>
  <c r="L5" i="5"/>
  <c r="H5" i="5"/>
  <c r="I5" i="5" s="1"/>
  <c r="M4" i="5"/>
  <c r="L4" i="5"/>
  <c r="H4" i="5"/>
  <c r="I4" i="5" s="1"/>
  <c r="M3" i="5"/>
  <c r="L3" i="5"/>
  <c r="H3" i="5"/>
  <c r="I3" i="5" s="1"/>
  <c r="M2" i="5"/>
  <c r="M16" i="5" s="1"/>
  <c r="L2" i="5"/>
  <c r="L16" i="5" s="1"/>
  <c r="H2" i="5"/>
  <c r="I2" i="5" s="1"/>
  <c r="I16" i="5" s="1"/>
  <c r="H16" i="5" l="1"/>
  <c r="B4" i="4" l="1"/>
  <c r="B3" i="4"/>
  <c r="H14" i="3"/>
  <c r="I14" i="3" s="1"/>
  <c r="H10" i="3"/>
  <c r="I10" i="3" s="1"/>
  <c r="H4" i="3"/>
  <c r="I4" i="3" s="1"/>
  <c r="H6" i="2"/>
  <c r="G6" i="2"/>
  <c r="H5" i="2"/>
  <c r="G5" i="2"/>
  <c r="H4" i="2"/>
  <c r="G4" i="2"/>
  <c r="H3" i="2"/>
  <c r="G3" i="2"/>
  <c r="H2" i="2"/>
  <c r="H7" i="2" s="1"/>
  <c r="G2" i="2"/>
  <c r="H26" i="1"/>
  <c r="I26" i="1" s="1"/>
  <c r="I25" i="1"/>
  <c r="H25" i="1"/>
  <c r="H24" i="1"/>
  <c r="I24" i="1" s="1"/>
  <c r="I23" i="1"/>
  <c r="H23" i="1"/>
  <c r="H22" i="1"/>
  <c r="I22" i="1" s="1"/>
  <c r="I21" i="1"/>
  <c r="H21" i="1"/>
  <c r="H20" i="1"/>
  <c r="I20" i="1" s="1"/>
  <c r="I19" i="1"/>
  <c r="H19" i="1"/>
  <c r="H18" i="1"/>
  <c r="I18" i="1" s="1"/>
  <c r="I17" i="1"/>
  <c r="H17" i="1"/>
  <c r="H16" i="1"/>
  <c r="I16" i="1" s="1"/>
  <c r="I15" i="1"/>
  <c r="H15" i="1"/>
  <c r="H14" i="1"/>
  <c r="I14" i="1" s="1"/>
  <c r="I13" i="1"/>
  <c r="H13" i="1"/>
  <c r="H12" i="1"/>
  <c r="I12" i="1" s="1"/>
  <c r="I11" i="1"/>
  <c r="H11" i="1"/>
  <c r="H10" i="1"/>
  <c r="I10" i="1" s="1"/>
  <c r="I9" i="1"/>
  <c r="H9" i="1"/>
  <c r="H8" i="1"/>
  <c r="I8" i="1" s="1"/>
  <c r="I7" i="1"/>
  <c r="H7" i="1"/>
  <c r="H6" i="1"/>
  <c r="I6" i="1" s="1"/>
  <c r="I5" i="1"/>
  <c r="H5" i="1"/>
  <c r="H4" i="1"/>
  <c r="I4" i="1" s="1"/>
  <c r="I3" i="1"/>
  <c r="H3" i="1"/>
  <c r="H2" i="1"/>
  <c r="I2" i="1" s="1"/>
  <c r="I27" i="1" s="1"/>
  <c r="B10" i="4" l="1"/>
</calcChain>
</file>

<file path=xl/sharedStrings.xml><?xml version="1.0" encoding="utf-8"?>
<sst xmlns="http://schemas.openxmlformats.org/spreadsheetml/2006/main" count="320" uniqueCount="137">
  <si>
    <t xml:space="preserve">Categoría </t>
  </si>
  <si>
    <t>Segmento</t>
  </si>
  <si>
    <t xml:space="preserve">Grupo  </t>
  </si>
  <si>
    <t>Código matriz</t>
  </si>
  <si>
    <t>Producto</t>
  </si>
  <si>
    <t xml:space="preserve">Cantidad </t>
  </si>
  <si>
    <t xml:space="preserve">Promedio </t>
  </si>
  <si>
    <t>Total del promedio</t>
  </si>
  <si>
    <t>JM GRUPO</t>
  </si>
  <si>
    <t>INCOLDEXT S.A.S.</t>
  </si>
  <si>
    <t>RES-Q SOLUTIONS</t>
  </si>
  <si>
    <t>INVERSION Y HOGAR S.A.S.</t>
  </si>
  <si>
    <t>DOS (2)
 Reducción del Riesgo para Evacuación y Primeros Auxilios</t>
  </si>
  <si>
    <t>UNO (1)
Suministro de botiquines convencionales, especializados y sus elemento</t>
  </si>
  <si>
    <t>N/A</t>
  </si>
  <si>
    <t>C2S1-011</t>
  </si>
  <si>
    <t>GASAS LIMPIAS - 1 PAQUETE POR 100 UNIDADES</t>
  </si>
  <si>
    <t>C2S1-010</t>
  </si>
  <si>
    <t>GASA ESTÉRIL - 1 PAQUETE POR 20 UNIDADES</t>
  </si>
  <si>
    <t>C2S1-012</t>
  </si>
  <si>
    <t>APÓSITO O COMPRESAS NO ESTÉRILES - 1 PAQUETE POR 4 UNIDADES.</t>
  </si>
  <si>
    <t>C2S1-009</t>
  </si>
  <si>
    <t>BAJA LENGUAS - 1 PAQUETE POR 20 UNIDADES</t>
  </si>
  <si>
    <t>C2S1-016</t>
  </si>
  <si>
    <t xml:space="preserve">VENDA ELÁSTICA - 1 UNIDAD, 2´´X5 YARDAS Y DE 450 CMS DE LONGITUD ESTIRADA. </t>
  </si>
  <si>
    <t>C2S1-017</t>
  </si>
  <si>
    <t xml:space="preserve">VENDA ELÁSTICA - 1UNIDAD, 3´´X5 YARDAS Y DE 450 CMS DE LONGITUD ESTIRADA. </t>
  </si>
  <si>
    <t>C2S1-018</t>
  </si>
  <si>
    <t xml:space="preserve">VENDA ELÁSTICA - 1 UNIDAD, 5´´X5 YARDAS Y DE 450 CMS DE LONGITUD ESTIRADA. </t>
  </si>
  <si>
    <t>C2S1-019</t>
  </si>
  <si>
    <t xml:space="preserve">VENDA DE ALGODÓN LAMINADO - 1 UNIDAD, 3´´X5 YARDAS Y DE 450 CMS DE LONGITUD ESTIRADA. </t>
  </si>
  <si>
    <t>C2S1-023</t>
  </si>
  <si>
    <t xml:space="preserve">YODOPOVIDONA - 1 FRASCO POR 120 ML. </t>
  </si>
  <si>
    <t>C2S1-014</t>
  </si>
  <si>
    <t>SOLUCIÓN SALINA - 1 FRASCO PLÁSTICO DE 250 CC.</t>
  </si>
  <si>
    <t>C2S1-013</t>
  </si>
  <si>
    <t xml:space="preserve">GUANTES DE NITRILO PARA EXÁMEN - 1 CAJA POR 100 UNIDADES. </t>
  </si>
  <si>
    <t>C2S1-015</t>
  </si>
  <si>
    <t>TERMÓMETRO DIGITAL - 1 UNIDAD, AUTOMÁTICO, CON SENSOR DE MEDICIÓN, RANGO DE 32  43.9ºC Y PRECISIÓN +/- 0.1ºC.</t>
  </si>
  <si>
    <t>C2S1-021</t>
  </si>
  <si>
    <t>ALCOHOL ANTISÉPTICO - 1 FRASCO DE 275 ML.</t>
  </si>
  <si>
    <t>C2S1-026</t>
  </si>
  <si>
    <t>COLLAR CERVICAL DE ADULTO - 1 UNIDAD</t>
  </si>
  <si>
    <t>C2S1-027</t>
  </si>
  <si>
    <t>COLLAR CERVICAL DE NIÑO - 1 UNIDAD</t>
  </si>
  <si>
    <t>C2S1-028</t>
  </si>
  <si>
    <t>INMOVILIZADORES O FERULA DE MIEMBROS SUPERIORES DE ADULTO  - 1 UNIDAD</t>
  </si>
  <si>
    <t>C2S1-029</t>
  </si>
  <si>
    <t>INMOVILIZADORES O FERULA DE MIEMBROS INFERIORES DE ADULTO  - 1 UNIDAD</t>
  </si>
  <si>
    <t>C2S1-030</t>
  </si>
  <si>
    <t>INMOVILIZADORES O FERULA DE MIEMBROS SUPERIORES DE NIÑO  - 1 UNIDAD</t>
  </si>
  <si>
    <t>C2S1-031</t>
  </si>
  <si>
    <t>INMOVILIZADORES O FERULA DE MIEMBROS INFERIORES DE NIÑO  - 1 UNIDAD</t>
  </si>
  <si>
    <t>C2S1-032</t>
  </si>
  <si>
    <t>VASOS DESECHABLES - 1 PAQUETE DE 25 UNIDADES</t>
  </si>
  <si>
    <t>C2S1-034</t>
  </si>
  <si>
    <t>TENSIOMETRO DIGITAL - 1 UNIDAD. DIGITAL DE BRAZATELE MIDE LA PRESIÓN SISTÓLICA Y DIASTÓLICA, Y LA FRECUENCIA DEL PULSO.</t>
  </si>
  <si>
    <t>C2S1-035</t>
  </si>
  <si>
    <t xml:space="preserve">FONENDOSCOPIO - 1 UNIDAD </t>
  </si>
  <si>
    <t>C2S1-036</t>
  </si>
  <si>
    <t>MASCARILLA DESECHABLE PARA RCP - 1 UNIDAD</t>
  </si>
  <si>
    <t>C2S1-004</t>
  </si>
  <si>
    <t>BOTIQUÍN TIPO B EN MALETÍN / UNIDAD</t>
  </si>
  <si>
    <t>DOS (2)</t>
  </si>
  <si>
    <t>UNO (1)</t>
  </si>
  <si>
    <t>C2S1-033</t>
  </si>
  <si>
    <t xml:space="preserve">TENSIOMETRO MANUAL - 1 UNIDAD </t>
  </si>
  <si>
    <t>IMPLESEG S.A.S.</t>
  </si>
  <si>
    <t>UT EMERGENCIAS 2021</t>
  </si>
  <si>
    <t>YUBARTA S.A.S.</t>
  </si>
  <si>
    <t>MIGUEL ANGEL VALLEJO BURGOS</t>
  </si>
  <si>
    <t>DOS (2)
Reducción del Riesgo para Evacuación y Primeros Auxilios</t>
  </si>
  <si>
    <t>DOS (2)
Suministro de elementos para evacuación y rescate</t>
  </si>
  <si>
    <t>C2S2-004</t>
  </si>
  <si>
    <t>LINTERNA RECARGABLE / UNIDAD</t>
  </si>
  <si>
    <t>C2S2-005</t>
  </si>
  <si>
    <t>MEGAFONO / UNIDAD</t>
  </si>
  <si>
    <t>C2S2-007</t>
  </si>
  <si>
    <t>PALETAS DE SEÑALIZACIÓN / UNIDAD</t>
  </si>
  <si>
    <t>C2S2-001</t>
  </si>
  <si>
    <t>TABLA ESPINAL PARA EMERGENCIAS  / UNIDAD</t>
  </si>
  <si>
    <t>C2S2-006</t>
  </si>
  <si>
    <t>SILBATO / UNIDAD</t>
  </si>
  <si>
    <t>INVERSIONES SARHEM DE COLOMBIA S.A.S.</t>
  </si>
  <si>
    <t>LIMINA S.A.S.</t>
  </si>
  <si>
    <t>COLOMBIANA DE TEXTILES POR MAYOR S.A.</t>
  </si>
  <si>
    <t>CUATRO (4)</t>
  </si>
  <si>
    <t>TRES (3)</t>
  </si>
  <si>
    <t>E</t>
  </si>
  <si>
    <t>C4S3-019</t>
  </si>
  <si>
    <t>TAPABOCAS QUIRUGICO DESECHABLE CON SUJECIÓN ELÁSTICA A LA OREJA / CAJA X 50 UND</t>
  </si>
  <si>
    <t>UNION TEMPORAL AYGEMA</t>
  </si>
  <si>
    <t>SUPRISA S.A.S.</t>
  </si>
  <si>
    <t>C</t>
  </si>
  <si>
    <t>C4S3-014</t>
  </si>
  <si>
    <t xml:space="preserve">GUANTES ESTÉRILES </t>
  </si>
  <si>
    <t>SUMIMAS S.A.S.</t>
  </si>
  <si>
    <t>UT SS 2021- CCENEG- 041-01-2021</t>
  </si>
  <si>
    <t>A</t>
  </si>
  <si>
    <t>C4S4-039</t>
  </si>
  <si>
    <t>ALGODÓN  PURIFICADO</t>
  </si>
  <si>
    <t xml:space="preserve">Botiquines </t>
  </si>
  <si>
    <t xml:space="preserve">Brigada </t>
  </si>
  <si>
    <t>Atencion primeros auxilios</t>
  </si>
  <si>
    <t xml:space="preserve">Total Contrato </t>
  </si>
  <si>
    <t xml:space="preserve">Extintores </t>
  </si>
  <si>
    <t xml:space="preserve">Atencion de emergencias </t>
  </si>
  <si>
    <t xml:space="preserve">Total: </t>
  </si>
  <si>
    <t>C1-033</t>
  </si>
  <si>
    <t>AVISO O SEÑALIZACIÓN DEL EXTINTOR / UNIDAD</t>
  </si>
  <si>
    <t>C1-002</t>
  </si>
  <si>
    <t>EXTINTOR POLVO QUÍMICO SECO CLASE ABC PORTÁTIL DE 10 LIBRAS / UNIDAD</t>
  </si>
  <si>
    <t>C1-037</t>
  </si>
  <si>
    <t>MANTENIMIENTO PREVENTIVO DE EXTINTORES / UNIDAD</t>
  </si>
  <si>
    <t>C1-044</t>
  </si>
  <si>
    <t>RECARGA DE EXTINTOR DE AGUA DE  2 ½  GALONES / UNIDAD</t>
  </si>
  <si>
    <t>C1-051</t>
  </si>
  <si>
    <t>RECARGA DE EXTINTOR DE CO2 DE 10 LIBRAS / UNIDAD</t>
  </si>
  <si>
    <t>C1-052</t>
  </si>
  <si>
    <t>RECARGA DE EXTINTOR DE CO2 DE 15 LIBRAS / UNIDAD</t>
  </si>
  <si>
    <t>C1-039</t>
  </si>
  <si>
    <t>RECARGA DE EXTINTOR POLVO QUÍMICO SECO CLASE ABC PORTÁTIL DE 10 LIBRAS / UNIDAD</t>
  </si>
  <si>
    <t>C1-040</t>
  </si>
  <si>
    <t>RECARGA DE EXTINTOR POLVO QUÍMICO SECO CLASE ABC PORTÁTIL DE 20 LIBRAS / UNIDAD</t>
  </si>
  <si>
    <t>C1-041</t>
  </si>
  <si>
    <t>RECARGA DE EXTINTOR POLVO QUÍMICO SECO CLASE ABC PORTÁTIL DE 30 LIBRAS / UNIDAD</t>
  </si>
  <si>
    <t>C1-038</t>
  </si>
  <si>
    <t>RECARGA DE EXTINTOR POLVO QUÍMICO SECO CLASE ABC PORTÁTIL DE 5 LIBRAS / UNIDAD</t>
  </si>
  <si>
    <t>C1-043</t>
  </si>
  <si>
    <t>RECARGA DE EXTINTOR POLVO QUÍMICO SECO CLASE ABC RODANTE DE 150 LIBRAS / UNIDAD</t>
  </si>
  <si>
    <t>C1-131</t>
  </si>
  <si>
    <t>REPOSICIÓN DE MAGUERA EXTINTOR DE CO2 DE 5 A 30 LIBRAS / UNIDAD</t>
  </si>
  <si>
    <t>C1-034</t>
  </si>
  <si>
    <t>SOPORTE DE PISO TIPO PEDESTAL PARA EXTINTOR 10LB / UNIDAD</t>
  </si>
  <si>
    <t>C1-035</t>
  </si>
  <si>
    <t>SOPORTE DE PISO TIPO PEDESTAL PARA EXTINTOR 20LB / UNIDAD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</si>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</sst>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Arial"/>
      <family val="2"/>
    </font>
    <font>
      <sz val="8"/>
      <color theme="0"/>
      <name val="Calibri"/>
      <family val="2"/>
      <scheme val="min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0.79998168889431442"/>
      </left>
      <right style="thin">
        <color theme="2" tint="0.79998168889431442"/>
      </right>
      <top style="thin">
        <color theme="2" tint="0.79998168889431442"/>
      </top>
      <bottom style="thin">
        <color theme="2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0.79998168889431442"/>
      </left>
      <right style="thin">
        <color theme="2" tint="0.79998168889431442"/>
      </right>
      <top style="thin">
        <color theme="2" tint="0.7999816888943144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0.79998168889431442"/>
      </left>
      <right style="thin">
        <color indexed="64"/>
      </right>
      <top style="thin">
        <color theme="2" tint="0.79998168889431442"/>
      </top>
      <bottom/>
      <diagonal/>
    </border>
    <border>
      <left/>
      <right style="thin">
        <color theme="2" tint="0.79998168889431442"/>
      </right>
      <top style="thin">
        <color theme="2" tint="0.79998168889431442"/>
      </top>
      <bottom/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2" fontId="5" fillId="0" borderId="1" xfId="1" applyFont="1" applyFill="1" applyBorder="1" applyAlignment="1">
      <alignment horizontal="center" vertical="center"/>
    </xf>
    <xf numFmtId="42" fontId="5" fillId="4" borderId="1" xfId="1" applyFont="1" applyFill="1" applyBorder="1" applyAlignment="1">
      <alignment horizontal="center" vertical="center"/>
    </xf>
    <xf numFmtId="0" fontId="5" fillId="0" borderId="0" xfId="0" applyFont="1"/>
    <xf numFmtId="6" fontId="6" fillId="0" borderId="2" xfId="0" applyNumberFormat="1" applyFont="1" applyBorder="1" applyAlignment="1">
      <alignment horizontal="right" vertical="center" wrapText="1"/>
    </xf>
    <xf numFmtId="6" fontId="6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2" fontId="4" fillId="5" borderId="0" xfId="0" applyNumberFormat="1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6" fontId="7" fillId="0" borderId="1" xfId="0" applyNumberFormat="1" applyFont="1" applyBorder="1" applyAlignment="1">
      <alignment horizontal="right" vertical="center" wrapText="1"/>
    </xf>
    <xf numFmtId="6" fontId="6" fillId="6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6" fontId="2" fillId="3" borderId="0" xfId="0" applyNumberFormat="1" applyFont="1" applyFill="1"/>
    <xf numFmtId="0" fontId="5" fillId="0" borderId="1" xfId="0" applyFont="1" applyBorder="1" applyAlignment="1">
      <alignment vertical="center" wrapText="1"/>
    </xf>
    <xf numFmtId="6" fontId="4" fillId="3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164" fontId="8" fillId="0" borderId="5" xfId="2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2" fontId="0" fillId="0" borderId="0" xfId="0" applyNumberFormat="1"/>
    <xf numFmtId="165" fontId="0" fillId="0" borderId="0" xfId="3" applyNumberFormat="1" applyFont="1"/>
    <xf numFmtId="44" fontId="0" fillId="0" borderId="0" xfId="3" applyFont="1"/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2" fontId="10" fillId="0" borderId="1" xfId="1" applyFont="1" applyFill="1" applyBorder="1" applyAlignment="1">
      <alignment horizontal="center" vertical="center" wrapText="1"/>
    </xf>
    <xf numFmtId="6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2" fontId="11" fillId="0" borderId="0" xfId="0" applyNumberFormat="1" applyFont="1" applyAlignment="1">
      <alignment horizontal="center" vertical="center" wrapText="1"/>
    </xf>
    <xf numFmtId="6" fontId="11" fillId="0" borderId="0" xfId="0" applyNumberFormat="1" applyFont="1" applyAlignment="1">
      <alignment horizontal="center" vertical="center" wrapText="1"/>
    </xf>
    <xf numFmtId="165" fontId="0" fillId="7" borderId="0" xfId="3" applyNumberFormat="1" applyFont="1" applyFill="1"/>
    <xf numFmtId="42" fontId="11" fillId="7" borderId="0" xfId="0" applyNumberFormat="1" applyFont="1" applyFill="1" applyAlignment="1">
      <alignment horizontal="center" vertical="center" wrapText="1"/>
    </xf>
    <xf numFmtId="165" fontId="0" fillId="0" borderId="0" xfId="4" applyNumberFormat="1" applyFont="1"/>
  </cellXfs>
  <cellStyles count="5">
    <cellStyle name="Moneda" xfId="4" builtinId="4"/>
    <cellStyle name="Moneda [0]" xfId="1" builtinId="7"/>
    <cellStyle name="Moneda 2" xfId="3" xr:uid="{B47C8F21-F636-4AFC-B8A2-3B48D87F40BD}"/>
    <cellStyle name="Moneda 4" xfId="2" xr:uid="{5C34093F-3E54-453C-8EB6-BFF6061C5F3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ballesteros\Downloads\Solicitud%20de%20cotizacion%20botiquin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olicitud%20de%20cotizacion%20botiqui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Cotizacion"/>
      <sheetName val="ResumenCotizacion"/>
      <sheetName val="Evaluar"/>
      <sheetName val="csvRequisicion"/>
      <sheetName val="Listas"/>
      <sheetName val="Cotizacion"/>
      <sheetName val="CSV"/>
      <sheetName val="ProveedorCSV"/>
      <sheetName val="csvTemp"/>
      <sheetName val="Version"/>
      <sheetName val="TempCantProduc"/>
      <sheetName val="Consolidado"/>
      <sheetName val="Hoja1"/>
      <sheetName val="Hoja2"/>
      <sheetName val="TempCalculos"/>
      <sheetName val="DatosCCE"/>
      <sheetName val="Parametros"/>
      <sheetName val="ConsolidadoEva"/>
      <sheetName val="Empates"/>
      <sheetName val="CalculosEva"/>
      <sheetName val="ListasEmpates"/>
      <sheetName val="ListasAutomaticas"/>
      <sheetName val="ListaProveedores"/>
      <sheetName val="Cuadro Totales"/>
      <sheetName val="TablaDinamicaMinimos"/>
      <sheetName val="TempMinimos"/>
    </sheetNames>
    <sheetDataSet>
      <sheetData sheetId="0"/>
      <sheetData sheetId="1"/>
      <sheetData sheetId="2"/>
      <sheetData sheetId="3"/>
      <sheetData sheetId="4">
        <row r="2">
          <cell r="A2" t="str">
            <v>UNO (1)</v>
          </cell>
        </row>
        <row r="3">
          <cell r="A3" t="str">
            <v>DOS (2)</v>
          </cell>
        </row>
        <row r="4">
          <cell r="A4" t="str">
            <v>TRES (3)</v>
          </cell>
        </row>
        <row r="5">
          <cell r="A5" t="str">
            <v>CUATRO (4)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Cotizacion"/>
      <sheetName val="ResumenCotizacion"/>
      <sheetName val="Evaluar"/>
      <sheetName val="csvRequisicion"/>
      <sheetName val="Listas"/>
      <sheetName val="Cotizacion"/>
      <sheetName val="CSV"/>
      <sheetName val="ProveedorCSV"/>
      <sheetName val="csvTemp"/>
      <sheetName val="Version"/>
      <sheetName val="TempCantProduc"/>
      <sheetName val="Consolidado"/>
      <sheetName val="Hoja1"/>
      <sheetName val="Hoja2"/>
      <sheetName val="TempCalculos"/>
      <sheetName val="DatosCCE"/>
      <sheetName val="Parametros"/>
      <sheetName val="ConsolidadoEva"/>
      <sheetName val="Empates"/>
      <sheetName val="CalculosEva"/>
      <sheetName val="ListasEmpates"/>
      <sheetName val="ListasAutomaticas"/>
      <sheetName val="ListaProveedores"/>
      <sheetName val="Cuadro Totales"/>
      <sheetName val="TablaDinamicaMinimos"/>
      <sheetName val="TempMinim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UNO (1)</v>
          </cell>
        </row>
        <row r="3">
          <cell r="A3" t="str">
            <v>DOS (2)</v>
          </cell>
        </row>
        <row r="4">
          <cell r="A4" t="str">
            <v>TRES (3)</v>
          </cell>
        </row>
        <row r="5">
          <cell r="A5" t="str">
            <v>CUATRO (4)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FECA-7501-474C-8674-052AF35F9437}">
  <dimension ref="A2:C15"/>
  <sheetViews>
    <sheetView tabSelected="1" workbookViewId="0">
      <selection activeCell="B32" sqref="B32"/>
    </sheetView>
  </sheetViews>
  <sheetFormatPr baseColWidth="10" defaultRowHeight="15" x14ac:dyDescent="0.25"/>
  <cols>
    <col min="1" max="1" width="25" bestFit="1" customWidth="1"/>
    <col min="2" max="3" width="15.5703125" bestFit="1" customWidth="1"/>
  </cols>
  <sheetData>
    <row r="2" spans="1:3" x14ac:dyDescent="0.25">
      <c r="A2" t="s">
        <v>101</v>
      </c>
      <c r="B2" s="36">
        <f>Botiquines!I27</f>
        <v>8589853.8208000027</v>
      </c>
    </row>
    <row r="3" spans="1:3" x14ac:dyDescent="0.25">
      <c r="A3" t="s">
        <v>102</v>
      </c>
      <c r="B3" s="37">
        <f>'Brigada '!H7</f>
        <v>4930760.1653333334</v>
      </c>
    </row>
    <row r="4" spans="1:3" x14ac:dyDescent="0.25">
      <c r="A4" t="s">
        <v>103</v>
      </c>
      <c r="B4" s="37">
        <f>+'Atención de primeros auxilios '!I4+'Atención de primeros auxilios '!I10+'Atención de primeros auxilios '!I14</f>
        <v>1632912.8704000004</v>
      </c>
    </row>
    <row r="5" spans="1:3" x14ac:dyDescent="0.25">
      <c r="A5" t="s">
        <v>104</v>
      </c>
      <c r="B5" s="36">
        <f>+SUM(B2:B4)</f>
        <v>15153526.856533337</v>
      </c>
    </row>
    <row r="9" spans="1:3" x14ac:dyDescent="0.25">
      <c r="A9" t="s">
        <v>105</v>
      </c>
      <c r="B9" s="37">
        <f>Extintores!I16</f>
        <v>33645544.800000004</v>
      </c>
    </row>
    <row r="10" spans="1:3" x14ac:dyDescent="0.25">
      <c r="A10" t="s">
        <v>106</v>
      </c>
      <c r="B10" s="37">
        <f>B5</f>
        <v>15153526.856533337</v>
      </c>
    </row>
    <row r="11" spans="1:3" x14ac:dyDescent="0.25">
      <c r="A11" t="s">
        <v>107</v>
      </c>
      <c r="B11" s="52">
        <f>+SUM(B9:B10)</f>
        <v>48799071.656533346</v>
      </c>
    </row>
    <row r="12" spans="1:3" x14ac:dyDescent="0.25">
      <c r="B12" s="38"/>
    </row>
    <row r="15" spans="1:3" x14ac:dyDescent="0.25">
      <c r="C15" s="54">
        <v>48799071.656533301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6B46-B26A-4AA6-A698-414A454DE598}">
  <dimension ref="B1:M27"/>
  <sheetViews>
    <sheetView workbookViewId="0">
      <pane xSplit="9" ySplit="3" topLeftCell="J27" activePane="bottomRight" state="frozen"/>
      <selection pane="topRight" activeCell="J1" sqref="J1"/>
      <selection pane="bottomLeft" activeCell="A4" sqref="A4"/>
      <selection pane="bottomRight" activeCell="C61" sqref="C61"/>
    </sheetView>
  </sheetViews>
  <sheetFormatPr baseColWidth="10" defaultRowHeight="11.25" x14ac:dyDescent="0.2"/>
  <cols>
    <col min="1" max="1" width="11.42578125" style="10"/>
    <col min="2" max="2" width="10.7109375" style="13" bestFit="1" customWidth="1"/>
    <col min="3" max="3" width="11.140625" style="13" bestFit="1" customWidth="1"/>
    <col min="4" max="4" width="5.7109375" style="13" bestFit="1" customWidth="1"/>
    <col min="5" max="5" width="10" style="13" bestFit="1" customWidth="1"/>
    <col min="6" max="6" width="18.42578125" style="14" customWidth="1"/>
    <col min="7" max="7" width="7.140625" style="13" bestFit="1" customWidth="1"/>
    <col min="8" max="16384" width="11.42578125" style="10"/>
  </cols>
  <sheetData>
    <row r="1" spans="2:13" s="4" customFormat="1" ht="22.5" x14ac:dyDescent="0.25"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2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2:13" ht="78.75" x14ac:dyDescent="0.2">
      <c r="B2" s="5" t="s">
        <v>12</v>
      </c>
      <c r="C2" s="5" t="s">
        <v>13</v>
      </c>
      <c r="D2" s="6" t="s">
        <v>14</v>
      </c>
      <c r="E2" s="6" t="s">
        <v>15</v>
      </c>
      <c r="F2" s="7" t="s">
        <v>16</v>
      </c>
      <c r="G2" s="6">
        <v>16</v>
      </c>
      <c r="H2" s="8">
        <f>+AVERAGE(J2:M2)</f>
        <v>20297.558400000002</v>
      </c>
      <c r="I2" s="9">
        <f>+H2*G2</f>
        <v>324760.93440000003</v>
      </c>
      <c r="J2" s="8">
        <v>27305.600000000002</v>
      </c>
      <c r="K2" s="8">
        <v>25439.321599999999</v>
      </c>
      <c r="L2" s="8">
        <v>23744</v>
      </c>
      <c r="M2" s="8">
        <v>4701.3119999999999</v>
      </c>
    </row>
    <row r="3" spans="2:13" ht="78.75" x14ac:dyDescent="0.2">
      <c r="B3" s="5" t="s">
        <v>12</v>
      </c>
      <c r="C3" s="5" t="s">
        <v>13</v>
      </c>
      <c r="D3" s="6" t="s">
        <v>14</v>
      </c>
      <c r="E3" s="6" t="s">
        <v>17</v>
      </c>
      <c r="F3" s="7" t="s">
        <v>18</v>
      </c>
      <c r="G3" s="6">
        <v>110</v>
      </c>
      <c r="H3" s="8">
        <f t="shared" ref="H3:H26" si="0">+AVERAGE(J3:M3)</f>
        <v>22844.9928</v>
      </c>
      <c r="I3" s="9">
        <f t="shared" ref="I3:I26" si="1">+H3*G3</f>
        <v>2512949.2080000001</v>
      </c>
      <c r="J3" s="8">
        <v>23744</v>
      </c>
      <c r="K3" s="8">
        <v>10175.4912</v>
      </c>
      <c r="L3" s="8">
        <v>29680</v>
      </c>
      <c r="M3" s="8">
        <v>27780.48</v>
      </c>
    </row>
    <row r="4" spans="2:13" ht="78.75" x14ac:dyDescent="0.2">
      <c r="B4" s="5" t="s">
        <v>12</v>
      </c>
      <c r="C4" s="5" t="s">
        <v>13</v>
      </c>
      <c r="D4" s="6" t="s">
        <v>14</v>
      </c>
      <c r="E4" s="6" t="s">
        <v>19</v>
      </c>
      <c r="F4" s="7" t="s">
        <v>20</v>
      </c>
      <c r="G4" s="6">
        <v>15</v>
      </c>
      <c r="H4" s="8">
        <f t="shared" si="0"/>
        <v>22782.961599999999</v>
      </c>
      <c r="I4" s="9">
        <f t="shared" si="1"/>
        <v>341744.424</v>
      </c>
      <c r="J4" s="8">
        <v>23744</v>
      </c>
      <c r="K4" s="8">
        <v>30527.660800000001</v>
      </c>
      <c r="L4" s="8">
        <v>29680</v>
      </c>
      <c r="M4" s="8">
        <v>7180.1855999999998</v>
      </c>
    </row>
    <row r="5" spans="2:13" ht="78.75" x14ac:dyDescent="0.2">
      <c r="B5" s="5" t="s">
        <v>12</v>
      </c>
      <c r="C5" s="5" t="s">
        <v>13</v>
      </c>
      <c r="D5" s="6" t="s">
        <v>14</v>
      </c>
      <c r="E5" s="6" t="s">
        <v>21</v>
      </c>
      <c r="F5" s="7" t="s">
        <v>22</v>
      </c>
      <c r="G5" s="6">
        <v>24</v>
      </c>
      <c r="H5" s="8">
        <f t="shared" si="0"/>
        <v>2357.7791999999999</v>
      </c>
      <c r="I5" s="9">
        <f t="shared" si="1"/>
        <v>56586.700799999999</v>
      </c>
      <c r="J5" s="11">
        <v>0</v>
      </c>
      <c r="K5" s="8">
        <v>2034.8608000000002</v>
      </c>
      <c r="L5" s="8">
        <v>5936</v>
      </c>
      <c r="M5" s="8">
        <v>1460.2560000000001</v>
      </c>
    </row>
    <row r="6" spans="2:13" ht="78.75" x14ac:dyDescent="0.2">
      <c r="B6" s="5" t="s">
        <v>12</v>
      </c>
      <c r="C6" s="5" t="s">
        <v>13</v>
      </c>
      <c r="D6" s="6" t="s">
        <v>14</v>
      </c>
      <c r="E6" s="6" t="s">
        <v>23</v>
      </c>
      <c r="F6" s="7" t="s">
        <v>24</v>
      </c>
      <c r="G6" s="6">
        <v>24</v>
      </c>
      <c r="H6" s="8">
        <f t="shared" si="0"/>
        <v>2452.7551999999996</v>
      </c>
      <c r="I6" s="9">
        <f t="shared" si="1"/>
        <v>58866.124799999991</v>
      </c>
      <c r="J6" s="8">
        <v>2196.3200000000002</v>
      </c>
      <c r="K6" s="8">
        <v>2034.8608000000002</v>
      </c>
      <c r="L6" s="8">
        <v>4155.2</v>
      </c>
      <c r="M6" s="8">
        <v>1424.64</v>
      </c>
    </row>
    <row r="7" spans="2:13" ht="78.75" x14ac:dyDescent="0.2">
      <c r="B7" s="5" t="s">
        <v>12</v>
      </c>
      <c r="C7" s="5" t="s">
        <v>13</v>
      </c>
      <c r="D7" s="6" t="s">
        <v>14</v>
      </c>
      <c r="E7" s="6" t="s">
        <v>25</v>
      </c>
      <c r="F7" s="7" t="s">
        <v>26</v>
      </c>
      <c r="G7" s="6">
        <v>24</v>
      </c>
      <c r="H7" s="8">
        <f t="shared" si="0"/>
        <v>2838.5952000000002</v>
      </c>
      <c r="I7" s="9">
        <f t="shared" si="1"/>
        <v>68126.284800000009</v>
      </c>
      <c r="J7" s="8">
        <v>2196.3200000000002</v>
      </c>
      <c r="K7" s="8">
        <v>2509.7408</v>
      </c>
      <c r="L7" s="8">
        <v>4748.8</v>
      </c>
      <c r="M7" s="8">
        <v>1899.52</v>
      </c>
    </row>
    <row r="8" spans="2:13" ht="78.75" x14ac:dyDescent="0.2">
      <c r="B8" s="5" t="s">
        <v>12</v>
      </c>
      <c r="C8" s="5" t="s">
        <v>13</v>
      </c>
      <c r="D8" s="6" t="s">
        <v>14</v>
      </c>
      <c r="E8" s="6" t="s">
        <v>27</v>
      </c>
      <c r="F8" s="7" t="s">
        <v>28</v>
      </c>
      <c r="G8" s="6">
        <v>24</v>
      </c>
      <c r="H8" s="8">
        <f t="shared" si="0"/>
        <v>3771.4376000000007</v>
      </c>
      <c r="I8" s="9">
        <f t="shared" si="1"/>
        <v>90514.502400000012</v>
      </c>
      <c r="J8" s="12">
        <v>2196.3200000000002</v>
      </c>
      <c r="K8" s="12">
        <v>4341.5904</v>
      </c>
      <c r="L8" s="12">
        <v>5342.4000000000005</v>
      </c>
      <c r="M8" s="12">
        <v>3205.44</v>
      </c>
    </row>
    <row r="9" spans="2:13" ht="78.75" x14ac:dyDescent="0.2">
      <c r="B9" s="5" t="s">
        <v>12</v>
      </c>
      <c r="C9" s="5" t="s">
        <v>13</v>
      </c>
      <c r="D9" s="6" t="s">
        <v>14</v>
      </c>
      <c r="E9" s="6" t="s">
        <v>29</v>
      </c>
      <c r="F9" s="7" t="s">
        <v>30</v>
      </c>
      <c r="G9" s="6">
        <v>12</v>
      </c>
      <c r="H9" s="8">
        <f t="shared" si="0"/>
        <v>2524.8776000000003</v>
      </c>
      <c r="I9" s="9">
        <f t="shared" si="1"/>
        <v>30298.531200000005</v>
      </c>
      <c r="J9" s="12">
        <v>2196.3200000000002</v>
      </c>
      <c r="K9" s="12">
        <v>2798.2303999999999</v>
      </c>
      <c r="L9" s="12">
        <v>3561.6</v>
      </c>
      <c r="M9" s="12">
        <v>1543.3600000000001</v>
      </c>
    </row>
    <row r="10" spans="2:13" ht="78.75" x14ac:dyDescent="0.2">
      <c r="B10" s="5" t="s">
        <v>12</v>
      </c>
      <c r="C10" s="5" t="s">
        <v>13</v>
      </c>
      <c r="D10" s="6" t="s">
        <v>14</v>
      </c>
      <c r="E10" s="6" t="s">
        <v>31</v>
      </c>
      <c r="F10" s="7" t="s">
        <v>32</v>
      </c>
      <c r="G10" s="6">
        <v>16</v>
      </c>
      <c r="H10" s="8">
        <f t="shared" si="0"/>
        <v>10379.392800000001</v>
      </c>
      <c r="I10" s="9">
        <f t="shared" si="1"/>
        <v>166070.28480000002</v>
      </c>
      <c r="J10" s="12">
        <v>12465.6</v>
      </c>
      <c r="K10" s="12">
        <v>10175.4912</v>
      </c>
      <c r="L10" s="12">
        <v>14246.4</v>
      </c>
      <c r="M10" s="12">
        <v>4630.08</v>
      </c>
    </row>
    <row r="11" spans="2:13" ht="78.75" x14ac:dyDescent="0.2">
      <c r="B11" s="5" t="s">
        <v>12</v>
      </c>
      <c r="C11" s="5" t="s">
        <v>13</v>
      </c>
      <c r="D11" s="6" t="s">
        <v>14</v>
      </c>
      <c r="E11" s="6" t="s">
        <v>33</v>
      </c>
      <c r="F11" s="7" t="s">
        <v>34</v>
      </c>
      <c r="G11" s="6">
        <v>70</v>
      </c>
      <c r="H11" s="8">
        <f t="shared" si="0"/>
        <v>5738.6279999999997</v>
      </c>
      <c r="I11" s="9">
        <f t="shared" si="1"/>
        <v>401703.95999999996</v>
      </c>
      <c r="J11" s="12">
        <v>5936</v>
      </c>
      <c r="K11" s="12">
        <v>4315.4719999999998</v>
      </c>
      <c r="L11" s="12">
        <v>9497.6</v>
      </c>
      <c r="M11" s="12">
        <v>3205.44</v>
      </c>
    </row>
    <row r="12" spans="2:13" ht="78.75" x14ac:dyDescent="0.2">
      <c r="B12" s="5" t="s">
        <v>12</v>
      </c>
      <c r="C12" s="5" t="s">
        <v>13</v>
      </c>
      <c r="D12" s="6" t="s">
        <v>14</v>
      </c>
      <c r="E12" s="6" t="s">
        <v>35</v>
      </c>
      <c r="F12" s="7" t="s">
        <v>36</v>
      </c>
      <c r="G12" s="6">
        <v>15</v>
      </c>
      <c r="H12" s="8">
        <f t="shared" si="0"/>
        <v>34725.599999999999</v>
      </c>
      <c r="I12" s="9">
        <f t="shared" si="1"/>
        <v>520884</v>
      </c>
      <c r="J12" s="12">
        <v>61734.400000000001</v>
      </c>
      <c r="K12" s="12">
        <v>0</v>
      </c>
      <c r="L12" s="12">
        <v>0</v>
      </c>
      <c r="M12" s="12">
        <v>77168</v>
      </c>
    </row>
    <row r="13" spans="2:13" ht="78.75" x14ac:dyDescent="0.2">
      <c r="B13" s="5" t="s">
        <v>12</v>
      </c>
      <c r="C13" s="5" t="s">
        <v>13</v>
      </c>
      <c r="D13" s="6" t="s">
        <v>14</v>
      </c>
      <c r="E13" s="6" t="s">
        <v>37</v>
      </c>
      <c r="F13" s="7" t="s">
        <v>38</v>
      </c>
      <c r="G13" s="6">
        <v>12</v>
      </c>
      <c r="H13" s="8">
        <f t="shared" si="0"/>
        <v>22442.235199999999</v>
      </c>
      <c r="I13" s="9">
        <f t="shared" si="1"/>
        <v>269306.8224</v>
      </c>
      <c r="J13" s="12">
        <v>23744</v>
      </c>
      <c r="K13" s="12">
        <v>18655.660800000001</v>
      </c>
      <c r="L13" s="12">
        <v>35616</v>
      </c>
      <c r="M13" s="12">
        <v>11753.28</v>
      </c>
    </row>
    <row r="14" spans="2:13" ht="78.75" x14ac:dyDescent="0.2">
      <c r="B14" s="5" t="s">
        <v>12</v>
      </c>
      <c r="C14" s="5" t="s">
        <v>13</v>
      </c>
      <c r="D14" s="6" t="s">
        <v>14</v>
      </c>
      <c r="E14" s="6" t="s">
        <v>39</v>
      </c>
      <c r="F14" s="7" t="s">
        <v>40</v>
      </c>
      <c r="G14" s="6">
        <v>15</v>
      </c>
      <c r="H14" s="8">
        <f t="shared" si="0"/>
        <v>3829.9072000000001</v>
      </c>
      <c r="I14" s="9">
        <f t="shared" si="1"/>
        <v>57448.608</v>
      </c>
      <c r="J14" s="12">
        <v>5936</v>
      </c>
      <c r="K14" s="12">
        <v>5002.8608000000004</v>
      </c>
      <c r="L14" s="12">
        <v>0</v>
      </c>
      <c r="M14" s="12">
        <v>4380.768</v>
      </c>
    </row>
    <row r="15" spans="2:13" ht="78.75" x14ac:dyDescent="0.2">
      <c r="B15" s="5" t="s">
        <v>12</v>
      </c>
      <c r="C15" s="5" t="s">
        <v>13</v>
      </c>
      <c r="D15" s="6" t="s">
        <v>14</v>
      </c>
      <c r="E15" s="6" t="s">
        <v>41</v>
      </c>
      <c r="F15" s="7" t="s">
        <v>42</v>
      </c>
      <c r="G15" s="6">
        <v>2</v>
      </c>
      <c r="H15" s="8">
        <f t="shared" si="0"/>
        <v>45181.270400000001</v>
      </c>
      <c r="I15" s="9">
        <f t="shared" si="1"/>
        <v>90362.540800000002</v>
      </c>
      <c r="J15" s="12">
        <v>65296</v>
      </c>
      <c r="K15" s="12">
        <v>37311.321600000003</v>
      </c>
      <c r="L15" s="12">
        <v>0</v>
      </c>
      <c r="M15" s="12">
        <v>78117.760000000009</v>
      </c>
    </row>
    <row r="16" spans="2:13" ht="78.75" x14ac:dyDescent="0.2">
      <c r="B16" s="5" t="s">
        <v>12</v>
      </c>
      <c r="C16" s="5" t="s">
        <v>13</v>
      </c>
      <c r="D16" s="6" t="s">
        <v>14</v>
      </c>
      <c r="E16" s="6" t="s">
        <v>43</v>
      </c>
      <c r="F16" s="7" t="s">
        <v>44</v>
      </c>
      <c r="G16" s="6">
        <v>2</v>
      </c>
      <c r="H16" s="8">
        <f t="shared" si="0"/>
        <v>36379.072800000002</v>
      </c>
      <c r="I16" s="9">
        <f t="shared" si="1"/>
        <v>72758.145600000003</v>
      </c>
      <c r="J16" s="12">
        <v>65296</v>
      </c>
      <c r="K16" s="12">
        <v>33919.491200000004</v>
      </c>
      <c r="L16" s="12">
        <v>0</v>
      </c>
      <c r="M16" s="12">
        <v>46300.800000000003</v>
      </c>
    </row>
    <row r="17" spans="2:13" ht="78.75" x14ac:dyDescent="0.2">
      <c r="B17" s="5" t="s">
        <v>12</v>
      </c>
      <c r="C17" s="5" t="s">
        <v>13</v>
      </c>
      <c r="D17" s="6" t="s">
        <v>14</v>
      </c>
      <c r="E17" s="6" t="s">
        <v>45</v>
      </c>
      <c r="F17" s="7" t="s">
        <v>46</v>
      </c>
      <c r="G17" s="6">
        <v>12</v>
      </c>
      <c r="H17" s="8">
        <f t="shared" si="0"/>
        <v>26707.547999999999</v>
      </c>
      <c r="I17" s="9">
        <f t="shared" si="1"/>
        <v>320490.576</v>
      </c>
      <c r="J17" s="12">
        <v>26355.84</v>
      </c>
      <c r="K17" s="12">
        <v>16959.152000000002</v>
      </c>
      <c r="L17" s="12">
        <v>47488</v>
      </c>
      <c r="M17" s="12">
        <v>16027.2</v>
      </c>
    </row>
    <row r="18" spans="2:13" ht="78.75" x14ac:dyDescent="0.2">
      <c r="B18" s="5" t="s">
        <v>12</v>
      </c>
      <c r="C18" s="5" t="s">
        <v>13</v>
      </c>
      <c r="D18" s="6" t="s">
        <v>14</v>
      </c>
      <c r="E18" s="6" t="s">
        <v>47</v>
      </c>
      <c r="F18" s="7" t="s">
        <v>48</v>
      </c>
      <c r="G18" s="6">
        <v>12</v>
      </c>
      <c r="H18" s="8">
        <f t="shared" si="0"/>
        <v>26707.547999999999</v>
      </c>
      <c r="I18" s="9">
        <f t="shared" si="1"/>
        <v>320490.576</v>
      </c>
      <c r="J18" s="12">
        <v>26355.84</v>
      </c>
      <c r="K18" s="12">
        <v>16959.152000000002</v>
      </c>
      <c r="L18" s="12">
        <v>47488</v>
      </c>
      <c r="M18" s="12">
        <v>16027.2</v>
      </c>
    </row>
    <row r="19" spans="2:13" ht="78.75" x14ac:dyDescent="0.2">
      <c r="B19" s="5" t="s">
        <v>12</v>
      </c>
      <c r="C19" s="5" t="s">
        <v>13</v>
      </c>
      <c r="D19" s="6" t="s">
        <v>14</v>
      </c>
      <c r="E19" s="6" t="s">
        <v>49</v>
      </c>
      <c r="F19" s="7" t="s">
        <v>50</v>
      </c>
      <c r="G19" s="6">
        <v>12</v>
      </c>
      <c r="H19" s="8">
        <f t="shared" si="0"/>
        <v>26707.547999999999</v>
      </c>
      <c r="I19" s="9">
        <f t="shared" si="1"/>
        <v>320490.576</v>
      </c>
      <c r="J19" s="12">
        <v>26355.84</v>
      </c>
      <c r="K19" s="12">
        <v>16959.152000000002</v>
      </c>
      <c r="L19" s="12">
        <v>47488</v>
      </c>
      <c r="M19" s="12">
        <v>16027.2</v>
      </c>
    </row>
    <row r="20" spans="2:13" ht="78.75" x14ac:dyDescent="0.2">
      <c r="B20" s="5" t="s">
        <v>12</v>
      </c>
      <c r="C20" s="5" t="s">
        <v>13</v>
      </c>
      <c r="D20" s="6" t="s">
        <v>14</v>
      </c>
      <c r="E20" s="6" t="s">
        <v>51</v>
      </c>
      <c r="F20" s="7" t="s">
        <v>52</v>
      </c>
      <c r="G20" s="6">
        <v>12</v>
      </c>
      <c r="H20" s="8">
        <f t="shared" si="0"/>
        <v>26707.547999999999</v>
      </c>
      <c r="I20" s="9">
        <f t="shared" si="1"/>
        <v>320490.576</v>
      </c>
      <c r="J20" s="12">
        <v>26355.84</v>
      </c>
      <c r="K20" s="12">
        <v>16959.152000000002</v>
      </c>
      <c r="L20" s="12">
        <v>47488</v>
      </c>
      <c r="M20" s="12">
        <v>16027.2</v>
      </c>
    </row>
    <row r="21" spans="2:13" ht="78.75" x14ac:dyDescent="0.2">
      <c r="B21" s="5" t="s">
        <v>12</v>
      </c>
      <c r="C21" s="5" t="s">
        <v>13</v>
      </c>
      <c r="D21" s="6" t="s">
        <v>14</v>
      </c>
      <c r="E21" s="6" t="s">
        <v>53</v>
      </c>
      <c r="F21" s="7" t="s">
        <v>54</v>
      </c>
      <c r="G21" s="6">
        <v>4</v>
      </c>
      <c r="H21" s="8">
        <f t="shared" si="0"/>
        <v>4057.5528000000004</v>
      </c>
      <c r="I21" s="9">
        <f t="shared" si="1"/>
        <v>16230.211200000002</v>
      </c>
      <c r="J21" s="12">
        <v>3561.6</v>
      </c>
      <c r="K21" s="12">
        <v>4239.4912000000004</v>
      </c>
      <c r="L21" s="12">
        <v>5936</v>
      </c>
      <c r="M21" s="12">
        <v>2493.12</v>
      </c>
    </row>
    <row r="22" spans="2:13" ht="78.75" x14ac:dyDescent="0.2">
      <c r="B22" s="5" t="s">
        <v>12</v>
      </c>
      <c r="C22" s="5" t="s">
        <v>13</v>
      </c>
      <c r="D22" s="6" t="s">
        <v>14</v>
      </c>
      <c r="E22" s="6" t="s">
        <v>55</v>
      </c>
      <c r="F22" s="7" t="s">
        <v>56</v>
      </c>
      <c r="G22" s="6">
        <v>3</v>
      </c>
      <c r="H22" s="8">
        <f t="shared" si="0"/>
        <v>247531.2</v>
      </c>
      <c r="I22" s="9">
        <f t="shared" si="1"/>
        <v>742593.60000000009</v>
      </c>
      <c r="J22" s="12">
        <v>302736</v>
      </c>
      <c r="K22" s="12">
        <v>189952</v>
      </c>
      <c r="L22" s="12">
        <v>332416</v>
      </c>
      <c r="M22" s="12">
        <v>165020.80000000002</v>
      </c>
    </row>
    <row r="23" spans="2:13" ht="78.75" x14ac:dyDescent="0.2">
      <c r="B23" s="5" t="s">
        <v>12</v>
      </c>
      <c r="C23" s="5" t="s">
        <v>13</v>
      </c>
      <c r="D23" s="6" t="s">
        <v>14</v>
      </c>
      <c r="E23" s="6" t="s">
        <v>57</v>
      </c>
      <c r="F23" s="7" t="s">
        <v>58</v>
      </c>
      <c r="G23" s="6">
        <v>5</v>
      </c>
      <c r="H23" s="8">
        <f t="shared" si="0"/>
        <v>37438.945599999999</v>
      </c>
      <c r="I23" s="9">
        <f t="shared" si="1"/>
        <v>187194.728</v>
      </c>
      <c r="J23" s="12">
        <v>0</v>
      </c>
      <c r="K23" s="12">
        <v>67838.982400000008</v>
      </c>
      <c r="L23" s="12">
        <v>53424</v>
      </c>
      <c r="M23" s="12">
        <v>28492.799999999999</v>
      </c>
    </row>
    <row r="24" spans="2:13" ht="78.75" x14ac:dyDescent="0.2">
      <c r="B24" s="5" t="s">
        <v>12</v>
      </c>
      <c r="C24" s="5" t="s">
        <v>13</v>
      </c>
      <c r="D24" s="6" t="s">
        <v>14</v>
      </c>
      <c r="E24" s="6" t="s">
        <v>59</v>
      </c>
      <c r="F24" s="7" t="s">
        <v>60</v>
      </c>
      <c r="G24" s="6">
        <v>8</v>
      </c>
      <c r="H24" s="8">
        <f t="shared" si="0"/>
        <v>20182.400000000001</v>
      </c>
      <c r="I24" s="9">
        <f t="shared" si="1"/>
        <v>161459.20000000001</v>
      </c>
      <c r="J24" s="12">
        <v>23744</v>
      </c>
      <c r="K24" s="12">
        <v>11872</v>
      </c>
      <c r="L24" s="12">
        <v>35616</v>
      </c>
      <c r="M24" s="12">
        <v>9497.6</v>
      </c>
    </row>
    <row r="25" spans="2:13" ht="78.75" x14ac:dyDescent="0.2">
      <c r="B25" s="5" t="s">
        <v>12</v>
      </c>
      <c r="C25" s="5" t="s">
        <v>13</v>
      </c>
      <c r="D25" s="6" t="s">
        <v>14</v>
      </c>
      <c r="E25" s="6" t="s">
        <v>61</v>
      </c>
      <c r="F25" s="7" t="s">
        <v>62</v>
      </c>
      <c r="G25" s="6">
        <v>2</v>
      </c>
      <c r="H25" s="8">
        <f t="shared" si="0"/>
        <v>511980</v>
      </c>
      <c r="I25" s="9">
        <f t="shared" si="1"/>
        <v>1023960</v>
      </c>
      <c r="J25" s="12">
        <v>682640</v>
      </c>
      <c r="K25" s="12">
        <v>712320</v>
      </c>
      <c r="L25" s="12">
        <v>0</v>
      </c>
      <c r="M25" s="12">
        <v>652960</v>
      </c>
    </row>
    <row r="26" spans="2:13" ht="22.5" x14ac:dyDescent="0.2">
      <c r="B26" s="5" t="s">
        <v>63</v>
      </c>
      <c r="C26" s="5" t="s">
        <v>64</v>
      </c>
      <c r="D26" s="5" t="s">
        <v>14</v>
      </c>
      <c r="E26" s="5" t="s">
        <v>65</v>
      </c>
      <c r="F26" s="5" t="s">
        <v>66</v>
      </c>
      <c r="G26" s="6">
        <v>1</v>
      </c>
      <c r="H26" s="8">
        <f t="shared" si="0"/>
        <v>114072.7056</v>
      </c>
      <c r="I26" s="9">
        <f t="shared" si="1"/>
        <v>114072.7056</v>
      </c>
      <c r="J26" s="12">
        <v>267120</v>
      </c>
      <c r="K26" s="12">
        <v>67838.982400000008</v>
      </c>
      <c r="L26" s="12">
        <v>59360</v>
      </c>
      <c r="M26" s="12">
        <v>61971.840000000004</v>
      </c>
    </row>
    <row r="27" spans="2:13" x14ac:dyDescent="0.2">
      <c r="I27" s="15">
        <f>+SUM(I2:I26)</f>
        <v>8589853.8208000027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879B-BA61-438E-AB78-07EDCB4B8592}">
  <dimension ref="A1:N7"/>
  <sheetViews>
    <sheetView workbookViewId="0">
      <selection activeCell="H15" sqref="H15"/>
    </sheetView>
  </sheetViews>
  <sheetFormatPr baseColWidth="10" defaultRowHeight="15" x14ac:dyDescent="0.25"/>
  <cols>
    <col min="1" max="1" width="10.42578125" bestFit="1" customWidth="1"/>
    <col min="3" max="3" width="5.7109375" style="25" bestFit="1" customWidth="1"/>
    <col min="4" max="4" width="10" style="25" bestFit="1" customWidth="1"/>
    <col min="5" max="5" width="13" style="26" customWidth="1"/>
    <col min="6" max="6" width="7.140625" bestFit="1" customWidth="1"/>
    <col min="7" max="7" width="13" bestFit="1" customWidth="1"/>
    <col min="8" max="8" width="14.5703125" bestFit="1" customWidth="1"/>
  </cols>
  <sheetData>
    <row r="1" spans="1:14" ht="33.75" x14ac:dyDescent="0.2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6" t="s">
        <v>5</v>
      </c>
      <c r="G1" s="18" t="s">
        <v>6</v>
      </c>
      <c r="H1" s="19" t="s">
        <v>7</v>
      </c>
      <c r="I1" s="20" t="s">
        <v>67</v>
      </c>
      <c r="J1" s="20" t="s">
        <v>8</v>
      </c>
      <c r="K1" s="20" t="s">
        <v>68</v>
      </c>
      <c r="L1" s="20" t="s">
        <v>9</v>
      </c>
      <c r="M1" s="20" t="s">
        <v>69</v>
      </c>
      <c r="N1" s="20" t="s">
        <v>70</v>
      </c>
    </row>
    <row r="2" spans="1:14" ht="67.5" x14ac:dyDescent="0.25">
      <c r="A2" s="21" t="s">
        <v>71</v>
      </c>
      <c r="B2" s="21" t="s">
        <v>72</v>
      </c>
      <c r="C2" s="22" t="s">
        <v>14</v>
      </c>
      <c r="D2" s="22" t="s">
        <v>73</v>
      </c>
      <c r="E2" s="21" t="s">
        <v>74</v>
      </c>
      <c r="F2" s="22">
        <v>30</v>
      </c>
      <c r="G2" s="12">
        <f>+AVERAGE(I2:N2)</f>
        <v>38188.26666666667</v>
      </c>
      <c r="H2" s="23">
        <f>+G2*F2</f>
        <v>1145648</v>
      </c>
      <c r="I2" s="24">
        <v>0</v>
      </c>
      <c r="J2" s="12">
        <v>41552</v>
      </c>
      <c r="K2" s="12">
        <v>53424</v>
      </c>
      <c r="L2" s="12">
        <v>59360</v>
      </c>
      <c r="M2" s="12">
        <v>33241.599999999999</v>
      </c>
      <c r="N2" s="12">
        <v>41552</v>
      </c>
    </row>
    <row r="3" spans="1:14" ht="67.5" x14ac:dyDescent="0.25">
      <c r="A3" s="21" t="s">
        <v>71</v>
      </c>
      <c r="B3" s="21" t="s">
        <v>72</v>
      </c>
      <c r="C3" s="22" t="s">
        <v>14</v>
      </c>
      <c r="D3" s="22" t="s">
        <v>75</v>
      </c>
      <c r="E3" s="21" t="s">
        <v>76</v>
      </c>
      <c r="F3" s="22">
        <v>6</v>
      </c>
      <c r="G3" s="12">
        <f t="shared" ref="G3:G6" si="0">+AVERAGE(I3:N3)</f>
        <v>204485.30666666664</v>
      </c>
      <c r="H3" s="23">
        <f t="shared" ref="H3:H6" si="1">+G3*F3</f>
        <v>1226911.8399999999</v>
      </c>
      <c r="I3" s="12">
        <v>204224.5184</v>
      </c>
      <c r="J3" s="24">
        <v>0</v>
      </c>
      <c r="K3" s="12">
        <v>166208</v>
      </c>
      <c r="L3" s="12">
        <v>203519.3216</v>
      </c>
      <c r="M3" s="12">
        <v>652960</v>
      </c>
      <c r="N3" s="24">
        <v>0</v>
      </c>
    </row>
    <row r="4" spans="1:14" ht="67.5" x14ac:dyDescent="0.25">
      <c r="A4" s="21" t="s">
        <v>71</v>
      </c>
      <c r="B4" s="21" t="s">
        <v>72</v>
      </c>
      <c r="C4" s="22" t="s">
        <v>14</v>
      </c>
      <c r="D4" s="22" t="s">
        <v>77</v>
      </c>
      <c r="E4" s="21" t="s">
        <v>78</v>
      </c>
      <c r="F4" s="22">
        <v>15</v>
      </c>
      <c r="G4" s="12">
        <f t="shared" si="0"/>
        <v>32197.259733333336</v>
      </c>
      <c r="H4" s="23">
        <f t="shared" si="1"/>
        <v>482958.89600000007</v>
      </c>
      <c r="I4" s="12">
        <v>41901.036800000002</v>
      </c>
      <c r="J4" s="12">
        <v>16620.8</v>
      </c>
      <c r="K4" s="12">
        <v>29680</v>
      </c>
      <c r="L4" s="12">
        <v>25439.321599999999</v>
      </c>
      <c r="M4" s="12">
        <v>26118.400000000001</v>
      </c>
      <c r="N4" s="12">
        <v>53424</v>
      </c>
    </row>
    <row r="5" spans="1:14" ht="67.5" x14ac:dyDescent="0.25">
      <c r="A5" s="21" t="s">
        <v>71</v>
      </c>
      <c r="B5" s="21" t="s">
        <v>72</v>
      </c>
      <c r="C5" s="22" t="s">
        <v>14</v>
      </c>
      <c r="D5" s="22" t="s">
        <v>79</v>
      </c>
      <c r="E5" s="21" t="s">
        <v>80</v>
      </c>
      <c r="F5" s="22">
        <v>5</v>
      </c>
      <c r="G5" s="12">
        <f t="shared" si="0"/>
        <v>208005.75040000002</v>
      </c>
      <c r="H5" s="23">
        <f t="shared" si="1"/>
        <v>1040028.7520000001</v>
      </c>
      <c r="I5" s="12">
        <v>212627.52000000002</v>
      </c>
      <c r="J5" s="12">
        <v>130592</v>
      </c>
      <c r="K5" s="12">
        <v>189952</v>
      </c>
      <c r="L5" s="12">
        <v>186558.98240000001</v>
      </c>
      <c r="M5" s="12">
        <v>296800</v>
      </c>
      <c r="N5" s="12">
        <v>231504</v>
      </c>
    </row>
    <row r="6" spans="1:14" ht="67.5" x14ac:dyDescent="0.25">
      <c r="A6" s="21" t="s">
        <v>71</v>
      </c>
      <c r="B6" s="21" t="s">
        <v>72</v>
      </c>
      <c r="C6" s="22" t="s">
        <v>14</v>
      </c>
      <c r="D6" s="22" t="s">
        <v>81</v>
      </c>
      <c r="E6" s="21" t="s">
        <v>82</v>
      </c>
      <c r="F6" s="22">
        <v>35</v>
      </c>
      <c r="G6" s="12">
        <f t="shared" si="0"/>
        <v>29577.505066666668</v>
      </c>
      <c r="H6" s="23">
        <f t="shared" si="1"/>
        <v>1035212.6773333334</v>
      </c>
      <c r="I6" s="12">
        <v>8798.3392000000003</v>
      </c>
      <c r="J6" s="12">
        <v>29680</v>
      </c>
      <c r="K6" s="12">
        <v>7716.8</v>
      </c>
      <c r="L6" s="12">
        <v>33919.491200000004</v>
      </c>
      <c r="M6" s="12">
        <v>20182.400000000001</v>
      </c>
      <c r="N6" s="12">
        <v>77168</v>
      </c>
    </row>
    <row r="7" spans="1:14" x14ac:dyDescent="0.25">
      <c r="H7" s="27">
        <f>+SUM(H2:H6)</f>
        <v>4930760.1653333334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3963-2D17-4C5C-A43E-48B952F9C320}">
  <dimension ref="A3:Q16"/>
  <sheetViews>
    <sheetView workbookViewId="0">
      <selection activeCell="I17" sqref="I17"/>
    </sheetView>
  </sheetViews>
  <sheetFormatPr baseColWidth="10" defaultRowHeight="15" x14ac:dyDescent="0.25"/>
  <cols>
    <col min="1" max="1" width="11.42578125" style="10"/>
    <col min="2" max="3" width="8.28515625" style="10" bestFit="1" customWidth="1"/>
    <col min="4" max="4" width="5.7109375" style="10" bestFit="1" customWidth="1"/>
    <col min="5" max="5" width="10" style="10" bestFit="1" customWidth="1"/>
    <col min="6" max="6" width="14" style="10" customWidth="1"/>
    <col min="7" max="7" width="7.140625" style="4" bestFit="1" customWidth="1"/>
    <col min="8" max="8" width="7.85546875" style="10" bestFit="1" customWidth="1"/>
    <col min="9" max="9" width="13.5703125" style="10" bestFit="1" customWidth="1"/>
    <col min="10" max="10" width="8" style="10" bestFit="1" customWidth="1"/>
    <col min="11" max="17" width="11.42578125" style="10"/>
  </cols>
  <sheetData>
    <row r="3" spans="1:17" s="25" customFormat="1" ht="45" x14ac:dyDescent="0.25">
      <c r="A3" s="4"/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1" t="s">
        <v>5</v>
      </c>
      <c r="H3" s="18" t="s">
        <v>6</v>
      </c>
      <c r="I3" s="19" t="s">
        <v>7</v>
      </c>
      <c r="J3" s="20" t="s">
        <v>8</v>
      </c>
      <c r="K3" s="20" t="s">
        <v>83</v>
      </c>
      <c r="L3" s="20" t="s">
        <v>68</v>
      </c>
      <c r="M3" s="20" t="s">
        <v>84</v>
      </c>
      <c r="N3" s="20" t="s">
        <v>85</v>
      </c>
      <c r="O3" s="20" t="s">
        <v>70</v>
      </c>
      <c r="P3" s="4"/>
      <c r="Q3" s="4"/>
    </row>
    <row r="4" spans="1:17" ht="84.75" customHeight="1" x14ac:dyDescent="0.25">
      <c r="B4" s="6" t="s">
        <v>86</v>
      </c>
      <c r="C4" s="6" t="s">
        <v>87</v>
      </c>
      <c r="D4" s="6" t="s">
        <v>88</v>
      </c>
      <c r="E4" s="6" t="s">
        <v>89</v>
      </c>
      <c r="F4" s="28" t="s">
        <v>90</v>
      </c>
      <c r="G4" s="6">
        <v>84</v>
      </c>
      <c r="H4" s="12">
        <f>+AVERAGE(J4:O4)</f>
        <v>13615.205333333337</v>
      </c>
      <c r="I4" s="29">
        <f>+H4*G4</f>
        <v>1143677.2480000004</v>
      </c>
      <c r="J4" s="12">
        <v>21369.600000000002</v>
      </c>
      <c r="K4" s="12">
        <v>11872</v>
      </c>
      <c r="L4" s="12">
        <v>16620.8</v>
      </c>
      <c r="M4" s="24">
        <v>0</v>
      </c>
      <c r="N4" s="12">
        <v>14614.432000000001</v>
      </c>
      <c r="O4" s="12">
        <v>17214.400000000001</v>
      </c>
    </row>
    <row r="5" spans="1:17" x14ac:dyDescent="0.25">
      <c r="B5" s="4"/>
      <c r="C5" s="4"/>
      <c r="D5" s="4"/>
      <c r="E5" s="4"/>
      <c r="F5" s="30"/>
    </row>
    <row r="6" spans="1:17" x14ac:dyDescent="0.25">
      <c r="B6" s="4"/>
      <c r="C6" s="4"/>
      <c r="D6" s="4"/>
      <c r="E6" s="4"/>
      <c r="F6" s="30"/>
      <c r="I6" s="31"/>
    </row>
    <row r="7" spans="1:17" x14ac:dyDescent="0.25">
      <c r="B7" s="4"/>
      <c r="C7" s="4"/>
      <c r="D7" s="4"/>
      <c r="E7" s="4"/>
      <c r="F7" s="30"/>
    </row>
    <row r="8" spans="1:17" x14ac:dyDescent="0.25">
      <c r="B8" s="4"/>
      <c r="C8" s="4"/>
      <c r="D8" s="4"/>
      <c r="E8" s="4"/>
      <c r="F8" s="30"/>
    </row>
    <row r="9" spans="1:17" s="34" customFormat="1" ht="33.75" x14ac:dyDescent="0.25">
      <c r="A9" s="32"/>
      <c r="B9" s="33" t="s">
        <v>0</v>
      </c>
      <c r="C9" s="33" t="s">
        <v>1</v>
      </c>
      <c r="D9" s="1" t="s">
        <v>2</v>
      </c>
      <c r="E9" s="2" t="s">
        <v>3</v>
      </c>
      <c r="F9" s="2" t="s">
        <v>4</v>
      </c>
      <c r="G9" s="1" t="s">
        <v>5</v>
      </c>
      <c r="H9" s="1" t="s">
        <v>6</v>
      </c>
      <c r="I9" s="2" t="s">
        <v>7</v>
      </c>
      <c r="J9" s="17" t="s">
        <v>8</v>
      </c>
      <c r="K9" s="17" t="s">
        <v>91</v>
      </c>
      <c r="L9" s="17" t="s">
        <v>92</v>
      </c>
      <c r="M9" s="17" t="s">
        <v>70</v>
      </c>
      <c r="N9" s="32"/>
      <c r="O9" s="32"/>
      <c r="P9" s="32"/>
      <c r="Q9" s="32"/>
    </row>
    <row r="10" spans="1:17" x14ac:dyDescent="0.25">
      <c r="B10" s="35" t="s">
        <v>86</v>
      </c>
      <c r="C10" s="35" t="s">
        <v>87</v>
      </c>
      <c r="D10" s="35" t="s">
        <v>93</v>
      </c>
      <c r="E10" s="35" t="s">
        <v>94</v>
      </c>
      <c r="F10" s="35" t="s">
        <v>95</v>
      </c>
      <c r="G10" s="6">
        <v>5</v>
      </c>
      <c r="H10" s="12">
        <f>+AVERAGE(J10:O10)</f>
        <v>77595.391999999993</v>
      </c>
      <c r="I10" s="29">
        <f>+H10*G10</f>
        <v>387976.95999999996</v>
      </c>
      <c r="J10" s="12">
        <v>80717.728000000003</v>
      </c>
      <c r="K10" s="12">
        <v>88387.040000000008</v>
      </c>
      <c r="L10" s="12">
        <v>78355.199999999997</v>
      </c>
      <c r="M10" s="12">
        <v>62921.599999999999</v>
      </c>
      <c r="N10" s="32"/>
      <c r="O10" s="32"/>
    </row>
    <row r="11" spans="1:17" x14ac:dyDescent="0.25">
      <c r="I11" s="31"/>
    </row>
    <row r="13" spans="1:17" s="25" customFormat="1" ht="45" x14ac:dyDescent="0.25">
      <c r="A13" s="4"/>
      <c r="B13" s="1" t="s">
        <v>0</v>
      </c>
      <c r="C13" s="1" t="s">
        <v>1</v>
      </c>
      <c r="D13" s="1" t="s">
        <v>2</v>
      </c>
      <c r="E13" s="2" t="s">
        <v>3</v>
      </c>
      <c r="F13" s="2" t="s">
        <v>4</v>
      </c>
      <c r="G13" s="1" t="s">
        <v>5</v>
      </c>
      <c r="H13" s="1" t="s">
        <v>6</v>
      </c>
      <c r="I13" s="2" t="s">
        <v>7</v>
      </c>
      <c r="J13" s="17" t="s">
        <v>8</v>
      </c>
      <c r="K13" s="17" t="s">
        <v>96</v>
      </c>
      <c r="L13" s="17" t="s">
        <v>91</v>
      </c>
      <c r="M13" s="17" t="s">
        <v>97</v>
      </c>
      <c r="N13" s="17" t="s">
        <v>85</v>
      </c>
      <c r="O13" s="32"/>
      <c r="P13" s="4"/>
      <c r="Q13" s="4"/>
    </row>
    <row r="14" spans="1:17" ht="39.75" customHeight="1" x14ac:dyDescent="0.25">
      <c r="B14" s="6" t="s">
        <v>86</v>
      </c>
      <c r="C14" s="6" t="s">
        <v>86</v>
      </c>
      <c r="D14" s="6" t="s">
        <v>98</v>
      </c>
      <c r="E14" s="6" t="s">
        <v>99</v>
      </c>
      <c r="F14" s="5" t="s">
        <v>100</v>
      </c>
      <c r="G14" s="6">
        <v>4</v>
      </c>
      <c r="H14" s="12">
        <f>+AVERAGE(J14:O14)</f>
        <v>25314.6656</v>
      </c>
      <c r="I14" s="29">
        <f>+H14*G14</f>
        <v>101258.6624</v>
      </c>
      <c r="J14" s="12">
        <v>20063.68</v>
      </c>
      <c r="K14" s="12">
        <v>32875.9424</v>
      </c>
      <c r="L14" s="12">
        <v>23862.720000000001</v>
      </c>
      <c r="M14" s="12">
        <v>19627.977600000002</v>
      </c>
      <c r="N14" s="12">
        <v>30143.008000000002</v>
      </c>
      <c r="O14" s="32"/>
    </row>
    <row r="15" spans="1:17" x14ac:dyDescent="0.25">
      <c r="O15" s="32"/>
    </row>
    <row r="16" spans="1:17" x14ac:dyDescent="0.25">
      <c r="I16" s="31">
        <f>+SUM(I4+I10+I14)</f>
        <v>1632912.8704000004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2108-C684-4B5C-91C4-073DB8F5B718}">
  <dimension ref="A1:M16"/>
  <sheetViews>
    <sheetView zoomScale="80" zoomScaleNormal="80" workbookViewId="0">
      <pane xSplit="9" ySplit="2" topLeftCell="J3" activePane="bottomRight" state="frozen"/>
      <selection pane="topRight" activeCell="J1" sqref="J1"/>
      <selection pane="bottomLeft" activeCell="A4" sqref="A4"/>
      <selection pane="bottomRight" activeCell="I22" sqref="I22"/>
    </sheetView>
  </sheetViews>
  <sheetFormatPr baseColWidth="10" defaultRowHeight="12" x14ac:dyDescent="0.2"/>
  <cols>
    <col min="1" max="1" width="11.42578125" style="43"/>
    <col min="2" max="2" width="7.5703125" style="49" customWidth="1"/>
    <col min="3" max="3" width="8" style="49" customWidth="1"/>
    <col min="4" max="4" width="5.7109375" style="49" bestFit="1" customWidth="1"/>
    <col min="5" max="5" width="7.7109375" style="49" customWidth="1"/>
    <col min="6" max="6" width="28.140625" style="49" customWidth="1"/>
    <col min="7" max="7" width="7.140625" style="49" bestFit="1" customWidth="1"/>
    <col min="8" max="8" width="15.28515625" style="49" bestFit="1" customWidth="1"/>
    <col min="9" max="9" width="16.7109375" style="49" bestFit="1" customWidth="1"/>
    <col min="10" max="10" width="11.7109375" style="49" bestFit="1" customWidth="1"/>
    <col min="11" max="11" width="13.5703125" style="49" bestFit="1" customWidth="1"/>
    <col min="12" max="12" width="18.7109375" style="49" customWidth="1"/>
    <col min="13" max="13" width="18.5703125" style="49" customWidth="1"/>
    <col min="14" max="15" width="11.42578125" style="43"/>
    <col min="16" max="16" width="22.28515625" style="43" customWidth="1"/>
    <col min="17" max="16384" width="11.42578125" style="43"/>
  </cols>
  <sheetData>
    <row r="1" spans="1:13" s="39" customFormat="1" ht="24" x14ac:dyDescent="0.25">
      <c r="B1" s="4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6</v>
      </c>
      <c r="I1" s="40" t="s">
        <v>7</v>
      </c>
      <c r="J1" s="41" t="s">
        <v>67</v>
      </c>
      <c r="K1" s="42" t="s">
        <v>8</v>
      </c>
      <c r="L1" s="41" t="s">
        <v>67</v>
      </c>
      <c r="M1" s="42" t="s">
        <v>8</v>
      </c>
    </row>
    <row r="2" spans="1:13" ht="24" x14ac:dyDescent="0.2">
      <c r="A2" s="43">
        <v>1</v>
      </c>
      <c r="B2" s="44" t="s">
        <v>64</v>
      </c>
      <c r="C2" s="44" t="s">
        <v>14</v>
      </c>
      <c r="D2" s="44" t="s">
        <v>14</v>
      </c>
      <c r="E2" s="44" t="s">
        <v>108</v>
      </c>
      <c r="F2" s="45" t="s">
        <v>109</v>
      </c>
      <c r="G2" s="46">
        <v>29</v>
      </c>
      <c r="H2" s="47">
        <f t="shared" ref="H2:H15" si="0">+AVERAGE(J2:K2)</f>
        <v>9200.7999999999993</v>
      </c>
      <c r="I2" s="47">
        <f t="shared" ref="I2:I15" si="1">+H2*G2</f>
        <v>266823.19999999995</v>
      </c>
      <c r="J2" s="48">
        <v>4155.2</v>
      </c>
      <c r="K2" s="48">
        <v>14246.4</v>
      </c>
      <c r="L2" s="48">
        <f t="shared" ref="L2:L11" si="2">G2*J2</f>
        <v>120500.79999999999</v>
      </c>
      <c r="M2" s="48">
        <f>G2*K2</f>
        <v>413145.59999999998</v>
      </c>
    </row>
    <row r="3" spans="1:13" ht="36" x14ac:dyDescent="0.2">
      <c r="A3" s="43">
        <v>2</v>
      </c>
      <c r="B3" s="46" t="s">
        <v>64</v>
      </c>
      <c r="C3" s="46" t="s">
        <v>14</v>
      </c>
      <c r="D3" s="46" t="s">
        <v>14</v>
      </c>
      <c r="E3" s="46" t="s">
        <v>110</v>
      </c>
      <c r="F3" s="46" t="s">
        <v>111</v>
      </c>
      <c r="G3" s="46">
        <v>15</v>
      </c>
      <c r="H3" s="47">
        <f t="shared" si="0"/>
        <v>461761.44</v>
      </c>
      <c r="I3" s="47">
        <f t="shared" si="1"/>
        <v>6926421.5999999996</v>
      </c>
      <c r="J3" s="48">
        <v>77168</v>
      </c>
      <c r="K3" s="48">
        <v>846354.88</v>
      </c>
      <c r="L3" s="48">
        <f t="shared" si="2"/>
        <v>1157520</v>
      </c>
      <c r="M3" s="48">
        <f>G3*K3</f>
        <v>12695323.199999999</v>
      </c>
    </row>
    <row r="4" spans="1:13" ht="24" x14ac:dyDescent="0.2">
      <c r="A4" s="43">
        <v>3</v>
      </c>
      <c r="B4" s="46" t="s">
        <v>64</v>
      </c>
      <c r="C4" s="46" t="s">
        <v>14</v>
      </c>
      <c r="D4" s="46" t="s">
        <v>14</v>
      </c>
      <c r="E4" s="46" t="s">
        <v>112</v>
      </c>
      <c r="F4" s="46" t="s">
        <v>113</v>
      </c>
      <c r="G4" s="46">
        <v>200</v>
      </c>
      <c r="H4" s="47">
        <f t="shared" si="0"/>
        <v>49862.400000000001</v>
      </c>
      <c r="I4" s="47">
        <f t="shared" si="1"/>
        <v>9972480</v>
      </c>
      <c r="J4" s="48">
        <v>29680</v>
      </c>
      <c r="K4" s="48">
        <v>70044.800000000003</v>
      </c>
      <c r="L4" s="48">
        <f t="shared" si="2"/>
        <v>5936000</v>
      </c>
      <c r="M4" s="48">
        <f t="shared" ref="M4:M15" si="3">G4*K4</f>
        <v>14008960</v>
      </c>
    </row>
    <row r="5" spans="1:13" ht="36" x14ac:dyDescent="0.2">
      <c r="A5" s="43">
        <v>4</v>
      </c>
      <c r="B5" s="46" t="s">
        <v>64</v>
      </c>
      <c r="C5" s="46" t="s">
        <v>14</v>
      </c>
      <c r="D5" s="46" t="s">
        <v>14</v>
      </c>
      <c r="E5" s="46" t="s">
        <v>114</v>
      </c>
      <c r="F5" s="46" t="s">
        <v>115</v>
      </c>
      <c r="G5" s="46">
        <v>7</v>
      </c>
      <c r="H5" s="47">
        <f t="shared" si="0"/>
        <v>76574.400000000009</v>
      </c>
      <c r="I5" s="47">
        <f t="shared" si="1"/>
        <v>536020.80000000005</v>
      </c>
      <c r="J5" s="48">
        <v>21369.600000000002</v>
      </c>
      <c r="K5" s="48">
        <v>131779.20000000001</v>
      </c>
      <c r="L5" s="48">
        <f t="shared" si="2"/>
        <v>149587.20000000001</v>
      </c>
      <c r="M5" s="48">
        <f t="shared" si="3"/>
        <v>922454.40000000014</v>
      </c>
    </row>
    <row r="6" spans="1:13" ht="24" x14ac:dyDescent="0.2">
      <c r="A6" s="43">
        <v>5</v>
      </c>
      <c r="B6" s="46" t="s">
        <v>64</v>
      </c>
      <c r="C6" s="46" t="s">
        <v>14</v>
      </c>
      <c r="D6" s="46" t="s">
        <v>14</v>
      </c>
      <c r="E6" s="46" t="s">
        <v>116</v>
      </c>
      <c r="F6" s="46" t="s">
        <v>117</v>
      </c>
      <c r="G6" s="46">
        <v>2</v>
      </c>
      <c r="H6" s="47">
        <f t="shared" si="0"/>
        <v>215476.8</v>
      </c>
      <c r="I6" s="47">
        <f t="shared" si="1"/>
        <v>430953.6</v>
      </c>
      <c r="J6" s="48">
        <v>51049.599999999999</v>
      </c>
      <c r="K6" s="48">
        <v>379904</v>
      </c>
      <c r="L6" s="48">
        <f t="shared" si="2"/>
        <v>102099.2</v>
      </c>
      <c r="M6" s="48">
        <f t="shared" si="3"/>
        <v>759808</v>
      </c>
    </row>
    <row r="7" spans="1:13" ht="24" x14ac:dyDescent="0.2">
      <c r="A7" s="43">
        <v>6</v>
      </c>
      <c r="B7" s="46" t="s">
        <v>64</v>
      </c>
      <c r="C7" s="46" t="s">
        <v>14</v>
      </c>
      <c r="D7" s="46" t="s">
        <v>14</v>
      </c>
      <c r="E7" s="46" t="s">
        <v>118</v>
      </c>
      <c r="F7" s="46" t="s">
        <v>119</v>
      </c>
      <c r="G7" s="46">
        <v>15</v>
      </c>
      <c r="H7" s="47">
        <f t="shared" si="0"/>
        <v>242188.79999999999</v>
      </c>
      <c r="I7" s="47">
        <f t="shared" si="1"/>
        <v>3632832</v>
      </c>
      <c r="J7" s="48">
        <v>68857.600000000006</v>
      </c>
      <c r="K7" s="48">
        <v>415520</v>
      </c>
      <c r="L7" s="48">
        <f t="shared" si="2"/>
        <v>1032864.0000000001</v>
      </c>
      <c r="M7" s="48">
        <f t="shared" si="3"/>
        <v>6232800</v>
      </c>
    </row>
    <row r="8" spans="1:13" ht="48" x14ac:dyDescent="0.2">
      <c r="A8" s="43">
        <v>7</v>
      </c>
      <c r="B8" s="46" t="s">
        <v>64</v>
      </c>
      <c r="C8" s="46" t="s">
        <v>14</v>
      </c>
      <c r="D8" s="46" t="s">
        <v>14</v>
      </c>
      <c r="E8" s="46" t="s">
        <v>120</v>
      </c>
      <c r="F8" s="46" t="s">
        <v>121</v>
      </c>
      <c r="G8" s="46">
        <v>44</v>
      </c>
      <c r="H8" s="47">
        <f t="shared" si="0"/>
        <v>70044.800000000003</v>
      </c>
      <c r="I8" s="47">
        <f t="shared" si="1"/>
        <v>3081971.2</v>
      </c>
      <c r="J8" s="48">
        <v>21369.600000000002</v>
      </c>
      <c r="K8" s="48">
        <v>118720</v>
      </c>
      <c r="L8" s="48">
        <f t="shared" si="2"/>
        <v>940262.40000000014</v>
      </c>
      <c r="M8" s="48">
        <f t="shared" si="3"/>
        <v>5223680</v>
      </c>
    </row>
    <row r="9" spans="1:13" ht="48" x14ac:dyDescent="0.2">
      <c r="A9" s="43">
        <v>8</v>
      </c>
      <c r="B9" s="46" t="s">
        <v>64</v>
      </c>
      <c r="C9" s="46" t="s">
        <v>14</v>
      </c>
      <c r="D9" s="46" t="s">
        <v>14</v>
      </c>
      <c r="E9" s="46" t="s">
        <v>122</v>
      </c>
      <c r="F9" s="46" t="s">
        <v>123</v>
      </c>
      <c r="G9" s="46">
        <v>36</v>
      </c>
      <c r="H9" s="47">
        <f t="shared" si="0"/>
        <v>89040</v>
      </c>
      <c r="I9" s="47">
        <f t="shared" si="1"/>
        <v>3205440</v>
      </c>
      <c r="J9" s="48">
        <v>35616</v>
      </c>
      <c r="K9" s="48">
        <v>142464</v>
      </c>
      <c r="L9" s="48">
        <f t="shared" si="2"/>
        <v>1282176</v>
      </c>
      <c r="M9" s="48">
        <f t="shared" si="3"/>
        <v>5128704</v>
      </c>
    </row>
    <row r="10" spans="1:13" ht="48" x14ac:dyDescent="0.2">
      <c r="A10" s="43">
        <v>9</v>
      </c>
      <c r="B10" s="46" t="s">
        <v>64</v>
      </c>
      <c r="C10" s="46" t="s">
        <v>14</v>
      </c>
      <c r="D10" s="46" t="s">
        <v>14</v>
      </c>
      <c r="E10" s="46" t="s">
        <v>124</v>
      </c>
      <c r="F10" s="46" t="s">
        <v>125</v>
      </c>
      <c r="G10" s="46">
        <v>2</v>
      </c>
      <c r="H10" s="47">
        <f t="shared" si="0"/>
        <v>157304</v>
      </c>
      <c r="I10" s="47">
        <f t="shared" si="1"/>
        <v>314608</v>
      </c>
      <c r="J10" s="48">
        <v>53424</v>
      </c>
      <c r="K10" s="48">
        <v>261184</v>
      </c>
      <c r="L10" s="48">
        <f t="shared" si="2"/>
        <v>106848</v>
      </c>
      <c r="M10" s="48">
        <f t="shared" si="3"/>
        <v>522368</v>
      </c>
    </row>
    <row r="11" spans="1:13" ht="36" x14ac:dyDescent="0.2">
      <c r="A11" s="43">
        <v>10</v>
      </c>
      <c r="B11" s="46" t="s">
        <v>64</v>
      </c>
      <c r="C11" s="46" t="s">
        <v>14</v>
      </c>
      <c r="D11" s="46" t="s">
        <v>14</v>
      </c>
      <c r="E11" s="46" t="s">
        <v>126</v>
      </c>
      <c r="F11" s="46" t="s">
        <v>127</v>
      </c>
      <c r="G11" s="46">
        <v>10</v>
      </c>
      <c r="H11" s="47">
        <f t="shared" si="0"/>
        <v>56985.599999999999</v>
      </c>
      <c r="I11" s="47">
        <f t="shared" si="1"/>
        <v>569856</v>
      </c>
      <c r="J11" s="48">
        <v>18995.2</v>
      </c>
      <c r="K11" s="48">
        <v>94976</v>
      </c>
      <c r="L11" s="48">
        <f t="shared" si="2"/>
        <v>189952</v>
      </c>
      <c r="M11" s="48">
        <f t="shared" si="3"/>
        <v>949760</v>
      </c>
    </row>
    <row r="12" spans="1:13" ht="48" x14ac:dyDescent="0.2">
      <c r="A12" s="43">
        <v>11</v>
      </c>
      <c r="B12" s="46" t="s">
        <v>64</v>
      </c>
      <c r="C12" s="46" t="s">
        <v>14</v>
      </c>
      <c r="D12" s="46" t="s">
        <v>14</v>
      </c>
      <c r="E12" s="46" t="s">
        <v>128</v>
      </c>
      <c r="F12" s="46" t="s">
        <v>129</v>
      </c>
      <c r="G12" s="46">
        <v>6</v>
      </c>
      <c r="H12" s="47">
        <f t="shared" si="0"/>
        <v>635152</v>
      </c>
      <c r="I12" s="47">
        <f t="shared" si="1"/>
        <v>3810912</v>
      </c>
      <c r="J12" s="48">
        <v>261184</v>
      </c>
      <c r="K12" s="48">
        <v>1009120</v>
      </c>
      <c r="L12" s="48">
        <f>G12*J12</f>
        <v>1567104</v>
      </c>
      <c r="M12" s="48">
        <f t="shared" si="3"/>
        <v>6054720</v>
      </c>
    </row>
    <row r="13" spans="1:13" ht="36" x14ac:dyDescent="0.2">
      <c r="A13" s="43">
        <v>12</v>
      </c>
      <c r="B13" s="46" t="s">
        <v>64</v>
      </c>
      <c r="C13" s="46" t="s">
        <v>14</v>
      </c>
      <c r="D13" s="46" t="s">
        <v>14</v>
      </c>
      <c r="E13" s="46" t="s">
        <v>130</v>
      </c>
      <c r="F13" s="46" t="s">
        <v>131</v>
      </c>
      <c r="G13" s="46">
        <v>3</v>
      </c>
      <c r="H13" s="47">
        <f t="shared" si="0"/>
        <v>94382.399999999994</v>
      </c>
      <c r="I13" s="47">
        <f t="shared" si="1"/>
        <v>283147.19999999995</v>
      </c>
      <c r="J13" s="48">
        <v>89040</v>
      </c>
      <c r="K13" s="48">
        <v>99724.800000000003</v>
      </c>
      <c r="L13" s="48">
        <f>G13*J13</f>
        <v>267120</v>
      </c>
      <c r="M13" s="48">
        <f t="shared" si="3"/>
        <v>299174.40000000002</v>
      </c>
    </row>
    <row r="14" spans="1:13" ht="36" x14ac:dyDescent="0.2">
      <c r="A14" s="43">
        <v>13</v>
      </c>
      <c r="B14" s="46" t="s">
        <v>64</v>
      </c>
      <c r="C14" s="46" t="s">
        <v>14</v>
      </c>
      <c r="D14" s="46" t="s">
        <v>14</v>
      </c>
      <c r="E14" s="46" t="s">
        <v>132</v>
      </c>
      <c r="F14" s="46" t="s">
        <v>133</v>
      </c>
      <c r="G14" s="46">
        <v>11</v>
      </c>
      <c r="H14" s="47">
        <f t="shared" si="0"/>
        <v>40542.880000000005</v>
      </c>
      <c r="I14" s="47">
        <f t="shared" si="1"/>
        <v>445971.68000000005</v>
      </c>
      <c r="J14" s="48">
        <v>34784.959999999999</v>
      </c>
      <c r="K14" s="48">
        <v>46300.800000000003</v>
      </c>
      <c r="L14" s="48">
        <f>G14*J14</f>
        <v>382634.56</v>
      </c>
      <c r="M14" s="48">
        <f t="shared" si="3"/>
        <v>509308.80000000005</v>
      </c>
    </row>
    <row r="15" spans="1:13" ht="36" x14ac:dyDescent="0.2">
      <c r="A15" s="43">
        <v>14</v>
      </c>
      <c r="B15" s="46" t="s">
        <v>64</v>
      </c>
      <c r="C15" s="46" t="s">
        <v>14</v>
      </c>
      <c r="D15" s="46" t="s">
        <v>14</v>
      </c>
      <c r="E15" s="46" t="s">
        <v>134</v>
      </c>
      <c r="F15" s="46" t="s">
        <v>135</v>
      </c>
      <c r="G15" s="46">
        <v>4</v>
      </c>
      <c r="H15" s="47">
        <f t="shared" si="0"/>
        <v>42026.880000000005</v>
      </c>
      <c r="I15" s="47">
        <f t="shared" si="1"/>
        <v>168107.52000000002</v>
      </c>
      <c r="J15" s="48">
        <v>37752.959999999999</v>
      </c>
      <c r="K15" s="48">
        <v>46300.800000000003</v>
      </c>
      <c r="L15" s="48">
        <f>G15*J15</f>
        <v>151011.84</v>
      </c>
      <c r="M15" s="48">
        <f t="shared" si="3"/>
        <v>185203.20000000001</v>
      </c>
    </row>
    <row r="16" spans="1:13" ht="31.5" customHeight="1" x14ac:dyDescent="0.2">
      <c r="A16" s="39" t="s">
        <v>136</v>
      </c>
      <c r="H16" s="50">
        <f t="shared" ref="H16:M16" si="4">SUM(H2:H15)</f>
        <v>2240543.2000000002</v>
      </c>
      <c r="I16" s="53">
        <f t="shared" si="4"/>
        <v>33645544.800000004</v>
      </c>
      <c r="J16" s="51">
        <f t="shared" si="4"/>
        <v>804446.71999999997</v>
      </c>
      <c r="K16" s="51">
        <f t="shared" si="4"/>
        <v>3676639.6799999997</v>
      </c>
      <c r="L16" s="51">
        <f t="shared" si="4"/>
        <v>13385680.000000002</v>
      </c>
      <c r="M16" s="51">
        <f t="shared" si="4"/>
        <v>53905409.599999994</v>
      </c>
    </row>
  </sheetData>
  <autoFilter ref="B1:K16" xr:uid="{00000000-0001-0000-0000-000000000000}">
    <sortState xmlns:xlrd2="http://schemas.microsoft.com/office/spreadsheetml/2017/richdata2" ref="B2:K16">
      <sortCondition ref="F1:F16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Totales promedio </vt:lpstr>
      <vt:lpstr>Botiquines</vt:lpstr>
      <vt:lpstr>Brigada </vt:lpstr>
      <vt:lpstr>Atención de primeros auxilios </vt:lpstr>
      <vt:lpstr>Extintores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Adriana Vallejo Robles</dc:creator>
  <cp:lastModifiedBy>Luz Adriana Vallejo Robles</cp:lastModifiedBy>
  <dcterms:created xsi:type="dcterms:W3CDTF">2023-11-24T21:03:39Z</dcterms:created>
  <dcterms:modified xsi:type="dcterms:W3CDTF">2023-11-28T21:08:43Z</dcterms:modified>
</cp:coreProperties>
</file>