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filterPrivacy="1"/>
  <xr:revisionPtr revIDLastSave="0" documentId="13_ncr:1_{773C5449-F7AF-4965-A287-F7D0176CCA01}" xr6:coauthVersionLast="36" xr6:coauthVersionMax="36" xr10:uidLastSave="{00000000-0000-0000-0000-000000000000}"/>
  <bookViews>
    <workbookView xWindow="0" yWindow="0" windowWidth="28800" windowHeight="10725" firstSheet="19" activeTab="23" xr2:uid="{00000000-000D-0000-FFFF-FFFF00000000}"/>
  </bookViews>
  <sheets>
    <sheet name="EVALUACIÓN" sheetId="1" r:id="rId1"/>
    <sheet name="1. ASSERVI S.A.S." sheetId="2" r:id="rId2"/>
    <sheet name="2. CONSORCIO ELITE" sheetId="3" r:id="rId3"/>
    <sheet name="3. SERDAN" sheetId="4" r:id="rId4"/>
    <sheet name="4. SERVICIO INTEGRAL TALENTO" sheetId="5" r:id="rId5"/>
    <sheet name="5. UT GIAF " sheetId="6" r:id="rId6"/>
    <sheet name="6. UT R&amp;J 2022" sheetId="7" r:id="rId7"/>
    <sheet name="7. INTERNEGOCIOS" sheetId="8" r:id="rId8"/>
    <sheet name="8. UT ECOLIMPIEZA" sheetId="9" r:id="rId9"/>
    <sheet name="9. UT EMINSER SOLOASEO 2023" sheetId="10" r:id="rId10"/>
    <sheet name="10. UT SERVIASEAMOS" sheetId="11" r:id="rId11"/>
    <sheet name="11. UT CCE AMP IV 2022" sheetId="12" r:id="rId12"/>
    <sheet name="12. CONSERJES INMOBILIARIOS LTD" sheetId="13" r:id="rId13"/>
    <sheet name="13. INTERASEO SAS" sheetId="14" r:id="rId14"/>
    <sheet name="14. GRUPO GESTIÓN EMPRESARIAL " sheetId="15" r:id="rId15"/>
    <sheet name="15. UT LADOINSA 2022" sheetId="16" r:id="rId16"/>
    <sheet name="16. BRILLASEO " sheetId="17" r:id="rId17"/>
    <sheet name="17. INCINERADOS DEL HUILA" sheetId="18" r:id="rId18"/>
    <sheet name="18. ASEOCOLBAS LTDA" sheetId="19" r:id="rId19"/>
    <sheet name="19. SOCIETY SERVICES GENERAL" sheetId="20" r:id="rId20"/>
    <sheet name="20. UT SERVICIOS AYC COLOMBIA" sheetId="21" r:id="rId21"/>
    <sheet name="21. LIMPIEZA INSTITUCIONAL LAZU" sheetId="22" r:id="rId22"/>
    <sheet name="22. UT EASYCLEAN" sheetId="23" r:id="rId23"/>
    <sheet name="23. UT SERTOP" sheetId="24" r:id="rId24"/>
    <sheet name="24. UT GRUPO ADIN" sheetId="25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xlnm._FilterDatabase" localSheetId="23" hidden="1">'23. UT SERTOP'!$S$9:$Y$52</definedName>
    <definedName name="_xlnm._FilterDatabase" localSheetId="0" hidden="1">EVALUACIÓN!$B$33:$I$57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2" i="6" l="1"/>
  <c r="W52" i="6"/>
  <c r="Y52" i="6" s="1"/>
  <c r="V52" i="6"/>
  <c r="X51" i="6"/>
  <c r="W51" i="6"/>
  <c r="Y51" i="6" s="1"/>
  <c r="V51" i="6"/>
  <c r="X50" i="6"/>
  <c r="W50" i="6"/>
  <c r="Y50" i="6" s="1"/>
  <c r="V50" i="6"/>
  <c r="X49" i="6"/>
  <c r="W49" i="6"/>
  <c r="Y49" i="6" s="1"/>
  <c r="V49" i="6"/>
  <c r="X48" i="6"/>
  <c r="W48" i="6"/>
  <c r="Y48" i="6" s="1"/>
  <c r="V48" i="6"/>
  <c r="X47" i="6"/>
  <c r="W47" i="6"/>
  <c r="Y47" i="6" s="1"/>
  <c r="V47" i="6"/>
  <c r="X46" i="6"/>
  <c r="W46" i="6"/>
  <c r="Y46" i="6" s="1"/>
  <c r="V46" i="6"/>
  <c r="X45" i="6"/>
  <c r="W45" i="6"/>
  <c r="Y45" i="6" s="1"/>
  <c r="V45" i="6"/>
  <c r="X44" i="6"/>
  <c r="W44" i="6"/>
  <c r="Y44" i="6" s="1"/>
  <c r="V44" i="6"/>
  <c r="X43" i="6"/>
  <c r="W43" i="6"/>
  <c r="Y43" i="6" s="1"/>
  <c r="V43" i="6"/>
  <c r="X42" i="6"/>
  <c r="W42" i="6"/>
  <c r="Y42" i="6" s="1"/>
  <c r="V42" i="6"/>
  <c r="X41" i="6"/>
  <c r="W41" i="6"/>
  <c r="Y41" i="6" s="1"/>
  <c r="V41" i="6"/>
  <c r="X40" i="6"/>
  <c r="W40" i="6"/>
  <c r="Y40" i="6" s="1"/>
  <c r="V40" i="6"/>
  <c r="X39" i="6"/>
  <c r="W39" i="6"/>
  <c r="Y39" i="6" s="1"/>
  <c r="V39" i="6"/>
  <c r="X38" i="6"/>
  <c r="W38" i="6"/>
  <c r="Y38" i="6" s="1"/>
  <c r="V38" i="6"/>
  <c r="X37" i="6"/>
  <c r="W37" i="6"/>
  <c r="Y37" i="6" s="1"/>
  <c r="V37" i="6"/>
  <c r="X36" i="6"/>
  <c r="W36" i="6"/>
  <c r="Y36" i="6" s="1"/>
  <c r="V36" i="6"/>
  <c r="X35" i="6"/>
  <c r="W35" i="6"/>
  <c r="Y35" i="6" s="1"/>
  <c r="V35" i="6"/>
  <c r="X34" i="6"/>
  <c r="W34" i="6"/>
  <c r="Y34" i="6" s="1"/>
  <c r="V34" i="6"/>
  <c r="X33" i="6"/>
  <c r="W33" i="6"/>
  <c r="Y33" i="6" s="1"/>
  <c r="V33" i="6"/>
  <c r="X32" i="6"/>
  <c r="W32" i="6"/>
  <c r="Y32" i="6" s="1"/>
  <c r="V32" i="6"/>
  <c r="X31" i="6"/>
  <c r="W31" i="6"/>
  <c r="Y31" i="6" s="1"/>
  <c r="V31" i="6"/>
  <c r="X30" i="6"/>
  <c r="W30" i="6"/>
  <c r="Y30" i="6" s="1"/>
  <c r="V30" i="6"/>
  <c r="X29" i="6"/>
  <c r="W29" i="6"/>
  <c r="Y29" i="6" s="1"/>
  <c r="V29" i="6"/>
  <c r="X28" i="6"/>
  <c r="W28" i="6"/>
  <c r="Y28" i="6" s="1"/>
  <c r="V28" i="6"/>
  <c r="X27" i="6"/>
  <c r="W27" i="6"/>
  <c r="Y27" i="6" s="1"/>
  <c r="V27" i="6"/>
  <c r="X26" i="6"/>
  <c r="W26" i="6"/>
  <c r="Y26" i="6" s="1"/>
  <c r="V26" i="6"/>
  <c r="X25" i="6"/>
  <c r="W25" i="6"/>
  <c r="Y25" i="6" s="1"/>
  <c r="V25" i="6"/>
  <c r="X24" i="6"/>
  <c r="W24" i="6"/>
  <c r="Y24" i="6" s="1"/>
  <c r="V24" i="6"/>
  <c r="X23" i="6"/>
  <c r="W23" i="6"/>
  <c r="Y23" i="6" s="1"/>
  <c r="V23" i="6"/>
  <c r="X22" i="6"/>
  <c r="W22" i="6"/>
  <c r="Y22" i="6" s="1"/>
  <c r="V22" i="6"/>
  <c r="X21" i="6"/>
  <c r="W21" i="6"/>
  <c r="Y21" i="6" s="1"/>
  <c r="V21" i="6"/>
  <c r="X20" i="6"/>
  <c r="W20" i="6"/>
  <c r="Y20" i="6" s="1"/>
  <c r="V20" i="6"/>
  <c r="X19" i="6"/>
  <c r="W19" i="6"/>
  <c r="Y19" i="6" s="1"/>
  <c r="V19" i="6"/>
  <c r="X18" i="6"/>
  <c r="W18" i="6"/>
  <c r="Y18" i="6" s="1"/>
  <c r="V18" i="6"/>
  <c r="X17" i="6"/>
  <c r="W17" i="6"/>
  <c r="Y17" i="6" s="1"/>
  <c r="V17" i="6"/>
  <c r="X16" i="6"/>
  <c r="W16" i="6"/>
  <c r="Y16" i="6" s="1"/>
  <c r="V16" i="6"/>
  <c r="X15" i="6"/>
  <c r="W15" i="6"/>
  <c r="Y15" i="6" s="1"/>
  <c r="V15" i="6"/>
  <c r="X14" i="6"/>
  <c r="W14" i="6"/>
  <c r="Y14" i="6" s="1"/>
  <c r="V14" i="6"/>
  <c r="X13" i="6"/>
  <c r="W13" i="6"/>
  <c r="Y13" i="6" s="1"/>
  <c r="V13" i="6"/>
  <c r="X12" i="6"/>
  <c r="W12" i="6"/>
  <c r="Y12" i="6" s="1"/>
  <c r="V12" i="6"/>
  <c r="X11" i="6"/>
  <c r="W11" i="6"/>
  <c r="Y11" i="6" s="1"/>
  <c r="V11" i="6"/>
  <c r="X52" i="7"/>
  <c r="W52" i="7"/>
  <c r="Y52" i="7" s="1"/>
  <c r="V52" i="7"/>
  <c r="Y51" i="7"/>
  <c r="X51" i="7"/>
  <c r="W51" i="7"/>
  <c r="V51" i="7"/>
  <c r="X50" i="7"/>
  <c r="W50" i="7"/>
  <c r="Y50" i="7" s="1"/>
  <c r="V50" i="7"/>
  <c r="Y49" i="7"/>
  <c r="X49" i="7"/>
  <c r="W49" i="7"/>
  <c r="V49" i="7"/>
  <c r="X48" i="7"/>
  <c r="W48" i="7"/>
  <c r="Y48" i="7" s="1"/>
  <c r="V48" i="7"/>
  <c r="Y47" i="7"/>
  <c r="X47" i="7"/>
  <c r="W47" i="7"/>
  <c r="V47" i="7"/>
  <c r="X46" i="7"/>
  <c r="W46" i="7"/>
  <c r="Y46" i="7" s="1"/>
  <c r="V46" i="7"/>
  <c r="Y45" i="7"/>
  <c r="X45" i="7"/>
  <c r="W45" i="7"/>
  <c r="V45" i="7"/>
  <c r="X44" i="7"/>
  <c r="W44" i="7"/>
  <c r="Y44" i="7" s="1"/>
  <c r="V44" i="7"/>
  <c r="Y43" i="7"/>
  <c r="X43" i="7"/>
  <c r="W43" i="7"/>
  <c r="V43" i="7"/>
  <c r="X42" i="7"/>
  <c r="W42" i="7"/>
  <c r="Y42" i="7" s="1"/>
  <c r="V42" i="7"/>
  <c r="Y41" i="7"/>
  <c r="X41" i="7"/>
  <c r="W41" i="7"/>
  <c r="V41" i="7"/>
  <c r="X40" i="7"/>
  <c r="W40" i="7"/>
  <c r="Y40" i="7" s="1"/>
  <c r="V40" i="7"/>
  <c r="Y39" i="7"/>
  <c r="X39" i="7"/>
  <c r="W39" i="7"/>
  <c r="V39" i="7"/>
  <c r="X38" i="7"/>
  <c r="W38" i="7"/>
  <c r="Y38" i="7" s="1"/>
  <c r="V38" i="7"/>
  <c r="Y37" i="7"/>
  <c r="X37" i="7"/>
  <c r="W37" i="7"/>
  <c r="V37" i="7"/>
  <c r="X36" i="7"/>
  <c r="W36" i="7"/>
  <c r="Y36" i="7" s="1"/>
  <c r="V36" i="7"/>
  <c r="Y35" i="7"/>
  <c r="X35" i="7"/>
  <c r="W35" i="7"/>
  <c r="V35" i="7"/>
  <c r="X34" i="7"/>
  <c r="W34" i="7"/>
  <c r="Y34" i="7" s="1"/>
  <c r="V34" i="7"/>
  <c r="Y33" i="7"/>
  <c r="X33" i="7"/>
  <c r="W33" i="7"/>
  <c r="V33" i="7"/>
  <c r="X32" i="7"/>
  <c r="W32" i="7"/>
  <c r="Y32" i="7" s="1"/>
  <c r="V32" i="7"/>
  <c r="Y31" i="7"/>
  <c r="X31" i="7"/>
  <c r="W31" i="7"/>
  <c r="V31" i="7"/>
  <c r="X30" i="7"/>
  <c r="W30" i="7"/>
  <c r="Y30" i="7" s="1"/>
  <c r="V30" i="7"/>
  <c r="Y29" i="7"/>
  <c r="X29" i="7"/>
  <c r="W29" i="7"/>
  <c r="V29" i="7"/>
  <c r="X28" i="7"/>
  <c r="W28" i="7"/>
  <c r="Y28" i="7" s="1"/>
  <c r="V28" i="7"/>
  <c r="Y27" i="7"/>
  <c r="X27" i="7"/>
  <c r="W27" i="7"/>
  <c r="V27" i="7"/>
  <c r="X26" i="7"/>
  <c r="W26" i="7"/>
  <c r="Y26" i="7" s="1"/>
  <c r="V26" i="7"/>
  <c r="Y25" i="7"/>
  <c r="X25" i="7"/>
  <c r="W25" i="7"/>
  <c r="V25" i="7"/>
  <c r="X24" i="7"/>
  <c r="W24" i="7"/>
  <c r="Y24" i="7" s="1"/>
  <c r="V24" i="7"/>
  <c r="Y23" i="7"/>
  <c r="X23" i="7"/>
  <c r="W23" i="7"/>
  <c r="V23" i="7"/>
  <c r="X22" i="7"/>
  <c r="W22" i="7"/>
  <c r="Y22" i="7" s="1"/>
  <c r="V22" i="7"/>
  <c r="Y21" i="7"/>
  <c r="X21" i="7"/>
  <c r="W21" i="7"/>
  <c r="V21" i="7"/>
  <c r="X20" i="7"/>
  <c r="W20" i="7"/>
  <c r="Y20" i="7" s="1"/>
  <c r="V20" i="7"/>
  <c r="Y19" i="7"/>
  <c r="X19" i="7"/>
  <c r="W19" i="7"/>
  <c r="V19" i="7"/>
  <c r="X18" i="7"/>
  <c r="W18" i="7"/>
  <c r="Y18" i="7" s="1"/>
  <c r="V18" i="7"/>
  <c r="Y17" i="7"/>
  <c r="X17" i="7"/>
  <c r="W17" i="7"/>
  <c r="V17" i="7"/>
  <c r="X16" i="7"/>
  <c r="W16" i="7"/>
  <c r="Y16" i="7" s="1"/>
  <c r="V16" i="7"/>
  <c r="Y15" i="7"/>
  <c r="X15" i="7"/>
  <c r="W15" i="7"/>
  <c r="V15" i="7"/>
  <c r="X14" i="7"/>
  <c r="W14" i="7"/>
  <c r="Y14" i="7" s="1"/>
  <c r="V14" i="7"/>
  <c r="Y13" i="7"/>
  <c r="X13" i="7"/>
  <c r="W13" i="7"/>
  <c r="V13" i="7"/>
  <c r="X12" i="7"/>
  <c r="W12" i="7"/>
  <c r="Y12" i="7" s="1"/>
  <c r="V12" i="7"/>
  <c r="Y11" i="7"/>
  <c r="X11" i="7"/>
  <c r="W11" i="7"/>
  <c r="V11" i="7"/>
  <c r="X52" i="8"/>
  <c r="W52" i="8"/>
  <c r="Y52" i="8" s="1"/>
  <c r="V52" i="8"/>
  <c r="X51" i="8"/>
  <c r="W51" i="8"/>
  <c r="Y51" i="8" s="1"/>
  <c r="V51" i="8"/>
  <c r="X50" i="8"/>
  <c r="W50" i="8"/>
  <c r="Y50" i="8" s="1"/>
  <c r="V50" i="8"/>
  <c r="X49" i="8"/>
  <c r="W49" i="8"/>
  <c r="Y49" i="8" s="1"/>
  <c r="V49" i="8"/>
  <c r="X48" i="8"/>
  <c r="W48" i="8"/>
  <c r="Y48" i="8" s="1"/>
  <c r="V48" i="8"/>
  <c r="X47" i="8"/>
  <c r="W47" i="8"/>
  <c r="Y47" i="8" s="1"/>
  <c r="V47" i="8"/>
  <c r="X46" i="8"/>
  <c r="W46" i="8"/>
  <c r="Y46" i="8" s="1"/>
  <c r="V46" i="8"/>
  <c r="X45" i="8"/>
  <c r="W45" i="8"/>
  <c r="Y45" i="8" s="1"/>
  <c r="V45" i="8"/>
  <c r="X44" i="8"/>
  <c r="W44" i="8"/>
  <c r="Y44" i="8" s="1"/>
  <c r="V44" i="8"/>
  <c r="X43" i="8"/>
  <c r="W43" i="8"/>
  <c r="Y43" i="8" s="1"/>
  <c r="V43" i="8"/>
  <c r="X42" i="8"/>
  <c r="W42" i="8"/>
  <c r="Y42" i="8" s="1"/>
  <c r="V42" i="8"/>
  <c r="X41" i="8"/>
  <c r="W41" i="8"/>
  <c r="Y41" i="8" s="1"/>
  <c r="V41" i="8"/>
  <c r="X40" i="8"/>
  <c r="W40" i="8"/>
  <c r="Y40" i="8" s="1"/>
  <c r="V40" i="8"/>
  <c r="X39" i="8"/>
  <c r="W39" i="8"/>
  <c r="Y39" i="8" s="1"/>
  <c r="V39" i="8"/>
  <c r="X38" i="8"/>
  <c r="W38" i="8"/>
  <c r="Y38" i="8" s="1"/>
  <c r="V38" i="8"/>
  <c r="X37" i="8"/>
  <c r="W37" i="8"/>
  <c r="Y37" i="8" s="1"/>
  <c r="V37" i="8"/>
  <c r="X36" i="8"/>
  <c r="W36" i="8"/>
  <c r="Y36" i="8" s="1"/>
  <c r="V36" i="8"/>
  <c r="X35" i="8"/>
  <c r="W35" i="8"/>
  <c r="Y35" i="8" s="1"/>
  <c r="V35" i="8"/>
  <c r="X34" i="8"/>
  <c r="W34" i="8"/>
  <c r="Y34" i="8" s="1"/>
  <c r="V34" i="8"/>
  <c r="X33" i="8"/>
  <c r="W33" i="8"/>
  <c r="Y33" i="8" s="1"/>
  <c r="V33" i="8"/>
  <c r="X32" i="8"/>
  <c r="W32" i="8"/>
  <c r="Y32" i="8" s="1"/>
  <c r="V32" i="8"/>
  <c r="X31" i="8"/>
  <c r="W31" i="8"/>
  <c r="Y31" i="8" s="1"/>
  <c r="V31" i="8"/>
  <c r="X30" i="8"/>
  <c r="W30" i="8"/>
  <c r="Y30" i="8" s="1"/>
  <c r="V30" i="8"/>
  <c r="X29" i="8"/>
  <c r="W29" i="8"/>
  <c r="Y29" i="8" s="1"/>
  <c r="V29" i="8"/>
  <c r="X28" i="8"/>
  <c r="W28" i="8"/>
  <c r="Y28" i="8" s="1"/>
  <c r="V28" i="8"/>
  <c r="X27" i="8"/>
  <c r="W27" i="8"/>
  <c r="Y27" i="8" s="1"/>
  <c r="V27" i="8"/>
  <c r="X26" i="8"/>
  <c r="W26" i="8"/>
  <c r="Y26" i="8" s="1"/>
  <c r="V26" i="8"/>
  <c r="X25" i="8"/>
  <c r="W25" i="8"/>
  <c r="Y25" i="8" s="1"/>
  <c r="V25" i="8"/>
  <c r="X24" i="8"/>
  <c r="W24" i="8"/>
  <c r="Y24" i="8" s="1"/>
  <c r="V24" i="8"/>
  <c r="X23" i="8"/>
  <c r="W23" i="8"/>
  <c r="Y23" i="8" s="1"/>
  <c r="V23" i="8"/>
  <c r="X22" i="8"/>
  <c r="W22" i="8"/>
  <c r="Y22" i="8" s="1"/>
  <c r="V22" i="8"/>
  <c r="X21" i="8"/>
  <c r="W21" i="8"/>
  <c r="Y21" i="8" s="1"/>
  <c r="V21" i="8"/>
  <c r="X20" i="8"/>
  <c r="W20" i="8"/>
  <c r="Y20" i="8" s="1"/>
  <c r="V20" i="8"/>
  <c r="X19" i="8"/>
  <c r="W19" i="8"/>
  <c r="Y19" i="8" s="1"/>
  <c r="V19" i="8"/>
  <c r="X18" i="8"/>
  <c r="W18" i="8"/>
  <c r="Y18" i="8" s="1"/>
  <c r="V18" i="8"/>
  <c r="X17" i="8"/>
  <c r="W17" i="8"/>
  <c r="Y17" i="8" s="1"/>
  <c r="V17" i="8"/>
  <c r="X16" i="8"/>
  <c r="W16" i="8"/>
  <c r="Y16" i="8" s="1"/>
  <c r="V16" i="8"/>
  <c r="X15" i="8"/>
  <c r="W15" i="8"/>
  <c r="Y15" i="8" s="1"/>
  <c r="V15" i="8"/>
  <c r="X14" i="8"/>
  <c r="W14" i="8"/>
  <c r="Y14" i="8" s="1"/>
  <c r="V14" i="8"/>
  <c r="X13" i="8"/>
  <c r="W13" i="8"/>
  <c r="Y13" i="8" s="1"/>
  <c r="V13" i="8"/>
  <c r="X12" i="8"/>
  <c r="W12" i="8"/>
  <c r="Y12" i="8" s="1"/>
  <c r="V12" i="8"/>
  <c r="X11" i="8"/>
  <c r="W11" i="8"/>
  <c r="Y11" i="8" s="1"/>
  <c r="V11" i="8"/>
  <c r="X52" i="9"/>
  <c r="Y52" i="9" s="1"/>
  <c r="W52" i="9"/>
  <c r="V52" i="9"/>
  <c r="Y51" i="9"/>
  <c r="X51" i="9"/>
  <c r="W51" i="9"/>
  <c r="V51" i="9"/>
  <c r="X50" i="9"/>
  <c r="Y50" i="9" s="1"/>
  <c r="W50" i="9"/>
  <c r="V50" i="9"/>
  <c r="Y49" i="9"/>
  <c r="X49" i="9"/>
  <c r="W49" i="9"/>
  <c r="V49" i="9"/>
  <c r="X48" i="9"/>
  <c r="Y48" i="9" s="1"/>
  <c r="W48" i="9"/>
  <c r="V48" i="9"/>
  <c r="Y47" i="9"/>
  <c r="X47" i="9"/>
  <c r="W47" i="9"/>
  <c r="V47" i="9"/>
  <c r="X46" i="9"/>
  <c r="Y46" i="9" s="1"/>
  <c r="W46" i="9"/>
  <c r="V46" i="9"/>
  <c r="Y45" i="9"/>
  <c r="X45" i="9"/>
  <c r="W45" i="9"/>
  <c r="V45" i="9"/>
  <c r="X44" i="9"/>
  <c r="Y44" i="9" s="1"/>
  <c r="W44" i="9"/>
  <c r="V44" i="9"/>
  <c r="Y43" i="9"/>
  <c r="X43" i="9"/>
  <c r="W43" i="9"/>
  <c r="V43" i="9"/>
  <c r="X42" i="9"/>
  <c r="Y42" i="9" s="1"/>
  <c r="W42" i="9"/>
  <c r="V42" i="9"/>
  <c r="Y41" i="9"/>
  <c r="X41" i="9"/>
  <c r="W41" i="9"/>
  <c r="V41" i="9"/>
  <c r="X40" i="9"/>
  <c r="Y40" i="9" s="1"/>
  <c r="W40" i="9"/>
  <c r="V40" i="9"/>
  <c r="Y39" i="9"/>
  <c r="X39" i="9"/>
  <c r="W39" i="9"/>
  <c r="V39" i="9"/>
  <c r="X38" i="9"/>
  <c r="Y38" i="9" s="1"/>
  <c r="W38" i="9"/>
  <c r="V38" i="9"/>
  <c r="Y37" i="9"/>
  <c r="X37" i="9"/>
  <c r="W37" i="9"/>
  <c r="V37" i="9"/>
  <c r="X36" i="9"/>
  <c r="Y36" i="9" s="1"/>
  <c r="W36" i="9"/>
  <c r="V36" i="9"/>
  <c r="Y35" i="9"/>
  <c r="X35" i="9"/>
  <c r="W35" i="9"/>
  <c r="V35" i="9"/>
  <c r="X34" i="9"/>
  <c r="W34" i="9"/>
  <c r="Y34" i="9" s="1"/>
  <c r="V34" i="9"/>
  <c r="Y33" i="9"/>
  <c r="X33" i="9"/>
  <c r="W33" i="9"/>
  <c r="V33" i="9"/>
  <c r="X32" i="9"/>
  <c r="W32" i="9"/>
  <c r="Y32" i="9" s="1"/>
  <c r="V32" i="9"/>
  <c r="Y31" i="9"/>
  <c r="X31" i="9"/>
  <c r="W31" i="9"/>
  <c r="V31" i="9"/>
  <c r="X30" i="9"/>
  <c r="W30" i="9"/>
  <c r="Y30" i="9" s="1"/>
  <c r="V30" i="9"/>
  <c r="Y29" i="9"/>
  <c r="X29" i="9"/>
  <c r="W29" i="9"/>
  <c r="V29" i="9"/>
  <c r="X28" i="9"/>
  <c r="W28" i="9"/>
  <c r="Y28" i="9" s="1"/>
  <c r="V28" i="9"/>
  <c r="Y27" i="9"/>
  <c r="X27" i="9"/>
  <c r="W27" i="9"/>
  <c r="V27" i="9"/>
  <c r="X26" i="9"/>
  <c r="W26" i="9"/>
  <c r="Y26" i="9" s="1"/>
  <c r="V26" i="9"/>
  <c r="Y25" i="9"/>
  <c r="X25" i="9"/>
  <c r="W25" i="9"/>
  <c r="V25" i="9"/>
  <c r="X24" i="9"/>
  <c r="W24" i="9"/>
  <c r="Y24" i="9" s="1"/>
  <c r="V24" i="9"/>
  <c r="Y23" i="9"/>
  <c r="X23" i="9"/>
  <c r="W23" i="9"/>
  <c r="V23" i="9"/>
  <c r="X22" i="9"/>
  <c r="W22" i="9"/>
  <c r="Y22" i="9" s="1"/>
  <c r="V22" i="9"/>
  <c r="Y21" i="9"/>
  <c r="X21" i="9"/>
  <c r="W21" i="9"/>
  <c r="V21" i="9"/>
  <c r="X20" i="9"/>
  <c r="W20" i="9"/>
  <c r="Y20" i="9" s="1"/>
  <c r="V20" i="9"/>
  <c r="Y19" i="9"/>
  <c r="X19" i="9"/>
  <c r="W19" i="9"/>
  <c r="V19" i="9"/>
  <c r="X18" i="9"/>
  <c r="W18" i="9"/>
  <c r="Y18" i="9" s="1"/>
  <c r="V18" i="9"/>
  <c r="Y17" i="9"/>
  <c r="X17" i="9"/>
  <c r="W17" i="9"/>
  <c r="V17" i="9"/>
  <c r="X16" i="9"/>
  <c r="W16" i="9"/>
  <c r="Y16" i="9" s="1"/>
  <c r="V16" i="9"/>
  <c r="Y15" i="9"/>
  <c r="X15" i="9"/>
  <c r="W15" i="9"/>
  <c r="V15" i="9"/>
  <c r="X14" i="9"/>
  <c r="W14" i="9"/>
  <c r="Y14" i="9" s="1"/>
  <c r="V14" i="9"/>
  <c r="Y13" i="9"/>
  <c r="X13" i="9"/>
  <c r="W13" i="9"/>
  <c r="V13" i="9"/>
  <c r="X12" i="9"/>
  <c r="W12" i="9"/>
  <c r="Y12" i="9" s="1"/>
  <c r="V12" i="9"/>
  <c r="Y11" i="9"/>
  <c r="X11" i="9"/>
  <c r="W11" i="9"/>
  <c r="V11" i="9"/>
  <c r="X52" i="11"/>
  <c r="W52" i="11"/>
  <c r="Y52" i="11" s="1"/>
  <c r="V52" i="11"/>
  <c r="X51" i="11"/>
  <c r="W51" i="11"/>
  <c r="Y51" i="11" s="1"/>
  <c r="V51" i="11"/>
  <c r="X50" i="11"/>
  <c r="W50" i="11"/>
  <c r="Y50" i="11" s="1"/>
  <c r="V50" i="11"/>
  <c r="X49" i="11"/>
  <c r="W49" i="11"/>
  <c r="Y49" i="11" s="1"/>
  <c r="V49" i="11"/>
  <c r="X48" i="11"/>
  <c r="W48" i="11"/>
  <c r="Y48" i="11" s="1"/>
  <c r="V48" i="11"/>
  <c r="X47" i="11"/>
  <c r="W47" i="11"/>
  <c r="Y47" i="11" s="1"/>
  <c r="V47" i="11"/>
  <c r="X46" i="11"/>
  <c r="W46" i="11"/>
  <c r="Y46" i="11" s="1"/>
  <c r="V46" i="11"/>
  <c r="X45" i="11"/>
  <c r="W45" i="11"/>
  <c r="Y45" i="11" s="1"/>
  <c r="V45" i="11"/>
  <c r="X44" i="11"/>
  <c r="W44" i="11"/>
  <c r="Y44" i="11" s="1"/>
  <c r="V44" i="11"/>
  <c r="X43" i="11"/>
  <c r="W43" i="11"/>
  <c r="Y43" i="11" s="1"/>
  <c r="V43" i="11"/>
  <c r="X42" i="11"/>
  <c r="W42" i="11"/>
  <c r="Y42" i="11" s="1"/>
  <c r="V42" i="11"/>
  <c r="X41" i="11"/>
  <c r="W41" i="11"/>
  <c r="Y41" i="11" s="1"/>
  <c r="V41" i="11"/>
  <c r="X40" i="11"/>
  <c r="W40" i="11"/>
  <c r="Y40" i="11" s="1"/>
  <c r="V40" i="11"/>
  <c r="X39" i="11"/>
  <c r="W39" i="11"/>
  <c r="Y39" i="11" s="1"/>
  <c r="V39" i="11"/>
  <c r="X38" i="11"/>
  <c r="W38" i="11"/>
  <c r="Y38" i="11" s="1"/>
  <c r="V38" i="11"/>
  <c r="X37" i="11"/>
  <c r="W37" i="11"/>
  <c r="Y37" i="11" s="1"/>
  <c r="V37" i="11"/>
  <c r="X36" i="11"/>
  <c r="W36" i="11"/>
  <c r="Y36" i="11" s="1"/>
  <c r="V36" i="11"/>
  <c r="X35" i="11"/>
  <c r="W35" i="11"/>
  <c r="Y35" i="11" s="1"/>
  <c r="V35" i="11"/>
  <c r="X34" i="11"/>
  <c r="W34" i="11"/>
  <c r="Y34" i="11" s="1"/>
  <c r="V34" i="11"/>
  <c r="X33" i="11"/>
  <c r="W33" i="11"/>
  <c r="Y33" i="11" s="1"/>
  <c r="V33" i="11"/>
  <c r="X32" i="11"/>
  <c r="W32" i="11"/>
  <c r="Y32" i="11" s="1"/>
  <c r="V32" i="11"/>
  <c r="X31" i="11"/>
  <c r="W31" i="11"/>
  <c r="Y31" i="11" s="1"/>
  <c r="V31" i="11"/>
  <c r="X30" i="11"/>
  <c r="W30" i="11"/>
  <c r="Y30" i="11" s="1"/>
  <c r="V30" i="11"/>
  <c r="X29" i="11"/>
  <c r="W29" i="11"/>
  <c r="Y29" i="11" s="1"/>
  <c r="V29" i="11"/>
  <c r="X28" i="11"/>
  <c r="W28" i="11"/>
  <c r="Y28" i="11" s="1"/>
  <c r="V28" i="11"/>
  <c r="X27" i="11"/>
  <c r="W27" i="11"/>
  <c r="Y27" i="11" s="1"/>
  <c r="V27" i="11"/>
  <c r="X26" i="11"/>
  <c r="W26" i="11"/>
  <c r="Y26" i="11" s="1"/>
  <c r="V26" i="11"/>
  <c r="X25" i="11"/>
  <c r="W25" i="11"/>
  <c r="Y25" i="11" s="1"/>
  <c r="V25" i="11"/>
  <c r="X24" i="11"/>
  <c r="W24" i="11"/>
  <c r="Y24" i="11" s="1"/>
  <c r="V24" i="11"/>
  <c r="X23" i="11"/>
  <c r="W23" i="11"/>
  <c r="Y23" i="11" s="1"/>
  <c r="V23" i="11"/>
  <c r="X22" i="11"/>
  <c r="W22" i="11"/>
  <c r="Y22" i="11" s="1"/>
  <c r="V22" i="11"/>
  <c r="X21" i="11"/>
  <c r="W21" i="11"/>
  <c r="Y21" i="11" s="1"/>
  <c r="V21" i="11"/>
  <c r="X20" i="11"/>
  <c r="W20" i="11"/>
  <c r="Y20" i="11" s="1"/>
  <c r="V20" i="11"/>
  <c r="X19" i="11"/>
  <c r="W19" i="11"/>
  <c r="Y19" i="11" s="1"/>
  <c r="V19" i="11"/>
  <c r="X18" i="11"/>
  <c r="W18" i="11"/>
  <c r="Y18" i="11" s="1"/>
  <c r="V18" i="11"/>
  <c r="X17" i="11"/>
  <c r="W17" i="11"/>
  <c r="Y17" i="11" s="1"/>
  <c r="V17" i="11"/>
  <c r="X16" i="11"/>
  <c r="W16" i="11"/>
  <c r="Y16" i="11" s="1"/>
  <c r="V16" i="11"/>
  <c r="X15" i="11"/>
  <c r="W15" i="11"/>
  <c r="Y15" i="11" s="1"/>
  <c r="V15" i="11"/>
  <c r="X14" i="11"/>
  <c r="W14" i="11"/>
  <c r="Y14" i="11" s="1"/>
  <c r="V14" i="11"/>
  <c r="X13" i="11"/>
  <c r="W13" i="11"/>
  <c r="Y13" i="11" s="1"/>
  <c r="V13" i="11"/>
  <c r="X12" i="11"/>
  <c r="W12" i="11"/>
  <c r="Y12" i="11" s="1"/>
  <c r="V12" i="11"/>
  <c r="X11" i="11"/>
  <c r="W11" i="11"/>
  <c r="Y11" i="11" s="1"/>
  <c r="V11" i="11"/>
  <c r="X52" i="12"/>
  <c r="W52" i="12"/>
  <c r="Y52" i="12" s="1"/>
  <c r="V52" i="12"/>
  <c r="X51" i="12"/>
  <c r="W51" i="12"/>
  <c r="Y51" i="12" s="1"/>
  <c r="V51" i="12"/>
  <c r="X50" i="12"/>
  <c r="W50" i="12"/>
  <c r="Y50" i="12" s="1"/>
  <c r="V50" i="12"/>
  <c r="X49" i="12"/>
  <c r="W49" i="12"/>
  <c r="Y49" i="12" s="1"/>
  <c r="V49" i="12"/>
  <c r="X48" i="12"/>
  <c r="W48" i="12"/>
  <c r="Y48" i="12" s="1"/>
  <c r="V48" i="12"/>
  <c r="X47" i="12"/>
  <c r="W47" i="12"/>
  <c r="Y47" i="12" s="1"/>
  <c r="V47" i="12"/>
  <c r="X46" i="12"/>
  <c r="W46" i="12"/>
  <c r="Y46" i="12" s="1"/>
  <c r="V46" i="12"/>
  <c r="X45" i="12"/>
  <c r="W45" i="12"/>
  <c r="Y45" i="12" s="1"/>
  <c r="V45" i="12"/>
  <c r="X44" i="12"/>
  <c r="W44" i="12"/>
  <c r="Y44" i="12" s="1"/>
  <c r="V44" i="12"/>
  <c r="X43" i="12"/>
  <c r="W43" i="12"/>
  <c r="Y43" i="12" s="1"/>
  <c r="V43" i="12"/>
  <c r="X42" i="12"/>
  <c r="W42" i="12"/>
  <c r="Y42" i="12" s="1"/>
  <c r="V42" i="12"/>
  <c r="X41" i="12"/>
  <c r="W41" i="12"/>
  <c r="Y41" i="12" s="1"/>
  <c r="V41" i="12"/>
  <c r="X40" i="12"/>
  <c r="W40" i="12"/>
  <c r="Y40" i="12" s="1"/>
  <c r="V40" i="12"/>
  <c r="X39" i="12"/>
  <c r="W39" i="12"/>
  <c r="Y39" i="12" s="1"/>
  <c r="V39" i="12"/>
  <c r="X38" i="12"/>
  <c r="W38" i="12"/>
  <c r="Y38" i="12" s="1"/>
  <c r="V38" i="12"/>
  <c r="X37" i="12"/>
  <c r="W37" i="12"/>
  <c r="Y37" i="12" s="1"/>
  <c r="V37" i="12"/>
  <c r="X36" i="12"/>
  <c r="W36" i="12"/>
  <c r="Y36" i="12" s="1"/>
  <c r="V36" i="12"/>
  <c r="X35" i="12"/>
  <c r="W35" i="12"/>
  <c r="Y35" i="12" s="1"/>
  <c r="V35" i="12"/>
  <c r="X34" i="12"/>
  <c r="W34" i="12"/>
  <c r="Y34" i="12" s="1"/>
  <c r="V34" i="12"/>
  <c r="X33" i="12"/>
  <c r="W33" i="12"/>
  <c r="Y33" i="12" s="1"/>
  <c r="V33" i="12"/>
  <c r="X32" i="12"/>
  <c r="W32" i="12"/>
  <c r="Y32" i="12" s="1"/>
  <c r="V32" i="12"/>
  <c r="X31" i="12"/>
  <c r="W31" i="12"/>
  <c r="Y31" i="12" s="1"/>
  <c r="V31" i="12"/>
  <c r="X30" i="12"/>
  <c r="W30" i="12"/>
  <c r="Y30" i="12" s="1"/>
  <c r="V30" i="12"/>
  <c r="X29" i="12"/>
  <c r="W29" i="12"/>
  <c r="Y29" i="12" s="1"/>
  <c r="V29" i="12"/>
  <c r="X28" i="12"/>
  <c r="W28" i="12"/>
  <c r="Y28" i="12" s="1"/>
  <c r="V28" i="12"/>
  <c r="X27" i="12"/>
  <c r="W27" i="12"/>
  <c r="Y27" i="12" s="1"/>
  <c r="V27" i="12"/>
  <c r="X26" i="12"/>
  <c r="W26" i="12"/>
  <c r="Y26" i="12" s="1"/>
  <c r="V26" i="12"/>
  <c r="X25" i="12"/>
  <c r="W25" i="12"/>
  <c r="Y25" i="12" s="1"/>
  <c r="V25" i="12"/>
  <c r="X24" i="12"/>
  <c r="W24" i="12"/>
  <c r="Y24" i="12" s="1"/>
  <c r="V24" i="12"/>
  <c r="X23" i="12"/>
  <c r="W23" i="12"/>
  <c r="Y23" i="12" s="1"/>
  <c r="V23" i="12"/>
  <c r="X22" i="12"/>
  <c r="W22" i="12"/>
  <c r="Y22" i="12" s="1"/>
  <c r="V22" i="12"/>
  <c r="X21" i="12"/>
  <c r="W21" i="12"/>
  <c r="Y21" i="12" s="1"/>
  <c r="V21" i="12"/>
  <c r="X20" i="12"/>
  <c r="W20" i="12"/>
  <c r="Y20" i="12" s="1"/>
  <c r="V20" i="12"/>
  <c r="X19" i="12"/>
  <c r="W19" i="12"/>
  <c r="Y19" i="12" s="1"/>
  <c r="V19" i="12"/>
  <c r="X18" i="12"/>
  <c r="W18" i="12"/>
  <c r="Y18" i="12" s="1"/>
  <c r="V18" i="12"/>
  <c r="X17" i="12"/>
  <c r="W17" i="12"/>
  <c r="Y17" i="12" s="1"/>
  <c r="V17" i="12"/>
  <c r="X16" i="12"/>
  <c r="W16" i="12"/>
  <c r="Y16" i="12" s="1"/>
  <c r="V16" i="12"/>
  <c r="X15" i="12"/>
  <c r="W15" i="12"/>
  <c r="Y15" i="12" s="1"/>
  <c r="V15" i="12"/>
  <c r="X14" i="12"/>
  <c r="W14" i="12"/>
  <c r="Y14" i="12" s="1"/>
  <c r="V14" i="12"/>
  <c r="X13" i="12"/>
  <c r="W13" i="12"/>
  <c r="Y13" i="12" s="1"/>
  <c r="V13" i="12"/>
  <c r="X12" i="12"/>
  <c r="W12" i="12"/>
  <c r="Y12" i="12" s="1"/>
  <c r="V12" i="12"/>
  <c r="X11" i="12"/>
  <c r="W11" i="12"/>
  <c r="Y11" i="12" s="1"/>
  <c r="V11" i="12"/>
  <c r="X52" i="15"/>
  <c r="W52" i="15"/>
  <c r="Y52" i="15" s="1"/>
  <c r="V52" i="15"/>
  <c r="X51" i="15"/>
  <c r="W51" i="15"/>
  <c r="Y51" i="15" s="1"/>
  <c r="V51" i="15"/>
  <c r="X50" i="15"/>
  <c r="W50" i="15"/>
  <c r="Y50" i="15" s="1"/>
  <c r="V50" i="15"/>
  <c r="X49" i="15"/>
  <c r="W49" i="15"/>
  <c r="Y49" i="15" s="1"/>
  <c r="V49" i="15"/>
  <c r="X48" i="15"/>
  <c r="W48" i="15"/>
  <c r="Y48" i="15" s="1"/>
  <c r="V48" i="15"/>
  <c r="X47" i="15"/>
  <c r="W47" i="15"/>
  <c r="Y47" i="15" s="1"/>
  <c r="V47" i="15"/>
  <c r="X46" i="15"/>
  <c r="W46" i="15"/>
  <c r="Y46" i="15" s="1"/>
  <c r="V46" i="15"/>
  <c r="X45" i="15"/>
  <c r="W45" i="15"/>
  <c r="Y45" i="15" s="1"/>
  <c r="V45" i="15"/>
  <c r="X44" i="15"/>
  <c r="W44" i="15"/>
  <c r="Y44" i="15" s="1"/>
  <c r="V44" i="15"/>
  <c r="X43" i="15"/>
  <c r="W43" i="15"/>
  <c r="Y43" i="15" s="1"/>
  <c r="V43" i="15"/>
  <c r="X42" i="15"/>
  <c r="W42" i="15"/>
  <c r="Y42" i="15" s="1"/>
  <c r="V42" i="15"/>
  <c r="X41" i="15"/>
  <c r="W41" i="15"/>
  <c r="Y41" i="15" s="1"/>
  <c r="V41" i="15"/>
  <c r="X40" i="15"/>
  <c r="W40" i="15"/>
  <c r="Y40" i="15" s="1"/>
  <c r="V40" i="15"/>
  <c r="X39" i="15"/>
  <c r="W39" i="15"/>
  <c r="Y39" i="15" s="1"/>
  <c r="V39" i="15"/>
  <c r="X38" i="15"/>
  <c r="W38" i="15"/>
  <c r="Y38" i="15" s="1"/>
  <c r="V38" i="15"/>
  <c r="X37" i="15"/>
  <c r="W37" i="15"/>
  <c r="Y37" i="15" s="1"/>
  <c r="V37" i="15"/>
  <c r="X36" i="15"/>
  <c r="W36" i="15"/>
  <c r="Y36" i="15" s="1"/>
  <c r="V36" i="15"/>
  <c r="X35" i="15"/>
  <c r="W35" i="15"/>
  <c r="Y35" i="15" s="1"/>
  <c r="V35" i="15"/>
  <c r="X34" i="15"/>
  <c r="W34" i="15"/>
  <c r="Y34" i="15" s="1"/>
  <c r="V34" i="15"/>
  <c r="X33" i="15"/>
  <c r="W33" i="15"/>
  <c r="Y33" i="15" s="1"/>
  <c r="V33" i="15"/>
  <c r="X32" i="15"/>
  <c r="W32" i="15"/>
  <c r="Y32" i="15" s="1"/>
  <c r="V32" i="15"/>
  <c r="X31" i="15"/>
  <c r="W31" i="15"/>
  <c r="Y31" i="15" s="1"/>
  <c r="V31" i="15"/>
  <c r="X30" i="15"/>
  <c r="W30" i="15"/>
  <c r="Y30" i="15" s="1"/>
  <c r="V30" i="15"/>
  <c r="X29" i="15"/>
  <c r="W29" i="15"/>
  <c r="Y29" i="15" s="1"/>
  <c r="V29" i="15"/>
  <c r="X28" i="15"/>
  <c r="W28" i="15"/>
  <c r="Y28" i="15" s="1"/>
  <c r="V28" i="15"/>
  <c r="X27" i="15"/>
  <c r="W27" i="15"/>
  <c r="Y27" i="15" s="1"/>
  <c r="V27" i="15"/>
  <c r="X26" i="15"/>
  <c r="W26" i="15"/>
  <c r="Y26" i="15" s="1"/>
  <c r="V26" i="15"/>
  <c r="X25" i="15"/>
  <c r="W25" i="15"/>
  <c r="Y25" i="15" s="1"/>
  <c r="V25" i="15"/>
  <c r="X24" i="15"/>
  <c r="W24" i="15"/>
  <c r="Y24" i="15" s="1"/>
  <c r="V24" i="15"/>
  <c r="X23" i="15"/>
  <c r="W23" i="15"/>
  <c r="Y23" i="15" s="1"/>
  <c r="V23" i="15"/>
  <c r="X22" i="15"/>
  <c r="W22" i="15"/>
  <c r="Y22" i="15" s="1"/>
  <c r="V22" i="15"/>
  <c r="X21" i="15"/>
  <c r="W21" i="15"/>
  <c r="Y21" i="15" s="1"/>
  <c r="V21" i="15"/>
  <c r="X20" i="15"/>
  <c r="W20" i="15"/>
  <c r="Y20" i="15" s="1"/>
  <c r="V20" i="15"/>
  <c r="X19" i="15"/>
  <c r="W19" i="15"/>
  <c r="Y19" i="15" s="1"/>
  <c r="V19" i="15"/>
  <c r="X18" i="15"/>
  <c r="W18" i="15"/>
  <c r="Y18" i="15" s="1"/>
  <c r="V18" i="15"/>
  <c r="X17" i="15"/>
  <c r="W17" i="15"/>
  <c r="Y17" i="15" s="1"/>
  <c r="V17" i="15"/>
  <c r="X16" i="15"/>
  <c r="W16" i="15"/>
  <c r="Y16" i="15" s="1"/>
  <c r="V16" i="15"/>
  <c r="X15" i="15"/>
  <c r="W15" i="15"/>
  <c r="Y15" i="15" s="1"/>
  <c r="V15" i="15"/>
  <c r="X14" i="15"/>
  <c r="W14" i="15"/>
  <c r="Y14" i="15" s="1"/>
  <c r="V14" i="15"/>
  <c r="X13" i="15"/>
  <c r="W13" i="15"/>
  <c r="Y13" i="15" s="1"/>
  <c r="V13" i="15"/>
  <c r="X12" i="15"/>
  <c r="W12" i="15"/>
  <c r="Y12" i="15" s="1"/>
  <c r="V12" i="15"/>
  <c r="X11" i="15"/>
  <c r="W11" i="15"/>
  <c r="Y11" i="15" s="1"/>
  <c r="V11" i="15"/>
  <c r="Y52" i="16"/>
  <c r="X52" i="16"/>
  <c r="W52" i="16"/>
  <c r="V52" i="16"/>
  <c r="X51" i="16"/>
  <c r="W51" i="16"/>
  <c r="Y51" i="16" s="1"/>
  <c r="V51" i="16"/>
  <c r="Y50" i="16"/>
  <c r="X50" i="16"/>
  <c r="W50" i="16"/>
  <c r="V50" i="16"/>
  <c r="X49" i="16"/>
  <c r="W49" i="16"/>
  <c r="Y49" i="16" s="1"/>
  <c r="V49" i="16"/>
  <c r="Y48" i="16"/>
  <c r="X48" i="16"/>
  <c r="W48" i="16"/>
  <c r="V48" i="16"/>
  <c r="X47" i="16"/>
  <c r="W47" i="16"/>
  <c r="Y47" i="16" s="1"/>
  <c r="V47" i="16"/>
  <c r="Y46" i="16"/>
  <c r="X46" i="16"/>
  <c r="W46" i="16"/>
  <c r="V46" i="16"/>
  <c r="X45" i="16"/>
  <c r="W45" i="16"/>
  <c r="Y45" i="16" s="1"/>
  <c r="V45" i="16"/>
  <c r="Y44" i="16"/>
  <c r="X44" i="16"/>
  <c r="W44" i="16"/>
  <c r="V44" i="16"/>
  <c r="X43" i="16"/>
  <c r="W43" i="16"/>
  <c r="Y43" i="16" s="1"/>
  <c r="V43" i="16"/>
  <c r="Y42" i="16"/>
  <c r="X42" i="16"/>
  <c r="W42" i="16"/>
  <c r="V42" i="16"/>
  <c r="X41" i="16"/>
  <c r="W41" i="16"/>
  <c r="Y41" i="16" s="1"/>
  <c r="V41" i="16"/>
  <c r="Y40" i="16"/>
  <c r="X40" i="16"/>
  <c r="W40" i="16"/>
  <c r="V40" i="16"/>
  <c r="X39" i="16"/>
  <c r="W39" i="16"/>
  <c r="Y39" i="16" s="1"/>
  <c r="V39" i="16"/>
  <c r="Y38" i="16"/>
  <c r="X38" i="16"/>
  <c r="W38" i="16"/>
  <c r="V38" i="16"/>
  <c r="X37" i="16"/>
  <c r="W37" i="16"/>
  <c r="Y37" i="16" s="1"/>
  <c r="V37" i="16"/>
  <c r="Y36" i="16"/>
  <c r="X36" i="16"/>
  <c r="W36" i="16"/>
  <c r="V36" i="16"/>
  <c r="X35" i="16"/>
  <c r="W35" i="16"/>
  <c r="Y35" i="16" s="1"/>
  <c r="V35" i="16"/>
  <c r="Y34" i="16"/>
  <c r="X34" i="16"/>
  <c r="W34" i="16"/>
  <c r="V34" i="16"/>
  <c r="X33" i="16"/>
  <c r="W33" i="16"/>
  <c r="Y33" i="16" s="1"/>
  <c r="V33" i="16"/>
  <c r="Y32" i="16"/>
  <c r="X32" i="16"/>
  <c r="W32" i="16"/>
  <c r="V32" i="16"/>
  <c r="X31" i="16"/>
  <c r="W31" i="16"/>
  <c r="Y31" i="16" s="1"/>
  <c r="V31" i="16"/>
  <c r="Y30" i="16"/>
  <c r="X30" i="16"/>
  <c r="W30" i="16"/>
  <c r="V30" i="16"/>
  <c r="X29" i="16"/>
  <c r="W29" i="16"/>
  <c r="Y29" i="16" s="1"/>
  <c r="V29" i="16"/>
  <c r="Y28" i="16"/>
  <c r="X28" i="16"/>
  <c r="W28" i="16"/>
  <c r="V28" i="16"/>
  <c r="X27" i="16"/>
  <c r="W27" i="16"/>
  <c r="Y27" i="16" s="1"/>
  <c r="V27" i="16"/>
  <c r="Y26" i="16"/>
  <c r="X26" i="16"/>
  <c r="W26" i="16"/>
  <c r="V26" i="16"/>
  <c r="X25" i="16"/>
  <c r="W25" i="16"/>
  <c r="Y25" i="16" s="1"/>
  <c r="V25" i="16"/>
  <c r="Y24" i="16"/>
  <c r="X24" i="16"/>
  <c r="W24" i="16"/>
  <c r="V24" i="16"/>
  <c r="X23" i="16"/>
  <c r="W23" i="16"/>
  <c r="Y23" i="16" s="1"/>
  <c r="V23" i="16"/>
  <c r="Y22" i="16"/>
  <c r="X22" i="16"/>
  <c r="W22" i="16"/>
  <c r="V22" i="16"/>
  <c r="X21" i="16"/>
  <c r="W21" i="16"/>
  <c r="Y21" i="16" s="1"/>
  <c r="V21" i="16"/>
  <c r="Y20" i="16"/>
  <c r="X20" i="16"/>
  <c r="W20" i="16"/>
  <c r="V20" i="16"/>
  <c r="X19" i="16"/>
  <c r="W19" i="16"/>
  <c r="Y19" i="16" s="1"/>
  <c r="V19" i="16"/>
  <c r="Y18" i="16"/>
  <c r="X18" i="16"/>
  <c r="W18" i="16"/>
  <c r="V18" i="16"/>
  <c r="X17" i="16"/>
  <c r="W17" i="16"/>
  <c r="Y17" i="16" s="1"/>
  <c r="V17" i="16"/>
  <c r="Y16" i="16"/>
  <c r="X16" i="16"/>
  <c r="W16" i="16"/>
  <c r="V16" i="16"/>
  <c r="X15" i="16"/>
  <c r="W15" i="16"/>
  <c r="Y15" i="16" s="1"/>
  <c r="V15" i="16"/>
  <c r="Y14" i="16"/>
  <c r="X14" i="16"/>
  <c r="W14" i="16"/>
  <c r="V14" i="16"/>
  <c r="X13" i="16"/>
  <c r="W13" i="16"/>
  <c r="Y13" i="16" s="1"/>
  <c r="V13" i="16"/>
  <c r="Y12" i="16"/>
  <c r="X12" i="16"/>
  <c r="W12" i="16"/>
  <c r="V12" i="16"/>
  <c r="X11" i="16"/>
  <c r="W11" i="16"/>
  <c r="Y11" i="16" s="1"/>
  <c r="V11" i="16"/>
  <c r="X52" i="17"/>
  <c r="W52" i="17"/>
  <c r="Y52" i="17" s="1"/>
  <c r="V52" i="17"/>
  <c r="X51" i="17"/>
  <c r="W51" i="17"/>
  <c r="Y51" i="17" s="1"/>
  <c r="V51" i="17"/>
  <c r="X50" i="17"/>
  <c r="W50" i="17"/>
  <c r="Y50" i="17" s="1"/>
  <c r="V50" i="17"/>
  <c r="X49" i="17"/>
  <c r="W49" i="17"/>
  <c r="Y49" i="17" s="1"/>
  <c r="V49" i="17"/>
  <c r="X48" i="17"/>
  <c r="W48" i="17"/>
  <c r="Y48" i="17" s="1"/>
  <c r="V48" i="17"/>
  <c r="X47" i="17"/>
  <c r="W47" i="17"/>
  <c r="Y47" i="17" s="1"/>
  <c r="V47" i="17"/>
  <c r="X46" i="17"/>
  <c r="W46" i="17"/>
  <c r="Y46" i="17" s="1"/>
  <c r="V46" i="17"/>
  <c r="X45" i="17"/>
  <c r="W45" i="17"/>
  <c r="Y45" i="17" s="1"/>
  <c r="V45" i="17"/>
  <c r="X44" i="17"/>
  <c r="W44" i="17"/>
  <c r="Y44" i="17" s="1"/>
  <c r="V44" i="17"/>
  <c r="X43" i="17"/>
  <c r="W43" i="17"/>
  <c r="Y43" i="17" s="1"/>
  <c r="V43" i="17"/>
  <c r="X42" i="17"/>
  <c r="W42" i="17"/>
  <c r="Y42" i="17" s="1"/>
  <c r="V42" i="17"/>
  <c r="X41" i="17"/>
  <c r="W41" i="17"/>
  <c r="Y41" i="17" s="1"/>
  <c r="V41" i="17"/>
  <c r="X40" i="17"/>
  <c r="W40" i="17"/>
  <c r="Y40" i="17" s="1"/>
  <c r="V40" i="17"/>
  <c r="X39" i="17"/>
  <c r="W39" i="17"/>
  <c r="Y39" i="17" s="1"/>
  <c r="V39" i="17"/>
  <c r="X38" i="17"/>
  <c r="W38" i="17"/>
  <c r="Y38" i="17" s="1"/>
  <c r="V38" i="17"/>
  <c r="X37" i="17"/>
  <c r="W37" i="17"/>
  <c r="Y37" i="17" s="1"/>
  <c r="V37" i="17"/>
  <c r="X36" i="17"/>
  <c r="W36" i="17"/>
  <c r="Y36" i="17" s="1"/>
  <c r="V36" i="17"/>
  <c r="X35" i="17"/>
  <c r="W35" i="17"/>
  <c r="Y35" i="17" s="1"/>
  <c r="V35" i="17"/>
  <c r="X34" i="17"/>
  <c r="W34" i="17"/>
  <c r="Y34" i="17" s="1"/>
  <c r="V34" i="17"/>
  <c r="X33" i="17"/>
  <c r="W33" i="17"/>
  <c r="Y33" i="17" s="1"/>
  <c r="V33" i="17"/>
  <c r="X32" i="17"/>
  <c r="W32" i="17"/>
  <c r="Y32" i="17" s="1"/>
  <c r="V32" i="17"/>
  <c r="X31" i="17"/>
  <c r="W31" i="17"/>
  <c r="Y31" i="17" s="1"/>
  <c r="V31" i="17"/>
  <c r="X30" i="17"/>
  <c r="W30" i="17"/>
  <c r="Y30" i="17" s="1"/>
  <c r="V30" i="17"/>
  <c r="X29" i="17"/>
  <c r="W29" i="17"/>
  <c r="Y29" i="17" s="1"/>
  <c r="V29" i="17"/>
  <c r="X28" i="17"/>
  <c r="W28" i="17"/>
  <c r="Y28" i="17" s="1"/>
  <c r="V28" i="17"/>
  <c r="X27" i="17"/>
  <c r="W27" i="17"/>
  <c r="Y27" i="17" s="1"/>
  <c r="V27" i="17"/>
  <c r="X26" i="17"/>
  <c r="W26" i="17"/>
  <c r="Y26" i="17" s="1"/>
  <c r="V26" i="17"/>
  <c r="X25" i="17"/>
  <c r="W25" i="17"/>
  <c r="Y25" i="17" s="1"/>
  <c r="V25" i="17"/>
  <c r="X24" i="17"/>
  <c r="W24" i="17"/>
  <c r="Y24" i="17" s="1"/>
  <c r="V24" i="17"/>
  <c r="X23" i="17"/>
  <c r="W23" i="17"/>
  <c r="Y23" i="17" s="1"/>
  <c r="V23" i="17"/>
  <c r="X22" i="17"/>
  <c r="W22" i="17"/>
  <c r="Y22" i="17" s="1"/>
  <c r="V22" i="17"/>
  <c r="X21" i="17"/>
  <c r="W21" i="17"/>
  <c r="Y21" i="17" s="1"/>
  <c r="V21" i="17"/>
  <c r="X20" i="17"/>
  <c r="W20" i="17"/>
  <c r="Y20" i="17" s="1"/>
  <c r="V20" i="17"/>
  <c r="X19" i="17"/>
  <c r="W19" i="17"/>
  <c r="Y19" i="17" s="1"/>
  <c r="V19" i="17"/>
  <c r="X18" i="17"/>
  <c r="W18" i="17"/>
  <c r="Y18" i="17" s="1"/>
  <c r="V18" i="17"/>
  <c r="X17" i="17"/>
  <c r="W17" i="17"/>
  <c r="Y17" i="17" s="1"/>
  <c r="V17" i="17"/>
  <c r="X16" i="17"/>
  <c r="W16" i="17"/>
  <c r="Y16" i="17" s="1"/>
  <c r="V16" i="17"/>
  <c r="X15" i="17"/>
  <c r="W15" i="17"/>
  <c r="Y15" i="17" s="1"/>
  <c r="V15" i="17"/>
  <c r="X14" i="17"/>
  <c r="W14" i="17"/>
  <c r="Y14" i="17" s="1"/>
  <c r="V14" i="17"/>
  <c r="X13" i="17"/>
  <c r="W13" i="17"/>
  <c r="Y13" i="17" s="1"/>
  <c r="V13" i="17"/>
  <c r="X12" i="17"/>
  <c r="W12" i="17"/>
  <c r="Y12" i="17" s="1"/>
  <c r="V12" i="17"/>
  <c r="X11" i="17"/>
  <c r="W11" i="17"/>
  <c r="Y11" i="17" s="1"/>
  <c r="V11" i="17"/>
  <c r="X52" i="22"/>
  <c r="W52" i="22"/>
  <c r="Y52" i="22" s="1"/>
  <c r="V52" i="22"/>
  <c r="X51" i="22"/>
  <c r="W51" i="22"/>
  <c r="Y51" i="22" s="1"/>
  <c r="V51" i="22"/>
  <c r="X50" i="22"/>
  <c r="W50" i="22"/>
  <c r="Y50" i="22" s="1"/>
  <c r="V50" i="22"/>
  <c r="X49" i="22"/>
  <c r="W49" i="22"/>
  <c r="Y49" i="22" s="1"/>
  <c r="V49" i="22"/>
  <c r="X48" i="22"/>
  <c r="W48" i="22"/>
  <c r="Y48" i="22" s="1"/>
  <c r="V48" i="22"/>
  <c r="X47" i="22"/>
  <c r="W47" i="22"/>
  <c r="Y47" i="22" s="1"/>
  <c r="V47" i="22"/>
  <c r="X46" i="22"/>
  <c r="W46" i="22"/>
  <c r="Y46" i="22" s="1"/>
  <c r="V46" i="22"/>
  <c r="X45" i="22"/>
  <c r="W45" i="22"/>
  <c r="Y45" i="22" s="1"/>
  <c r="V45" i="22"/>
  <c r="X44" i="22"/>
  <c r="W44" i="22"/>
  <c r="Y44" i="22" s="1"/>
  <c r="V44" i="22"/>
  <c r="X43" i="22"/>
  <c r="W43" i="22"/>
  <c r="Y43" i="22" s="1"/>
  <c r="V43" i="22"/>
  <c r="X42" i="22"/>
  <c r="W42" i="22"/>
  <c r="Y42" i="22" s="1"/>
  <c r="V42" i="22"/>
  <c r="X41" i="22"/>
  <c r="W41" i="22"/>
  <c r="Y41" i="22" s="1"/>
  <c r="V41" i="22"/>
  <c r="X40" i="22"/>
  <c r="W40" i="22"/>
  <c r="Y40" i="22" s="1"/>
  <c r="V40" i="22"/>
  <c r="X39" i="22"/>
  <c r="W39" i="22"/>
  <c r="Y39" i="22" s="1"/>
  <c r="V39" i="22"/>
  <c r="X38" i="22"/>
  <c r="W38" i="22"/>
  <c r="Y38" i="22" s="1"/>
  <c r="V38" i="22"/>
  <c r="X37" i="22"/>
  <c r="W37" i="22"/>
  <c r="Y37" i="22" s="1"/>
  <c r="V37" i="22"/>
  <c r="X36" i="22"/>
  <c r="W36" i="22"/>
  <c r="Y36" i="22" s="1"/>
  <c r="V36" i="22"/>
  <c r="X35" i="22"/>
  <c r="W35" i="22"/>
  <c r="Y35" i="22" s="1"/>
  <c r="V35" i="22"/>
  <c r="X34" i="22"/>
  <c r="W34" i="22"/>
  <c r="Y34" i="22" s="1"/>
  <c r="V34" i="22"/>
  <c r="X33" i="22"/>
  <c r="W33" i="22"/>
  <c r="Y33" i="22" s="1"/>
  <c r="V33" i="22"/>
  <c r="X32" i="22"/>
  <c r="W32" i="22"/>
  <c r="Y32" i="22" s="1"/>
  <c r="V32" i="22"/>
  <c r="X31" i="22"/>
  <c r="W31" i="22"/>
  <c r="Y31" i="22" s="1"/>
  <c r="V31" i="22"/>
  <c r="X30" i="22"/>
  <c r="W30" i="22"/>
  <c r="Y30" i="22" s="1"/>
  <c r="V30" i="22"/>
  <c r="X29" i="22"/>
  <c r="W29" i="22"/>
  <c r="Y29" i="22" s="1"/>
  <c r="V29" i="22"/>
  <c r="X28" i="22"/>
  <c r="W28" i="22"/>
  <c r="Y28" i="22" s="1"/>
  <c r="V28" i="22"/>
  <c r="X27" i="22"/>
  <c r="W27" i="22"/>
  <c r="Y27" i="22" s="1"/>
  <c r="V27" i="22"/>
  <c r="X26" i="22"/>
  <c r="W26" i="22"/>
  <c r="Y26" i="22" s="1"/>
  <c r="V26" i="22"/>
  <c r="X25" i="22"/>
  <c r="W25" i="22"/>
  <c r="Y25" i="22" s="1"/>
  <c r="V25" i="22"/>
  <c r="X24" i="22"/>
  <c r="W24" i="22"/>
  <c r="Y24" i="22" s="1"/>
  <c r="V24" i="22"/>
  <c r="X23" i="22"/>
  <c r="W23" i="22"/>
  <c r="Y23" i="22" s="1"/>
  <c r="V23" i="22"/>
  <c r="X22" i="22"/>
  <c r="W22" i="22"/>
  <c r="Y22" i="22" s="1"/>
  <c r="V22" i="22"/>
  <c r="X21" i="22"/>
  <c r="W21" i="22"/>
  <c r="Y21" i="22" s="1"/>
  <c r="V21" i="22"/>
  <c r="X20" i="22"/>
  <c r="W20" i="22"/>
  <c r="Y20" i="22" s="1"/>
  <c r="V20" i="22"/>
  <c r="X19" i="22"/>
  <c r="W19" i="22"/>
  <c r="Y19" i="22" s="1"/>
  <c r="V19" i="22"/>
  <c r="X18" i="22"/>
  <c r="W18" i="22"/>
  <c r="Y18" i="22" s="1"/>
  <c r="V18" i="22"/>
  <c r="X17" i="22"/>
  <c r="W17" i="22"/>
  <c r="Y17" i="22" s="1"/>
  <c r="V17" i="22"/>
  <c r="X16" i="22"/>
  <c r="W16" i="22"/>
  <c r="Y16" i="22" s="1"/>
  <c r="V16" i="22"/>
  <c r="X15" i="22"/>
  <c r="W15" i="22"/>
  <c r="Y15" i="22" s="1"/>
  <c r="V15" i="22"/>
  <c r="X14" i="22"/>
  <c r="W14" i="22"/>
  <c r="Y14" i="22" s="1"/>
  <c r="V14" i="22"/>
  <c r="X13" i="22"/>
  <c r="W13" i="22"/>
  <c r="Y13" i="22" s="1"/>
  <c r="V13" i="22"/>
  <c r="X12" i="22"/>
  <c r="W12" i="22"/>
  <c r="Y12" i="22" s="1"/>
  <c r="V12" i="22"/>
  <c r="X11" i="22"/>
  <c r="W11" i="22"/>
  <c r="Y11" i="22" s="1"/>
  <c r="V11" i="22"/>
  <c r="X52" i="23"/>
  <c r="W52" i="23"/>
  <c r="Y52" i="23" s="1"/>
  <c r="V52" i="23"/>
  <c r="X51" i="23"/>
  <c r="W51" i="23"/>
  <c r="Y51" i="23" s="1"/>
  <c r="V51" i="23"/>
  <c r="X50" i="23"/>
  <c r="W50" i="23"/>
  <c r="Y50" i="23" s="1"/>
  <c r="V50" i="23"/>
  <c r="X49" i="23"/>
  <c r="W49" i="23"/>
  <c r="Y49" i="23" s="1"/>
  <c r="V49" i="23"/>
  <c r="X48" i="23"/>
  <c r="W48" i="23"/>
  <c r="Y48" i="23" s="1"/>
  <c r="V48" i="23"/>
  <c r="X47" i="23"/>
  <c r="W47" i="23"/>
  <c r="Y47" i="23" s="1"/>
  <c r="V47" i="23"/>
  <c r="X46" i="23"/>
  <c r="W46" i="23"/>
  <c r="Y46" i="23" s="1"/>
  <c r="V46" i="23"/>
  <c r="X45" i="23"/>
  <c r="W45" i="23"/>
  <c r="Y45" i="23" s="1"/>
  <c r="V45" i="23"/>
  <c r="X44" i="23"/>
  <c r="W44" i="23"/>
  <c r="Y44" i="23" s="1"/>
  <c r="V44" i="23"/>
  <c r="X43" i="23"/>
  <c r="W43" i="23"/>
  <c r="Y43" i="23" s="1"/>
  <c r="V43" i="23"/>
  <c r="X42" i="23"/>
  <c r="W42" i="23"/>
  <c r="Y42" i="23" s="1"/>
  <c r="V42" i="23"/>
  <c r="X41" i="23"/>
  <c r="W41" i="23"/>
  <c r="Y41" i="23" s="1"/>
  <c r="V41" i="23"/>
  <c r="X40" i="23"/>
  <c r="W40" i="23"/>
  <c r="Y40" i="23" s="1"/>
  <c r="V40" i="23"/>
  <c r="X39" i="23"/>
  <c r="W39" i="23"/>
  <c r="Y39" i="23" s="1"/>
  <c r="V39" i="23"/>
  <c r="X38" i="23"/>
  <c r="W38" i="23"/>
  <c r="Y38" i="23" s="1"/>
  <c r="V38" i="23"/>
  <c r="X37" i="23"/>
  <c r="W37" i="23"/>
  <c r="Y37" i="23" s="1"/>
  <c r="V37" i="23"/>
  <c r="X36" i="23"/>
  <c r="W36" i="23"/>
  <c r="Y36" i="23" s="1"/>
  <c r="V36" i="23"/>
  <c r="X35" i="23"/>
  <c r="W35" i="23"/>
  <c r="Y35" i="23" s="1"/>
  <c r="V35" i="23"/>
  <c r="X34" i="23"/>
  <c r="W34" i="23"/>
  <c r="Y34" i="23" s="1"/>
  <c r="V34" i="23"/>
  <c r="X33" i="23"/>
  <c r="W33" i="23"/>
  <c r="Y33" i="23" s="1"/>
  <c r="V33" i="23"/>
  <c r="X32" i="23"/>
  <c r="W32" i="23"/>
  <c r="Y32" i="23" s="1"/>
  <c r="V32" i="23"/>
  <c r="X31" i="23"/>
  <c r="W31" i="23"/>
  <c r="Y31" i="23" s="1"/>
  <c r="V31" i="23"/>
  <c r="X30" i="23"/>
  <c r="W30" i="23"/>
  <c r="Y30" i="23" s="1"/>
  <c r="V30" i="23"/>
  <c r="X29" i="23"/>
  <c r="W29" i="23"/>
  <c r="Y29" i="23" s="1"/>
  <c r="V29" i="23"/>
  <c r="X28" i="23"/>
  <c r="W28" i="23"/>
  <c r="Y28" i="23" s="1"/>
  <c r="V28" i="23"/>
  <c r="X27" i="23"/>
  <c r="W27" i="23"/>
  <c r="Y27" i="23" s="1"/>
  <c r="V27" i="23"/>
  <c r="X26" i="23"/>
  <c r="W26" i="23"/>
  <c r="Y26" i="23" s="1"/>
  <c r="V26" i="23"/>
  <c r="X25" i="23"/>
  <c r="W25" i="23"/>
  <c r="Y25" i="23" s="1"/>
  <c r="V25" i="23"/>
  <c r="X24" i="23"/>
  <c r="W24" i="23"/>
  <c r="Y24" i="23" s="1"/>
  <c r="V24" i="23"/>
  <c r="X23" i="23"/>
  <c r="W23" i="23"/>
  <c r="Y23" i="23" s="1"/>
  <c r="V23" i="23"/>
  <c r="X22" i="23"/>
  <c r="W22" i="23"/>
  <c r="Y22" i="23" s="1"/>
  <c r="V22" i="23"/>
  <c r="X21" i="23"/>
  <c r="W21" i="23"/>
  <c r="Y21" i="23" s="1"/>
  <c r="V21" i="23"/>
  <c r="X20" i="23"/>
  <c r="W20" i="23"/>
  <c r="Y20" i="23" s="1"/>
  <c r="V20" i="23"/>
  <c r="X19" i="23"/>
  <c r="W19" i="23"/>
  <c r="Y19" i="23" s="1"/>
  <c r="V19" i="23"/>
  <c r="X18" i="23"/>
  <c r="W18" i="23"/>
  <c r="Y18" i="23" s="1"/>
  <c r="V18" i="23"/>
  <c r="X17" i="23"/>
  <c r="W17" i="23"/>
  <c r="Y17" i="23" s="1"/>
  <c r="V17" i="23"/>
  <c r="X16" i="23"/>
  <c r="W16" i="23"/>
  <c r="Y16" i="23" s="1"/>
  <c r="V16" i="23"/>
  <c r="X15" i="23"/>
  <c r="W15" i="23"/>
  <c r="Y15" i="23" s="1"/>
  <c r="V15" i="23"/>
  <c r="X14" i="23"/>
  <c r="W14" i="23"/>
  <c r="Y14" i="23" s="1"/>
  <c r="V14" i="23"/>
  <c r="X13" i="23"/>
  <c r="W13" i="23"/>
  <c r="Y13" i="23" s="1"/>
  <c r="V13" i="23"/>
  <c r="X12" i="23"/>
  <c r="W12" i="23"/>
  <c r="Y12" i="23" s="1"/>
  <c r="V12" i="23"/>
  <c r="X11" i="23"/>
  <c r="W11" i="23"/>
  <c r="Y11" i="23" s="1"/>
  <c r="V11" i="23"/>
  <c r="X52" i="25"/>
  <c r="W52" i="25"/>
  <c r="Y52" i="25" s="1"/>
  <c r="V52" i="25"/>
  <c r="X51" i="25"/>
  <c r="W51" i="25"/>
  <c r="Y51" i="25" s="1"/>
  <c r="V51" i="25"/>
  <c r="X50" i="25"/>
  <c r="W50" i="25"/>
  <c r="Y50" i="25" s="1"/>
  <c r="V50" i="25"/>
  <c r="X49" i="25"/>
  <c r="W49" i="25"/>
  <c r="Y49" i="25" s="1"/>
  <c r="V49" i="25"/>
  <c r="X48" i="25"/>
  <c r="W48" i="25"/>
  <c r="Y48" i="25" s="1"/>
  <c r="V48" i="25"/>
  <c r="X47" i="25"/>
  <c r="W47" i="25"/>
  <c r="Y47" i="25" s="1"/>
  <c r="V47" i="25"/>
  <c r="X46" i="25"/>
  <c r="W46" i="25"/>
  <c r="Y46" i="25" s="1"/>
  <c r="V46" i="25"/>
  <c r="X45" i="25"/>
  <c r="W45" i="25"/>
  <c r="Y45" i="25" s="1"/>
  <c r="V45" i="25"/>
  <c r="X44" i="25"/>
  <c r="W44" i="25"/>
  <c r="Y44" i="25" s="1"/>
  <c r="V44" i="25"/>
  <c r="X43" i="25"/>
  <c r="W43" i="25"/>
  <c r="Y43" i="25" s="1"/>
  <c r="V43" i="25"/>
  <c r="X42" i="25"/>
  <c r="W42" i="25"/>
  <c r="Y42" i="25" s="1"/>
  <c r="V42" i="25"/>
  <c r="X41" i="25"/>
  <c r="W41" i="25"/>
  <c r="Y41" i="25" s="1"/>
  <c r="V41" i="25"/>
  <c r="X40" i="25"/>
  <c r="W40" i="25"/>
  <c r="Y40" i="25" s="1"/>
  <c r="V40" i="25"/>
  <c r="X39" i="25"/>
  <c r="W39" i="25"/>
  <c r="Y39" i="25" s="1"/>
  <c r="V39" i="25"/>
  <c r="X38" i="25"/>
  <c r="W38" i="25"/>
  <c r="Y38" i="25" s="1"/>
  <c r="V38" i="25"/>
  <c r="X37" i="25"/>
  <c r="W37" i="25"/>
  <c r="Y37" i="25" s="1"/>
  <c r="V37" i="25"/>
  <c r="X36" i="25"/>
  <c r="W36" i="25"/>
  <c r="Y36" i="25" s="1"/>
  <c r="V36" i="25"/>
  <c r="X35" i="25"/>
  <c r="W35" i="25"/>
  <c r="Y35" i="25" s="1"/>
  <c r="V35" i="25"/>
  <c r="X34" i="25"/>
  <c r="W34" i="25"/>
  <c r="Y34" i="25" s="1"/>
  <c r="V34" i="25"/>
  <c r="X33" i="25"/>
  <c r="W33" i="25"/>
  <c r="Y33" i="25" s="1"/>
  <c r="V33" i="25"/>
  <c r="X32" i="25"/>
  <c r="W32" i="25"/>
  <c r="Y32" i="25" s="1"/>
  <c r="V32" i="25"/>
  <c r="X31" i="25"/>
  <c r="W31" i="25"/>
  <c r="Y31" i="25" s="1"/>
  <c r="V31" i="25"/>
  <c r="X30" i="25"/>
  <c r="W30" i="25"/>
  <c r="Y30" i="25" s="1"/>
  <c r="V30" i="25"/>
  <c r="X29" i="25"/>
  <c r="W29" i="25"/>
  <c r="Y29" i="25" s="1"/>
  <c r="V29" i="25"/>
  <c r="X28" i="25"/>
  <c r="W28" i="25"/>
  <c r="Y28" i="25" s="1"/>
  <c r="V28" i="25"/>
  <c r="X27" i="25"/>
  <c r="W27" i="25"/>
  <c r="Y27" i="25" s="1"/>
  <c r="V27" i="25"/>
  <c r="X26" i="25"/>
  <c r="W26" i="25"/>
  <c r="Y26" i="25" s="1"/>
  <c r="V26" i="25"/>
  <c r="X25" i="25"/>
  <c r="W25" i="25"/>
  <c r="Y25" i="25" s="1"/>
  <c r="V25" i="25"/>
  <c r="X24" i="25"/>
  <c r="W24" i="25"/>
  <c r="Y24" i="25" s="1"/>
  <c r="V24" i="25"/>
  <c r="X23" i="25"/>
  <c r="W23" i="25"/>
  <c r="Y23" i="25" s="1"/>
  <c r="V23" i="25"/>
  <c r="X22" i="25"/>
  <c r="W22" i="25"/>
  <c r="Y22" i="25" s="1"/>
  <c r="V22" i="25"/>
  <c r="X21" i="25"/>
  <c r="W21" i="25"/>
  <c r="Y21" i="25" s="1"/>
  <c r="V21" i="25"/>
  <c r="X20" i="25"/>
  <c r="W20" i="25"/>
  <c r="Y20" i="25" s="1"/>
  <c r="V20" i="25"/>
  <c r="X19" i="25"/>
  <c r="W19" i="25"/>
  <c r="Y19" i="25" s="1"/>
  <c r="V19" i="25"/>
  <c r="X18" i="25"/>
  <c r="W18" i="25"/>
  <c r="Y18" i="25" s="1"/>
  <c r="V18" i="25"/>
  <c r="X17" i="25"/>
  <c r="W17" i="25"/>
  <c r="Y17" i="25" s="1"/>
  <c r="V17" i="25"/>
  <c r="X16" i="25"/>
  <c r="W16" i="25"/>
  <c r="Y16" i="25" s="1"/>
  <c r="V16" i="25"/>
  <c r="X15" i="25"/>
  <c r="W15" i="25"/>
  <c r="Y15" i="25" s="1"/>
  <c r="V15" i="25"/>
  <c r="X14" i="25"/>
  <c r="W14" i="25"/>
  <c r="Y14" i="25" s="1"/>
  <c r="V14" i="25"/>
  <c r="X13" i="25"/>
  <c r="W13" i="25"/>
  <c r="Y13" i="25" s="1"/>
  <c r="V13" i="25"/>
  <c r="X12" i="25"/>
  <c r="W12" i="25"/>
  <c r="Y12" i="25" s="1"/>
  <c r="V12" i="25"/>
  <c r="X11" i="25"/>
  <c r="W11" i="25"/>
  <c r="Y11" i="25" s="1"/>
  <c r="V11" i="25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29" i="24"/>
  <c r="X30" i="24"/>
  <c r="X31" i="24"/>
  <c r="X32" i="24"/>
  <c r="X33" i="24"/>
  <c r="X34" i="24"/>
  <c r="X35" i="24"/>
  <c r="X36" i="24"/>
  <c r="X37" i="24"/>
  <c r="X38" i="24"/>
  <c r="X39" i="24"/>
  <c r="X40" i="24"/>
  <c r="X41" i="24"/>
  <c r="X42" i="24"/>
  <c r="X43" i="24"/>
  <c r="X44" i="24"/>
  <c r="X45" i="24"/>
  <c r="X46" i="24"/>
  <c r="X47" i="24"/>
  <c r="X48" i="24"/>
  <c r="X49" i="24"/>
  <c r="X50" i="24"/>
  <c r="X51" i="24"/>
  <c r="X52" i="24"/>
  <c r="W12" i="24"/>
  <c r="W13" i="24"/>
  <c r="Y13" i="24" s="1"/>
  <c r="W14" i="24"/>
  <c r="W15" i="24"/>
  <c r="Y15" i="24" s="1"/>
  <c r="W16" i="24"/>
  <c r="W17" i="24"/>
  <c r="Y17" i="24" s="1"/>
  <c r="W18" i="24"/>
  <c r="Y18" i="24" s="1"/>
  <c r="W19" i="24"/>
  <c r="Y19" i="24" s="1"/>
  <c r="W20" i="24"/>
  <c r="W21" i="24"/>
  <c r="Y21" i="24" s="1"/>
  <c r="W22" i="24"/>
  <c r="W23" i="24"/>
  <c r="Y23" i="24" s="1"/>
  <c r="W24" i="24"/>
  <c r="W25" i="24"/>
  <c r="Y25" i="24" s="1"/>
  <c r="W26" i="24"/>
  <c r="Y26" i="24" s="1"/>
  <c r="W27" i="24"/>
  <c r="Y27" i="24" s="1"/>
  <c r="W28" i="24"/>
  <c r="W29" i="24"/>
  <c r="Y29" i="24" s="1"/>
  <c r="W30" i="24"/>
  <c r="W31" i="24"/>
  <c r="Y31" i="24" s="1"/>
  <c r="W32" i="24"/>
  <c r="W33" i="24"/>
  <c r="Y33" i="24" s="1"/>
  <c r="W34" i="24"/>
  <c r="Y34" i="24" s="1"/>
  <c r="W35" i="24"/>
  <c r="Y35" i="24" s="1"/>
  <c r="W36" i="24"/>
  <c r="W37" i="24"/>
  <c r="Y37" i="24" s="1"/>
  <c r="W38" i="24"/>
  <c r="W39" i="24"/>
  <c r="Y39" i="24" s="1"/>
  <c r="W40" i="24"/>
  <c r="W41" i="24"/>
  <c r="Y41" i="24" s="1"/>
  <c r="W42" i="24"/>
  <c r="Y42" i="24" s="1"/>
  <c r="W43" i="24"/>
  <c r="Y43" i="24" s="1"/>
  <c r="W44" i="24"/>
  <c r="W45" i="24"/>
  <c r="Y45" i="24" s="1"/>
  <c r="W46" i="24"/>
  <c r="W47" i="24"/>
  <c r="Y47" i="24" s="1"/>
  <c r="W48" i="24"/>
  <c r="W49" i="24"/>
  <c r="Y49" i="24" s="1"/>
  <c r="W50" i="24"/>
  <c r="Y50" i="24" s="1"/>
  <c r="W51" i="24"/>
  <c r="Y51" i="24" s="1"/>
  <c r="W52" i="24"/>
  <c r="V12" i="24"/>
  <c r="V13" i="24"/>
  <c r="V14" i="24"/>
  <c r="V15" i="24"/>
  <c r="V16" i="24"/>
  <c r="V17" i="24"/>
  <c r="V18" i="24"/>
  <c r="V19" i="24"/>
  <c r="V20" i="24"/>
  <c r="V21" i="24"/>
  <c r="V22" i="24"/>
  <c r="V23" i="24"/>
  <c r="V24" i="24"/>
  <c r="V25" i="24"/>
  <c r="V26" i="24"/>
  <c r="V27" i="24"/>
  <c r="V28" i="24"/>
  <c r="V29" i="24"/>
  <c r="V30" i="24"/>
  <c r="V31" i="24"/>
  <c r="V32" i="24"/>
  <c r="V33" i="24"/>
  <c r="V34" i="24"/>
  <c r="V35" i="24"/>
  <c r="V36" i="24"/>
  <c r="V37" i="24"/>
  <c r="V38" i="24"/>
  <c r="V39" i="24"/>
  <c r="V40" i="24"/>
  <c r="V41" i="24"/>
  <c r="V42" i="24"/>
  <c r="V43" i="24"/>
  <c r="V44" i="24"/>
  <c r="V45" i="24"/>
  <c r="V46" i="24"/>
  <c r="V47" i="24"/>
  <c r="V48" i="24"/>
  <c r="V49" i="24"/>
  <c r="V50" i="24"/>
  <c r="V51" i="24"/>
  <c r="V52" i="24"/>
  <c r="X11" i="24"/>
  <c r="W11" i="24"/>
  <c r="Y11" i="24" s="1"/>
  <c r="V11" i="24"/>
  <c r="Y52" i="24" l="1"/>
  <c r="Y44" i="24"/>
  <c r="Y36" i="24"/>
  <c r="Y28" i="24"/>
  <c r="Y20" i="24"/>
  <c r="Y12" i="24"/>
  <c r="Y48" i="24"/>
  <c r="Y40" i="24"/>
  <c r="Y32" i="24"/>
  <c r="Y24" i="24"/>
  <c r="Y16" i="24"/>
  <c r="Y46" i="24"/>
  <c r="Y38" i="24"/>
  <c r="Y30" i="24"/>
  <c r="Y22" i="24"/>
  <c r="Y14" i="24"/>
  <c r="Q52" i="21" l="1"/>
  <c r="Q51" i="21"/>
  <c r="Q50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D3" i="21"/>
  <c r="Q52" i="18" l="1"/>
  <c r="Q51" i="18"/>
  <c r="Q50" i="18"/>
  <c r="Q49" i="18"/>
  <c r="Q48" i="18"/>
  <c r="Q47" i="18"/>
  <c r="Q46" i="18"/>
  <c r="Q45" i="18"/>
  <c r="Q44" i="18"/>
  <c r="Q43" i="18"/>
  <c r="Q42" i="18"/>
  <c r="Q41" i="18"/>
  <c r="Q40" i="18"/>
  <c r="Q39" i="18"/>
  <c r="Q38" i="18"/>
  <c r="Q37" i="18"/>
  <c r="Q36" i="18"/>
  <c r="Q35" i="18"/>
  <c r="Q34" i="18"/>
  <c r="Q33" i="18"/>
  <c r="Q32" i="18"/>
  <c r="Q31" i="18"/>
  <c r="Q30" i="18"/>
  <c r="Q29" i="18"/>
  <c r="Q28" i="18"/>
  <c r="Q27" i="18"/>
  <c r="Q26" i="18"/>
  <c r="Q25" i="18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D3" i="18"/>
  <c r="Q52" i="15" l="1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8" i="15"/>
  <c r="Q37" i="15"/>
  <c r="Q36" i="15"/>
  <c r="Q35" i="15"/>
  <c r="Q34" i="15"/>
  <c r="Q33" i="15"/>
  <c r="Q32" i="15"/>
  <c r="Q31" i="15"/>
  <c r="Q30" i="15"/>
  <c r="Q29" i="15"/>
  <c r="Q28" i="15"/>
  <c r="Q27" i="15"/>
  <c r="Q26" i="15"/>
  <c r="Q25" i="15"/>
  <c r="Q24" i="15"/>
  <c r="Q23" i="15"/>
  <c r="Q22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D3" i="15"/>
  <c r="Q52" i="10" l="1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D3" i="10"/>
  <c r="Q52" i="7" l="1"/>
  <c r="Q51" i="7"/>
  <c r="Q50" i="7"/>
  <c r="Q49" i="7"/>
  <c r="Q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D3" i="7"/>
  <c r="Q52" i="25" l="1"/>
  <c r="Q51" i="25"/>
  <c r="Q50" i="25"/>
  <c r="Q49" i="25"/>
  <c r="Q48" i="25"/>
  <c r="Q47" i="25"/>
  <c r="Q46" i="25"/>
  <c r="Q45" i="25"/>
  <c r="Q44" i="25"/>
  <c r="Q43" i="25"/>
  <c r="Q42" i="25"/>
  <c r="Q41" i="25"/>
  <c r="Q40" i="25"/>
  <c r="Q39" i="25"/>
  <c r="Q38" i="25"/>
  <c r="Q37" i="25"/>
  <c r="Q36" i="25"/>
  <c r="Q35" i="25"/>
  <c r="Q34" i="25"/>
  <c r="Q33" i="25"/>
  <c r="Q32" i="25"/>
  <c r="Q31" i="25"/>
  <c r="Q30" i="25"/>
  <c r="Q29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D3" i="25"/>
  <c r="Q52" i="24" l="1"/>
  <c r="Q51" i="24"/>
  <c r="Q50" i="24"/>
  <c r="Q49" i="24"/>
  <c r="Q48" i="24"/>
  <c r="Q47" i="24"/>
  <c r="Q46" i="24"/>
  <c r="Q45" i="24"/>
  <c r="Q44" i="24"/>
  <c r="Q43" i="24"/>
  <c r="Q42" i="24"/>
  <c r="Q41" i="24"/>
  <c r="Q40" i="24"/>
  <c r="Q39" i="24"/>
  <c r="Q38" i="24"/>
  <c r="Q37" i="24"/>
  <c r="Q36" i="24"/>
  <c r="Q35" i="24"/>
  <c r="Q34" i="24"/>
  <c r="Q33" i="24"/>
  <c r="Q32" i="24"/>
  <c r="Q31" i="24"/>
  <c r="Q30" i="24"/>
  <c r="Q29" i="24"/>
  <c r="Q28" i="24"/>
  <c r="Q27" i="24"/>
  <c r="Q26" i="24"/>
  <c r="Q25" i="24"/>
  <c r="Q24" i="24"/>
  <c r="Q23" i="24"/>
  <c r="Q22" i="24"/>
  <c r="Q21" i="24"/>
  <c r="Q20" i="24"/>
  <c r="Q19" i="24"/>
  <c r="Q18" i="24"/>
  <c r="Q17" i="24"/>
  <c r="Q16" i="24"/>
  <c r="Q15" i="24"/>
  <c r="Q14" i="24"/>
  <c r="Q13" i="24"/>
  <c r="Q12" i="24"/>
  <c r="Q11" i="24"/>
  <c r="Q10" i="24"/>
  <c r="Q9" i="24"/>
  <c r="Q8" i="24"/>
  <c r="D3" i="24"/>
  <c r="Q52" i="23" l="1"/>
  <c r="Q51" i="23"/>
  <c r="Q50" i="23"/>
  <c r="Q49" i="23"/>
  <c r="Q48" i="23"/>
  <c r="Q47" i="23"/>
  <c r="Q46" i="23"/>
  <c r="Q45" i="23"/>
  <c r="Q44" i="23"/>
  <c r="Q43" i="23"/>
  <c r="Q42" i="23"/>
  <c r="Q41" i="23"/>
  <c r="Q40" i="23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D3" i="23"/>
  <c r="Q52" i="22" l="1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D3" i="22"/>
  <c r="Q52" i="20" l="1"/>
  <c r="Q51" i="20"/>
  <c r="Q50" i="20"/>
  <c r="Q49" i="20"/>
  <c r="Q48" i="20"/>
  <c r="Q47" i="20"/>
  <c r="Q46" i="20"/>
  <c r="Q45" i="20"/>
  <c r="Q44" i="20"/>
  <c r="Q43" i="20"/>
  <c r="Q42" i="20"/>
  <c r="Q41" i="20"/>
  <c r="Q40" i="20"/>
  <c r="Q39" i="20"/>
  <c r="Q38" i="20"/>
  <c r="Q37" i="20"/>
  <c r="Q36" i="20"/>
  <c r="Q35" i="20"/>
  <c r="Q34" i="20"/>
  <c r="Q33" i="20"/>
  <c r="Q32" i="20"/>
  <c r="Q31" i="20"/>
  <c r="Q30" i="20"/>
  <c r="Q29" i="20"/>
  <c r="Q28" i="20"/>
  <c r="Q27" i="20"/>
  <c r="Q26" i="20"/>
  <c r="Q25" i="20"/>
  <c r="Q24" i="20"/>
  <c r="Q23" i="20"/>
  <c r="Q22" i="20"/>
  <c r="Q21" i="20"/>
  <c r="Q20" i="20"/>
  <c r="Q19" i="20"/>
  <c r="Q18" i="20"/>
  <c r="Q17" i="20"/>
  <c r="Q16" i="20"/>
  <c r="Q15" i="20"/>
  <c r="Q14" i="20"/>
  <c r="Q13" i="20"/>
  <c r="Q12" i="20"/>
  <c r="Q11" i="20"/>
  <c r="Q10" i="20"/>
  <c r="Q9" i="20"/>
  <c r="Q8" i="20"/>
  <c r="D3" i="20"/>
  <c r="Q52" i="19" l="1"/>
  <c r="Q51" i="19"/>
  <c r="Q50" i="19"/>
  <c r="Q49" i="19"/>
  <c r="Q48" i="19"/>
  <c r="Q47" i="19"/>
  <c r="Q46" i="19"/>
  <c r="Q45" i="19"/>
  <c r="Q44" i="19"/>
  <c r="Q43" i="19"/>
  <c r="Q42" i="19"/>
  <c r="Q41" i="19"/>
  <c r="Q40" i="19"/>
  <c r="Q39" i="19"/>
  <c r="Q38" i="19"/>
  <c r="Q37" i="19"/>
  <c r="Q36" i="19"/>
  <c r="Q35" i="19"/>
  <c r="Q34" i="19"/>
  <c r="Q33" i="19"/>
  <c r="Q32" i="19"/>
  <c r="Q31" i="19"/>
  <c r="Q30" i="19"/>
  <c r="Q29" i="19"/>
  <c r="Q28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D3" i="19"/>
  <c r="Q52" i="17" l="1"/>
  <c r="Q51" i="17"/>
  <c r="Q50" i="17"/>
  <c r="Q49" i="17"/>
  <c r="Q48" i="17"/>
  <c r="Q47" i="17"/>
  <c r="Q46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D3" i="17"/>
  <c r="Q52" i="16" l="1"/>
  <c r="Q51" i="16"/>
  <c r="Q50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Q10" i="16"/>
  <c r="Q9" i="16"/>
  <c r="Q8" i="16"/>
  <c r="D3" i="16"/>
  <c r="Q52" i="14" l="1"/>
  <c r="Q51" i="14"/>
  <c r="Q50" i="14"/>
  <c r="Q49" i="14"/>
  <c r="Q48" i="14"/>
  <c r="Q47" i="14"/>
  <c r="Q46" i="14"/>
  <c r="Q45" i="14"/>
  <c r="Q44" i="14"/>
  <c r="Q43" i="14"/>
  <c r="Q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  <c r="D3" i="14"/>
  <c r="Q52" i="13" l="1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D3" i="13"/>
  <c r="Q52" i="12" l="1"/>
  <c r="Q51" i="12"/>
  <c r="Q50" i="12"/>
  <c r="Q49" i="12"/>
  <c r="Q48" i="12"/>
  <c r="Q47" i="12"/>
  <c r="Q46" i="12"/>
  <c r="Q45" i="12"/>
  <c r="Q44" i="12"/>
  <c r="Q43" i="12"/>
  <c r="Q42" i="12"/>
  <c r="Q41" i="12"/>
  <c r="Q40" i="12"/>
  <c r="Q39" i="12"/>
  <c r="Q38" i="12"/>
  <c r="Q37" i="12"/>
  <c r="Q36" i="12"/>
  <c r="Q35" i="12"/>
  <c r="Q34" i="12"/>
  <c r="Q33" i="12"/>
  <c r="Q32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Q11" i="12"/>
  <c r="Q10" i="12"/>
  <c r="Q9" i="12"/>
  <c r="Q8" i="12"/>
  <c r="D3" i="12"/>
  <c r="Q52" i="11" l="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D3" i="11"/>
  <c r="Q52" i="9" l="1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D3" i="9"/>
  <c r="Q52" i="8" l="1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D3" i="8"/>
  <c r="Q52" i="6" l="1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D3" i="6"/>
  <c r="Q52" i="5" l="1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Q8" i="5"/>
  <c r="D3" i="5"/>
  <c r="Q52" i="4" l="1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D3" i="4"/>
  <c r="Q52" i="3" l="1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D3" i="3"/>
  <c r="Q52" i="2" l="1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D3" i="2"/>
</calcChain>
</file>

<file path=xl/sharedStrings.xml><?xml version="1.0" encoding="utf-8"?>
<sst xmlns="http://schemas.openxmlformats.org/spreadsheetml/2006/main" count="5690" uniqueCount="196">
  <si>
    <t>ASSERVI S.A.S</t>
  </si>
  <si>
    <t>ASSERVI S.A.S - #958903</t>
  </si>
  <si>
    <t>3.189.353.392,19 COP</t>
  </si>
  <si>
    <t>4.242.769.248,05 COP</t>
  </si>
  <si>
    <t>-1.053.415.855,860 COP</t>
  </si>
  <si>
    <t>CONSORCIO ELITE</t>
  </si>
  <si>
    <t>CONSORCIO ELITE - #959185</t>
  </si>
  <si>
    <t>4.025.449.428,07 COP</t>
  </si>
  <si>
    <t>-836.096.035,880 COP</t>
  </si>
  <si>
    <t>SERDAN S.A</t>
  </si>
  <si>
    <t>SERDAN S.A - #959155</t>
  </si>
  <si>
    <t>3.370.278.564,26 COP</t>
  </si>
  <si>
    <t>-180.925.172,070 COP</t>
  </si>
  <si>
    <t>SERVICIO INTEGRAL TALENTOS LTDA</t>
  </si>
  <si>
    <t>SERVICIO INTEGRAL TALENTOS LTDA - #959517</t>
  </si>
  <si>
    <t>3.930.790.655,45 COP</t>
  </si>
  <si>
    <t>-741.437.263,260 COP</t>
  </si>
  <si>
    <t>UNIÓN TEMPORAL OUTSOURCING GIAF</t>
  </si>
  <si>
    <t>UNIÓN TEMPORAL OUTSOURCING GIAF - #959620</t>
  </si>
  <si>
    <t>2.954.353.260,81 COP</t>
  </si>
  <si>
    <t>235.000.131,38 COP</t>
  </si>
  <si>
    <t>UNION TEMPORAL R&amp;J 2022</t>
  </si>
  <si>
    <t>UNION TEMPORAL R&amp;J 2022 - #961058</t>
  </si>
  <si>
    <t>INTERNEGOCIOS S.A.S</t>
  </si>
  <si>
    <t>INTERNEGOCIOS S.A.S - #960680</t>
  </si>
  <si>
    <t>UNIÓN TEMPORAL ECOLIMPIEZA 4G</t>
  </si>
  <si>
    <t>UNIÓN TEMPORAL ECOLIMPIEZA 4G - #961467</t>
  </si>
  <si>
    <t>UNIÓN TEMPORAL EMINSER - SOLOASEO 2023</t>
  </si>
  <si>
    <t>UNIÓN TEMPORAL EMINSER - SOLOASEO 2023 - #961257</t>
  </si>
  <si>
    <t>3.844.536.623,68 COP</t>
  </si>
  <si>
    <t>-655.183.231,490 COP</t>
  </si>
  <si>
    <t>UNION TEMPORAL SERVIASEAMOS</t>
  </si>
  <si>
    <t>UNION TEMPORAL SERVIASEAMOS - #961559</t>
  </si>
  <si>
    <t>UNIÓN TEMPORAL CCE AMP IV 2022</t>
  </si>
  <si>
    <t>UNIÓN TEMPORAL CCE AMP IV 2022 - #959033</t>
  </si>
  <si>
    <t>CONSERJES INMOBILIARIOS LTDA</t>
  </si>
  <si>
    <t>CONSERJES INMOBILIARIOS LTDA - #961685</t>
  </si>
  <si>
    <t>3.607.142.408,21 COP</t>
  </si>
  <si>
    <t>-417.789.016,020 COP</t>
  </si>
  <si>
    <t>INTERASEO S.A.S. E.S.P</t>
  </si>
  <si>
    <t>INTERASEO S.A.S. E.S.P - #961436</t>
  </si>
  <si>
    <t>3.783.678.737,69 COP</t>
  </si>
  <si>
    <t>-594.325.345,50 COP</t>
  </si>
  <si>
    <t>GRUPO GESTION EMPRESARIAL COLOMBIA SAS</t>
  </si>
  <si>
    <t>GRUPO GESTION EMPRESARIAL COLOMBIA SAS - #961713</t>
  </si>
  <si>
    <t>UNIÓN TEMPORAL LADOINSA 2022</t>
  </si>
  <si>
    <t>UNIÓN TEMPORAL LADOINSA 2022 - #959213</t>
  </si>
  <si>
    <t>3.134.554.185,71 COP</t>
  </si>
  <si>
    <t>54.799.206,48 COP</t>
  </si>
  <si>
    <t>Proveedor</t>
  </si>
  <si>
    <t>Nombre de la respuesta</t>
  </si>
  <si>
    <t>Enviado </t>
  </si>
  <si>
    <t>Precio base</t>
  </si>
  <si>
    <t>Capacidad</t>
  </si>
  <si>
    <t>Precio ofertado</t>
  </si>
  <si>
    <t>Ahorros</t>
  </si>
  <si>
    <t>BRILLASEO S.A.S</t>
  </si>
  <si>
    <t>BRILLASEO S.A.S - #961747</t>
  </si>
  <si>
    <t>INCINERADOS DEL HUILA - INCIHUILA S.A.S. E.S.P</t>
  </si>
  <si>
    <t>INCINERADOS DEL HUILA - INCIHUILA S.A.S. E.S.P - #958922</t>
  </si>
  <si>
    <t>6.080.335.658,93 COP</t>
  </si>
  <si>
    <t>-2.890.982.266,740 COP</t>
  </si>
  <si>
    <t>ASECOLBAS LTDA</t>
  </si>
  <si>
    <t>ASECOLBAS LTDA - #961897</t>
  </si>
  <si>
    <t>3.598.098.697,88 COP</t>
  </si>
  <si>
    <t>-408.745.305,690 COP</t>
  </si>
  <si>
    <t>SOCIETY SERVICES GENERAL SAS</t>
  </si>
  <si>
    <t>SOCIETY SERVICES GENERAL SAS - #960757</t>
  </si>
  <si>
    <t>3.695.585.181,37 COP</t>
  </si>
  <si>
    <t>-506.231.789,180 COP</t>
  </si>
  <si>
    <t>UNIÓN TEMPORAL SERVICIOS A y C COLOMBIA</t>
  </si>
  <si>
    <t>UNIÓN TEMPORAL SERVICIOS A y C COLOMBIA - #958890</t>
  </si>
  <si>
    <t>4.262.773.387,81 COP</t>
  </si>
  <si>
    <t>-1.073.419.995,620 COP</t>
  </si>
  <si>
    <t>LIMPIEZA INSTITUCIONAL LASU S.A.S.</t>
  </si>
  <si>
    <t>LIMPIEZA INSTITUCIONAL LASU S.A.S. - #958979</t>
  </si>
  <si>
    <t>UNIÓN TEMPORAL EASYCLEAN ASEO PROFESIONAL</t>
  </si>
  <si>
    <t>UNIÓN TEMPORAL EASYCLEAN ASEO PROFESIONAL - #959122</t>
  </si>
  <si>
    <t>UNIÓN TEMPORAL SERTOP</t>
  </si>
  <si>
    <t>UNIÓN TEMPORAL SERTOP - #959230</t>
  </si>
  <si>
    <t>UNIÓN TEMPORAL GRUPO ADIN</t>
  </si>
  <si>
    <t>UNIÓN TEMPORAL GRUPO ADIN - #958888</t>
  </si>
  <si>
    <t>2.954.353.727,99 COP</t>
  </si>
  <si>
    <t>234.999.664,20 COP</t>
  </si>
  <si>
    <t xml:space="preserve">NO. </t>
  </si>
  <si>
    <t>COTIZACIÓN ASEO Y CAFETERIA</t>
  </si>
  <si>
    <t>Versión: 36 ---- 31/07/2023</t>
  </si>
  <si>
    <t xml:space="preserve">Región de Cobertura: </t>
  </si>
  <si>
    <t xml:space="preserve">Nombre del Proveedor: </t>
  </si>
  <si>
    <t>ASSERVI SAS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</si>
  <si>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</si>
  <si>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</si>
  <si>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</si>
  <si>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</si>
  <si>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</si>
  <si>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</si>
  <si>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</si>
  <si>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</si>
  <si>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</si>
  <si>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</si>
  <si>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</si>
  <si>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</si>
  <si>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</si>
  <si>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</si>
  <si>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</si>
  <si>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</si>
  <si>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</si>
  <si>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</si>
  <si>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</si>
  <si>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Operario de aseo y cafetería</t>
  </si>
  <si>
    <t>Tiempo Completo</t>
  </si>
  <si>
    <t>Mes</t>
  </si>
  <si>
    <t>Coordinador de tiempo completo</t>
  </si>
  <si>
    <t>Operario de aseo y cafetería MT</t>
  </si>
  <si>
    <t>Medio Tiempo</t>
  </si>
  <si>
    <t>Bienes de Aseo y Cafetería</t>
  </si>
  <si>
    <t>Jabón de dispensador para manos 3 (Compra)</t>
  </si>
  <si>
    <t>Und</t>
  </si>
  <si>
    <t>Limpiador multiusos 1 (Compra)</t>
  </si>
  <si>
    <t>Limpiador desinfectante para pisos (Compra)</t>
  </si>
  <si>
    <t>Líquido desengrasante (Compra)</t>
  </si>
  <si>
    <t>Limpiador desinfectante para uso general 1 (Compra)</t>
  </si>
  <si>
    <t>Líquido para limpiar vidrios 2 (Compra)</t>
  </si>
  <si>
    <t>Blanqueador o hipoclorito 2 (Compra)</t>
  </si>
  <si>
    <t>Líquido cubre rasguños para madera (Compra)</t>
  </si>
  <si>
    <t>Cera polimérica (Compra)</t>
  </si>
  <si>
    <t>Cera emulsionada roja (Compra)</t>
  </si>
  <si>
    <t>Varsol  ecológico 1 (Compra)</t>
  </si>
  <si>
    <t>Ambientador 1 (Compra)</t>
  </si>
  <si>
    <t>Ambientador 2 (Compra)</t>
  </si>
  <si>
    <t>Bayetilla 1 (Compra)</t>
  </si>
  <si>
    <t>Esponjilla 3 (Compra)</t>
  </si>
  <si>
    <t>Escoba 3 (Compra)</t>
  </si>
  <si>
    <t>Escoba 4 (Compra)</t>
  </si>
  <si>
    <t>Mango madera escoba 1 (Compra)</t>
  </si>
  <si>
    <t>Cepillos 1 (Compra)</t>
  </si>
  <si>
    <t>Trapero 3 (Compra)</t>
  </si>
  <si>
    <t>Cepillo para sanitario (churrusco) (Compra)</t>
  </si>
  <si>
    <t>Pads 2 (Compra)</t>
  </si>
  <si>
    <t>Pads 3 (Compra)</t>
  </si>
  <si>
    <t>Pads 4 (Compra)</t>
  </si>
  <si>
    <t>Bolsas plásticas 1 (Compra)</t>
  </si>
  <si>
    <t>Bolsas plásticas 15 (Compra)</t>
  </si>
  <si>
    <t>Bolsas plásticas 16 (Compra)</t>
  </si>
  <si>
    <t>Bolsas plásticas 17 (Compra)</t>
  </si>
  <si>
    <t>Bolsas plásticas 21 (Compra)</t>
  </si>
  <si>
    <t>Guantes 1 (Compra)</t>
  </si>
  <si>
    <t>Guantes 2 (Compra)</t>
  </si>
  <si>
    <t>Papel higiénico 3 (Compra)</t>
  </si>
  <si>
    <t>Toallas para manos 8 (Compra)</t>
  </si>
  <si>
    <t>Rastrillo 1 (Compra)</t>
  </si>
  <si>
    <t>Recogedor de basura 1 (Compra)</t>
  </si>
  <si>
    <t>Atomizadores (Compra)</t>
  </si>
  <si>
    <t>Escalera 3 (Arrendamiento)</t>
  </si>
  <si>
    <t>Mangueras 1 (Arrendamiento)</t>
  </si>
  <si>
    <t>Mangueras 3 (Arrendamiento)</t>
  </si>
  <si>
    <t>Aspiradora 2 (Arrendamiento)</t>
  </si>
  <si>
    <t>Lavabrilladora de pisos 2 (Arrendamiento)</t>
  </si>
  <si>
    <t>Hidrolavadora Industrial (Arrendamiento)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</si>
  <si>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</si>
  <si>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</si>
  <si>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</si>
  <si>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</si>
  <si>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</si>
  <si>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</si>
  <si>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</si>
  <si>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</si>
  <si>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</si>
  <si>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IVA</t>
  </si>
  <si>
    <t>PROUCEVA</t>
  </si>
  <si>
    <t>Total</t>
  </si>
  <si>
    <t>PROUNIPACIFICO</t>
  </si>
  <si>
    <t>Total porcentaje:</t>
  </si>
  <si>
    <t>COMPAÑÍA DE SERVICIOS Y ADMINISTRACIÓN SA SERDAN SA</t>
  </si>
  <si>
    <t>SERVITALENTOS</t>
  </si>
  <si>
    <t>UNION TEMPORAL OUTSOURCING GIAF</t>
  </si>
  <si>
    <t>INTERNEGOCIOS SAS</t>
  </si>
  <si>
    <t>UNION TEMPORAL ECOLIMPIEZA 4G</t>
  </si>
  <si>
    <t>INTERSAEO SAS ESP</t>
  </si>
  <si>
    <t>UNION  TEMPORAL LADOINSA 2022</t>
  </si>
  <si>
    <t>SOSEGE SAS</t>
  </si>
  <si>
    <t>UT EASYCLEAN ASEO PROFESIONAL</t>
  </si>
  <si>
    <t>UT GRUPO ADIN</t>
  </si>
  <si>
    <t>UNIÓN TEMPORAL EMINSER SOLOASEO 2023</t>
  </si>
  <si>
    <t>GRUPO GEC</t>
  </si>
  <si>
    <t>INCINERADOS DEL HUILA</t>
  </si>
  <si>
    <t>UNION TEMPORAL SERVICIOS A y C COLOMBIA</t>
  </si>
  <si>
    <r>
      <rPr>
        <b/>
        <sz val="10"/>
        <color theme="1"/>
        <rFont val="Arial"/>
        <family val="2"/>
      </rPr>
      <t>NO CUMPLE</t>
    </r>
    <r>
      <rPr>
        <sz val="10"/>
        <color theme="1"/>
        <rFont val="Arial"/>
        <family val="2"/>
      </rPr>
      <t>: COTIZÓ POR DEBAJO DEL UMBRAL MÍNIMO</t>
    </r>
  </si>
  <si>
    <r>
      <rPr>
        <b/>
        <sz val="10"/>
        <color theme="1"/>
        <rFont val="Arial"/>
        <family val="2"/>
      </rPr>
      <t>N/A</t>
    </r>
    <r>
      <rPr>
        <sz val="10"/>
        <color theme="1"/>
        <rFont val="Arial"/>
        <family val="2"/>
      </rPr>
      <t>: NO APLICÓ PORCENTAJE DE DESCUENTO</t>
    </r>
  </si>
  <si>
    <t>VALOR MAXIMO</t>
  </si>
  <si>
    <t>VALOR MINIMO</t>
  </si>
  <si>
    <t>VALOR MINIMO CON DESCUENTO 25%</t>
  </si>
  <si>
    <t>VALOR RANGO PRECIOS SIN DESCUENTO</t>
  </si>
  <si>
    <t>VALOR RANGO PRECIOS CON DESCUENTO</t>
  </si>
  <si>
    <t>DESCUENTO REAL</t>
  </si>
  <si>
    <t>%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</si>
</sst>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&quot;$&quot;#,##0.00"/>
    <numFmt numFmtId="165" formatCode="0.0000%"/>
    <numFmt numFmtId="166" formatCode="_-&quot;$&quot;\ * #,##0_-;\-&quot;$&quot;\ * #,##0_-;_-&quot;$&quot;\ 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2F2F2F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2F2F2F"/>
      <name val="Arial"/>
      <family val="2"/>
    </font>
    <font>
      <sz val="10"/>
      <color theme="0"/>
      <name val="Arial"/>
      <family val="2"/>
    </font>
    <font>
      <b/>
      <sz val="22"/>
      <color rgb="FF1C4F9E"/>
      <name val="Arial"/>
      <family val="2"/>
    </font>
    <font>
      <b/>
      <sz val="11"/>
      <color theme="0" tint="-0.499984740745262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1"/>
      <color theme="0"/>
      <name val="Arial"/>
      <family val="2"/>
    </font>
    <font>
      <sz val="2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9"/>
      <name val="Geomanist Light"/>
      <family val="3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ck">
        <color rgb="FF71717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3" applyFill="1" applyBorder="1" applyAlignment="1">
      <alignment horizontal="center" vertical="center" wrapText="1"/>
    </xf>
    <xf numFmtId="22" fontId="3" fillId="4" borderId="2" xfId="0" applyNumberFormat="1" applyFont="1" applyFill="1" applyBorder="1" applyAlignment="1">
      <alignment horizontal="center" vertical="center" wrapText="1"/>
    </xf>
    <xf numFmtId="9" fontId="3" fillId="4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3" applyFill="1" applyBorder="1" applyAlignment="1">
      <alignment horizontal="center" vertical="center" wrapText="1"/>
    </xf>
    <xf numFmtId="22" fontId="3" fillId="5" borderId="2" xfId="0" applyNumberFormat="1" applyFont="1" applyFill="1" applyBorder="1" applyAlignment="1">
      <alignment horizontal="center" vertical="center" wrapText="1"/>
    </xf>
    <xf numFmtId="9" fontId="3" fillId="5" borderId="2" xfId="0" applyNumberFormat="1" applyFont="1" applyFill="1" applyBorder="1" applyAlignment="1">
      <alignment horizontal="center" vertical="center" wrapText="1"/>
    </xf>
    <xf numFmtId="0" fontId="6" fillId="6" borderId="0" xfId="0" applyFont="1" applyFill="1" applyProtection="1">
      <protection hidden="1"/>
    </xf>
    <xf numFmtId="0" fontId="6" fillId="0" borderId="0" xfId="0" applyFont="1" applyProtection="1">
      <protection hidden="1"/>
    </xf>
    <xf numFmtId="14" fontId="8" fillId="0" borderId="3" xfId="0" applyNumberFormat="1" applyFont="1" applyBorder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11" fillId="7" borderId="4" xfId="0" applyFont="1" applyFill="1" applyBorder="1" applyAlignment="1" applyProtection="1">
      <alignment horizontal="left" vertical="center"/>
      <protection hidden="1"/>
    </xf>
    <xf numFmtId="0" fontId="11" fillId="7" borderId="5" xfId="0" applyFont="1" applyFill="1" applyBorder="1" applyAlignment="1" applyProtection="1">
      <alignment horizontal="left" vertical="center"/>
      <protection hidden="1"/>
    </xf>
    <xf numFmtId="0" fontId="14" fillId="7" borderId="9" xfId="0" applyFont="1" applyFill="1" applyBorder="1" applyAlignment="1" applyProtection="1">
      <alignment horizontal="center" vertical="center" wrapText="1"/>
      <protection hidden="1"/>
    </xf>
    <xf numFmtId="0" fontId="15" fillId="0" borderId="9" xfId="0" applyFont="1" applyBorder="1" applyAlignment="1" applyProtection="1">
      <alignment horizontal="center" vertical="center" wrapText="1"/>
      <protection hidden="1"/>
    </xf>
    <xf numFmtId="164" fontId="15" fillId="0" borderId="9" xfId="0" applyNumberFormat="1" applyFont="1" applyBorder="1" applyAlignment="1" applyProtection="1">
      <alignment horizontal="center" vertical="center" wrapText="1"/>
      <protection hidden="1"/>
    </xf>
    <xf numFmtId="165" fontId="15" fillId="9" borderId="9" xfId="2" applyNumberFormat="1" applyFont="1" applyFill="1" applyBorder="1" applyAlignment="1" applyProtection="1">
      <alignment horizontal="center" vertical="center" wrapText="1"/>
      <protection locked="0"/>
    </xf>
    <xf numFmtId="164" fontId="15" fillId="9" borderId="9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9" xfId="0" applyNumberFormat="1" applyFont="1" applyBorder="1" applyAlignment="1" applyProtection="1">
      <alignment horizontal="center" vertical="center" wrapText="1"/>
    </xf>
    <xf numFmtId="165" fontId="15" fillId="0" borderId="9" xfId="2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Protection="1">
      <protection hidden="1"/>
    </xf>
    <xf numFmtId="164" fontId="18" fillId="8" borderId="12" xfId="1" applyNumberFormat="1" applyFont="1" applyFill="1" applyBorder="1" applyAlignment="1" applyProtection="1">
      <alignment horizontal="right" vertical="center"/>
      <protection hidden="1"/>
    </xf>
    <xf numFmtId="0" fontId="20" fillId="10" borderId="8" xfId="4" applyFont="1" applyFill="1" applyBorder="1" applyAlignment="1" applyProtection="1">
      <alignment horizontal="left" vertical="center"/>
      <protection hidden="1"/>
    </xf>
    <xf numFmtId="0" fontId="20" fillId="10" borderId="0" xfId="4" applyFont="1" applyFill="1" applyAlignment="1" applyProtection="1">
      <alignment horizontal="center" vertical="center"/>
      <protection hidden="1"/>
    </xf>
    <xf numFmtId="0" fontId="19" fillId="0" borderId="0" xfId="4" applyAlignment="1" applyProtection="1">
      <alignment vertical="center"/>
      <protection hidden="1"/>
    </xf>
    <xf numFmtId="164" fontId="18" fillId="8" borderId="9" xfId="1" applyNumberFormat="1" applyFont="1" applyFill="1" applyBorder="1" applyAlignment="1" applyProtection="1">
      <alignment horizontal="right" vertical="center"/>
      <protection hidden="1"/>
    </xf>
    <xf numFmtId="0" fontId="20" fillId="10" borderId="13" xfId="4" applyFont="1" applyFill="1" applyBorder="1" applyAlignment="1" applyProtection="1">
      <alignment horizontal="left" vertical="center"/>
      <protection hidden="1"/>
    </xf>
    <xf numFmtId="0" fontId="20" fillId="10" borderId="3" xfId="4" applyFont="1" applyFill="1" applyBorder="1" applyAlignment="1" applyProtection="1">
      <alignment horizontal="center" vertical="center"/>
      <protection hidden="1"/>
    </xf>
    <xf numFmtId="0" fontId="17" fillId="8" borderId="9" xfId="0" applyFont="1" applyFill="1" applyBorder="1" applyAlignment="1" applyProtection="1">
      <alignment horizontal="left" vertical="center" wrapText="1"/>
      <protection hidden="1"/>
    </xf>
    <xf numFmtId="9" fontId="21" fillId="8" borderId="12" xfId="2" applyFont="1" applyFill="1" applyBorder="1" applyAlignment="1" applyProtection="1">
      <alignment horizontal="right" vertical="center"/>
      <protection hidden="1"/>
    </xf>
    <xf numFmtId="0" fontId="2" fillId="11" borderId="14" xfId="4" applyFont="1" applyFill="1" applyBorder="1" applyAlignment="1" applyProtection="1">
      <alignment horizontal="center" vertical="center" wrapText="1"/>
      <protection hidden="1"/>
    </xf>
    <xf numFmtId="164" fontId="22" fillId="8" borderId="9" xfId="1" applyNumberFormat="1" applyFont="1" applyFill="1" applyBorder="1" applyAlignment="1" applyProtection="1">
      <alignment horizontal="right" vertical="center"/>
      <protection hidden="1"/>
    </xf>
    <xf numFmtId="0" fontId="23" fillId="0" borderId="9" xfId="4" applyFont="1" applyBorder="1" applyAlignment="1" applyProtection="1">
      <alignment horizontal="center" vertical="center" wrapText="1"/>
      <protection hidden="1"/>
    </xf>
    <xf numFmtId="10" fontId="19" fillId="0" borderId="9" xfId="5" applyNumberFormat="1" applyFont="1" applyFill="1" applyBorder="1" applyAlignment="1" applyProtection="1">
      <alignment horizontal="center" vertical="center" wrapText="1"/>
      <protection hidden="1"/>
    </xf>
    <xf numFmtId="10" fontId="23" fillId="0" borderId="9" xfId="5" applyNumberFormat="1" applyFont="1" applyFill="1" applyBorder="1" applyAlignment="1" applyProtection="1">
      <alignment horizontal="center" vertical="center"/>
      <protection hidden="1"/>
    </xf>
    <xf numFmtId="164" fontId="15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4" applyFont="1" applyFill="1" applyBorder="1" applyAlignment="1" applyProtection="1">
      <alignment horizontal="center" vertical="center" wrapText="1"/>
      <protection hidden="1"/>
    </xf>
    <xf numFmtId="0" fontId="19" fillId="0" borderId="0" xfId="4" applyFill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19" fillId="6" borderId="0" xfId="0" applyFont="1" applyFill="1" applyProtection="1">
      <protection hidden="1"/>
    </xf>
    <xf numFmtId="0" fontId="24" fillId="0" borderId="0" xfId="0" applyFont="1"/>
    <xf numFmtId="164" fontId="18" fillId="4" borderId="9" xfId="1" applyNumberFormat="1" applyFont="1" applyFill="1" applyBorder="1" applyAlignment="1" applyProtection="1">
      <alignment horizontal="right" vertical="center"/>
      <protection hidden="1"/>
    </xf>
    <xf numFmtId="0" fontId="17" fillId="4" borderId="9" xfId="0" applyFont="1" applyFill="1" applyBorder="1" applyAlignment="1" applyProtection="1">
      <alignment horizontal="left" vertical="center" wrapText="1"/>
      <protection hidden="1"/>
    </xf>
    <xf numFmtId="9" fontId="21" fillId="4" borderId="12" xfId="2" applyFont="1" applyFill="1" applyBorder="1" applyAlignment="1" applyProtection="1">
      <alignment horizontal="right" vertical="center"/>
      <protection hidden="1"/>
    </xf>
    <xf numFmtId="164" fontId="22" fillId="4" borderId="9" xfId="1" applyNumberFormat="1" applyFont="1" applyFill="1" applyBorder="1" applyAlignment="1" applyProtection="1">
      <alignment horizontal="right" vertical="center"/>
      <protection hidden="1"/>
    </xf>
    <xf numFmtId="164" fontId="18" fillId="4" borderId="12" xfId="1" applyNumberFormat="1" applyFont="1" applyFill="1" applyBorder="1" applyAlignment="1" applyProtection="1">
      <alignment horizontal="right" vertical="center"/>
      <protection hidden="1"/>
    </xf>
    <xf numFmtId="164" fontId="18" fillId="5" borderId="12" xfId="1" applyNumberFormat="1" applyFont="1" applyFill="1" applyBorder="1" applyAlignment="1" applyProtection="1">
      <alignment horizontal="right" vertical="center"/>
      <protection hidden="1"/>
    </xf>
    <xf numFmtId="164" fontId="18" fillId="5" borderId="9" xfId="1" applyNumberFormat="1" applyFont="1" applyFill="1" applyBorder="1" applyAlignment="1" applyProtection="1">
      <alignment horizontal="right" vertical="center"/>
      <protection hidden="1"/>
    </xf>
    <xf numFmtId="0" fontId="17" fillId="5" borderId="9" xfId="0" applyFont="1" applyFill="1" applyBorder="1" applyAlignment="1" applyProtection="1">
      <alignment horizontal="left" vertical="center" wrapText="1"/>
      <protection hidden="1"/>
    </xf>
    <xf numFmtId="9" fontId="21" fillId="5" borderId="12" xfId="2" applyFont="1" applyFill="1" applyBorder="1" applyAlignment="1" applyProtection="1">
      <alignment horizontal="right" vertical="center"/>
      <protection hidden="1"/>
    </xf>
    <xf numFmtId="164" fontId="22" fillId="5" borderId="9" xfId="1" applyNumberFormat="1" applyFont="1" applyFill="1" applyBorder="1" applyAlignment="1" applyProtection="1">
      <alignment horizontal="right" vertical="center"/>
      <protection hidden="1"/>
    </xf>
    <xf numFmtId="165" fontId="15" fillId="4" borderId="9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Protection="1">
      <protection hidden="1"/>
    </xf>
    <xf numFmtId="0" fontId="15" fillId="0" borderId="9" xfId="0" applyFont="1" applyFill="1" applyBorder="1" applyAlignment="1" applyProtection="1">
      <alignment horizontal="center" vertical="center" wrapText="1"/>
      <protection hidden="1"/>
    </xf>
    <xf numFmtId="164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15" fillId="0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164" fontId="15" fillId="0" borderId="9" xfId="0" applyNumberFormat="1" applyFont="1" applyFill="1" applyBorder="1" applyAlignment="1">
      <alignment horizontal="center" vertical="center" wrapText="1"/>
    </xf>
    <xf numFmtId="0" fontId="19" fillId="0" borderId="0" xfId="0" applyFont="1" applyFill="1" applyProtection="1">
      <protection hidden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8" borderId="0" xfId="0" applyFont="1" applyFill="1" applyProtection="1">
      <protection hidden="1"/>
    </xf>
    <xf numFmtId="0" fontId="15" fillId="8" borderId="9" xfId="0" applyFont="1" applyFill="1" applyBorder="1" applyAlignment="1" applyProtection="1">
      <alignment horizontal="center" vertical="center" wrapText="1"/>
      <protection hidden="1"/>
    </xf>
    <xf numFmtId="164" fontId="15" fillId="8" borderId="9" xfId="0" applyNumberFormat="1" applyFont="1" applyFill="1" applyBorder="1" applyAlignment="1" applyProtection="1">
      <alignment horizontal="center" vertical="center" wrapText="1"/>
      <protection hidden="1"/>
    </xf>
    <xf numFmtId="164" fontId="15" fillId="8" borderId="9" xfId="0" applyNumberFormat="1" applyFont="1" applyFill="1" applyBorder="1" applyAlignment="1" applyProtection="1">
      <alignment horizontal="center" vertical="center" wrapText="1"/>
      <protection locked="0"/>
    </xf>
    <xf numFmtId="164" fontId="15" fillId="8" borderId="9" xfId="0" applyNumberFormat="1" applyFont="1" applyFill="1" applyBorder="1" applyAlignment="1" applyProtection="1">
      <alignment horizontal="center" vertical="center" wrapText="1"/>
    </xf>
    <xf numFmtId="0" fontId="0" fillId="8" borderId="0" xfId="0" applyFill="1"/>
    <xf numFmtId="166" fontId="26" fillId="12" borderId="20" xfId="1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49" fontId="19" fillId="0" borderId="10" xfId="5" applyNumberFormat="1" applyFont="1" applyFill="1" applyBorder="1" applyAlignment="1" applyProtection="1">
      <alignment horizontal="center" vertical="center" wrapText="1"/>
      <protection hidden="1"/>
    </xf>
    <xf numFmtId="49" fontId="19" fillId="0" borderId="15" xfId="5" applyNumberFormat="1" applyFont="1" applyFill="1" applyBorder="1" applyAlignment="1" applyProtection="1">
      <alignment horizontal="center" vertical="center" wrapText="1"/>
      <protection hidden="1"/>
    </xf>
    <xf numFmtId="49" fontId="19" fillId="0" borderId="11" xfId="5" applyNumberFormat="1" applyFont="1" applyFill="1" applyBorder="1" applyAlignment="1" applyProtection="1">
      <alignment horizontal="center" vertical="center" wrapText="1"/>
      <protection hidden="1"/>
    </xf>
    <xf numFmtId="0" fontId="23" fillId="0" borderId="10" xfId="4" applyFont="1" applyBorder="1" applyAlignment="1" applyProtection="1">
      <alignment horizontal="right" vertical="center"/>
      <protection hidden="1"/>
    </xf>
    <xf numFmtId="0" fontId="23" fillId="0" borderId="11" xfId="4" applyFont="1" applyBorder="1" applyAlignment="1" applyProtection="1">
      <alignment horizontal="right" vertical="center"/>
      <protection hidden="1"/>
    </xf>
    <xf numFmtId="0" fontId="17" fillId="4" borderId="10" xfId="0" applyFont="1" applyFill="1" applyBorder="1" applyAlignment="1" applyProtection="1">
      <alignment horizontal="left" vertical="center" wrapText="1"/>
      <protection hidden="1"/>
    </xf>
    <xf numFmtId="0" fontId="17" fillId="4" borderId="11" xfId="0" applyFont="1" applyFill="1" applyBorder="1" applyAlignment="1" applyProtection="1">
      <alignment horizontal="left" vertical="center" wrapText="1"/>
      <protection hidden="1"/>
    </xf>
    <xf numFmtId="0" fontId="17" fillId="4" borderId="9" xfId="0" applyFont="1" applyFill="1" applyBorder="1" applyAlignment="1" applyProtection="1">
      <alignment horizontal="left" vertical="center" wrapText="1"/>
      <protection hidden="1"/>
    </xf>
    <xf numFmtId="0" fontId="2" fillId="11" borderId="10" xfId="4" applyFont="1" applyFill="1" applyBorder="1" applyAlignment="1" applyProtection="1">
      <alignment horizontal="center" vertical="center" wrapText="1"/>
      <protection hidden="1"/>
    </xf>
    <xf numFmtId="0" fontId="2" fillId="11" borderId="15" xfId="4" applyFont="1" applyFill="1" applyBorder="1" applyAlignment="1" applyProtection="1">
      <alignment horizontal="center" vertical="center" wrapText="1"/>
      <protection hidden="1"/>
    </xf>
    <xf numFmtId="0" fontId="2" fillId="11" borderId="11" xfId="4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 applyProtection="1">
      <alignment horizontal="center" vertical="center" wrapText="1"/>
      <protection hidden="1"/>
    </xf>
    <xf numFmtId="0" fontId="11" fillId="7" borderId="4" xfId="0" applyFont="1" applyFill="1" applyBorder="1" applyAlignment="1" applyProtection="1">
      <alignment horizontal="left" vertical="center"/>
      <protection hidden="1"/>
    </xf>
    <xf numFmtId="0" fontId="11" fillId="7" borderId="5" xfId="0" applyFont="1" applyFill="1" applyBorder="1" applyAlignment="1" applyProtection="1">
      <alignment horizontal="left" vertical="center"/>
      <protection hidden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 applyProtection="1">
      <alignment horizontal="center" vertical="center" wrapText="1"/>
      <protection locked="0" hidden="1"/>
    </xf>
    <xf numFmtId="0" fontId="12" fillId="9" borderId="6" xfId="0" applyFont="1" applyFill="1" applyBorder="1" applyAlignment="1" applyProtection="1">
      <alignment horizontal="center" vertical="center" wrapText="1"/>
      <protection locked="0" hidden="1"/>
    </xf>
    <xf numFmtId="0" fontId="12" fillId="9" borderId="5" xfId="0" applyFont="1" applyFill="1" applyBorder="1" applyAlignment="1" applyProtection="1">
      <alignment horizontal="center" vertical="center" wrapText="1"/>
      <protection locked="0" hidden="1"/>
    </xf>
    <xf numFmtId="0" fontId="13" fillId="10" borderId="0" xfId="0" applyFont="1" applyFill="1" applyAlignment="1" applyProtection="1">
      <alignment horizontal="center" vertical="center"/>
      <protection hidden="1"/>
    </xf>
    <xf numFmtId="0" fontId="13" fillId="10" borderId="7" xfId="0" applyFont="1" applyFill="1" applyBorder="1" applyAlignment="1" applyProtection="1">
      <alignment horizontal="center" vertical="center"/>
      <protection hidden="1"/>
    </xf>
    <xf numFmtId="0" fontId="13" fillId="10" borderId="8" xfId="0" applyFont="1" applyFill="1" applyBorder="1" applyAlignment="1" applyProtection="1">
      <alignment horizontal="center" vertical="center"/>
      <protection hidden="1"/>
    </xf>
    <xf numFmtId="0" fontId="17" fillId="5" borderId="10" xfId="0" applyFont="1" applyFill="1" applyBorder="1" applyAlignment="1" applyProtection="1">
      <alignment horizontal="left" vertical="center" wrapText="1"/>
      <protection hidden="1"/>
    </xf>
    <xf numFmtId="0" fontId="17" fillId="5" borderId="11" xfId="0" applyFont="1" applyFill="1" applyBorder="1" applyAlignment="1" applyProtection="1">
      <alignment horizontal="left" vertical="center" wrapText="1"/>
      <protection hidden="1"/>
    </xf>
    <xf numFmtId="0" fontId="17" fillId="5" borderId="9" xfId="0" applyFont="1" applyFill="1" applyBorder="1" applyAlignment="1" applyProtection="1">
      <alignment horizontal="left" vertical="center" wrapText="1"/>
      <protection hidden="1"/>
    </xf>
    <xf numFmtId="0" fontId="9" fillId="12" borderId="16" xfId="0" applyFont="1" applyFill="1" applyBorder="1" applyAlignment="1" applyProtection="1">
      <alignment vertical="center" wrapText="1"/>
      <protection hidden="1"/>
    </xf>
    <xf numFmtId="0" fontId="9" fillId="12" borderId="17" xfId="0" applyFont="1" applyFill="1" applyBorder="1" applyAlignment="1" applyProtection="1">
      <alignment vertical="center" wrapText="1"/>
      <protection hidden="1"/>
    </xf>
    <xf numFmtId="0" fontId="9" fillId="12" borderId="18" xfId="0" applyFont="1" applyFill="1" applyBorder="1" applyAlignment="1" applyProtection="1">
      <alignment vertical="center" wrapText="1"/>
      <protection hidden="1"/>
    </xf>
    <xf numFmtId="0" fontId="25" fillId="13" borderId="0" xfId="0" applyFont="1" applyFill="1" applyAlignment="1" applyProtection="1">
      <alignment horizontal="center" vertical="center" wrapText="1"/>
      <protection hidden="1"/>
    </xf>
    <xf numFmtId="0" fontId="25" fillId="13" borderId="19" xfId="0" applyFont="1" applyFill="1" applyBorder="1" applyAlignment="1" applyProtection="1">
      <alignment horizontal="center" vertical="center" wrapText="1"/>
      <protection hidden="1"/>
    </xf>
    <xf numFmtId="0" fontId="23" fillId="0" borderId="10" xfId="4" applyFont="1" applyFill="1" applyBorder="1" applyAlignment="1" applyProtection="1">
      <alignment horizontal="right" vertical="center"/>
      <protection hidden="1"/>
    </xf>
    <xf numFmtId="0" fontId="23" fillId="0" borderId="11" xfId="4" applyFont="1" applyFill="1" applyBorder="1" applyAlignment="1" applyProtection="1">
      <alignment horizontal="right" vertical="center"/>
      <protection hidden="1"/>
    </xf>
    <xf numFmtId="0" fontId="17" fillId="8" borderId="10" xfId="0" applyFont="1" applyFill="1" applyBorder="1" applyAlignment="1" applyProtection="1">
      <alignment horizontal="left" vertical="center" wrapText="1"/>
      <protection hidden="1"/>
    </xf>
    <xf numFmtId="0" fontId="17" fillId="8" borderId="11" xfId="0" applyFont="1" applyFill="1" applyBorder="1" applyAlignment="1" applyProtection="1">
      <alignment horizontal="left" vertical="center" wrapText="1"/>
      <protection hidden="1"/>
    </xf>
    <xf numFmtId="0" fontId="17" fillId="8" borderId="9" xfId="0" applyFont="1" applyFill="1" applyBorder="1" applyAlignment="1" applyProtection="1">
      <alignment horizontal="left" vertical="center" wrapText="1"/>
      <protection hidden="1"/>
    </xf>
  </cellXfs>
  <cellStyles count="6">
    <cellStyle name="Hipervínculo" xfId="3" builtinId="8"/>
    <cellStyle name="Moneda" xfId="1" builtinId="4"/>
    <cellStyle name="Normal" xfId="0" builtinId="0"/>
    <cellStyle name="Normal 2" xfId="4" xr:uid="{C342FB39-634B-434E-9FC1-DA30C5B16D0A}"/>
    <cellStyle name="Porcentaje" xfId="2" builtinId="5"/>
    <cellStyle name="Porcentaje 2" xfId="5" xr:uid="{4BEAE080-2C10-4430-A377-D32AC710FC79}"/>
  </cellStyles>
  <dxfs count="24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fgColor rgb="FF00B05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" name="Imagen 1" descr="https://colombiacompra.coupahost.com/assets/blank-47043e4823a6c21a8881de789b4185355330b5804629d23f6b43dd93f5265292.gif">
          <a:extLst>
            <a:ext uri="{FF2B5EF4-FFF2-40B4-BE49-F238E27FC236}">
              <a16:creationId xmlns:a16="http://schemas.microsoft.com/office/drawing/2014/main" id="{E75F304B-584A-4F13-84AA-A205B03E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32</xdr:row>
      <xdr:rowOff>0</xdr:rowOff>
    </xdr:from>
    <xdr:ext cx="9525" cy="9525"/>
    <xdr:pic>
      <xdr:nvPicPr>
        <xdr:cNvPr id="3" name="Imagen 2" descr="https://colombiacompra.coupahost.com/assets/blank-47043e4823a6c21a8881de789b4185355330b5804629d23f6b43dd93f5265292.gif">
          <a:extLst>
            <a:ext uri="{FF2B5EF4-FFF2-40B4-BE49-F238E27FC236}">
              <a16:creationId xmlns:a16="http://schemas.microsoft.com/office/drawing/2014/main" id="{3EADD92C-D9F8-455C-8FFC-4D2E8B647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59</xdr:row>
      <xdr:rowOff>0</xdr:rowOff>
    </xdr:from>
    <xdr:ext cx="9525" cy="9525"/>
    <xdr:pic>
      <xdr:nvPicPr>
        <xdr:cNvPr id="4" name="Imagen 3" descr="https://colombiacompra.coupahost.com/assets/blank-47043e4823a6c21a8881de789b4185355330b5804629d23f6b43dd93f5265292.gif">
          <a:extLst>
            <a:ext uri="{FF2B5EF4-FFF2-40B4-BE49-F238E27FC236}">
              <a16:creationId xmlns:a16="http://schemas.microsoft.com/office/drawing/2014/main" id="{DBFAE0B1-B278-4D90-A94D-245798F3B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123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912112-0577-4134-A3D5-12F4C6DAB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550324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2E97FF-3171-4575-9492-1C55862E6B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284058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53C106-240A-48F2-A54B-5C34F13A6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91312E-FC4F-4BFA-8532-73704CE531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7E49C-011B-470E-ADE8-33E539E5F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64549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9B5C48-A7D3-4AF1-B19B-0F2811D47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236433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B7325E-FF8D-4D0E-BD54-B1D185FAF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FC3C88-6AF2-4EAB-8F3C-42777D218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893E52-60C5-4BBE-BE11-0074A3E4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1083724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9115FBC-3812-40EC-9233-3D26E0A25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14</xdr:col>
      <xdr:colOff>295116</xdr:colOff>
      <xdr:row>1</xdr:row>
      <xdr:rowOff>75406</xdr:rowOff>
    </xdr:from>
    <xdr:to>
      <xdr:col>16</xdr:col>
      <xdr:colOff>379308</xdr:colOff>
      <xdr:row>4</xdr:row>
      <xdr:rowOff>82550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421F5B5-D195-4AF5-99CA-9B7F85391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0516" y="427831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CF78A0-B4F7-4120-B59C-B45462178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3D1261-3D9A-4585-8F5F-1656147D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1007524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092D9F-AE4B-4687-B1B6-A1F3FB87F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179283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799081-A011-4AD1-837F-0FFDE6958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8E083B-6B33-4D98-8ECB-841722570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87675E6-64B0-4A16-9B65-8746FF14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950374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12794F-91D5-4C40-84CD-FD9F95F1B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369783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30714-503C-4A01-9632-4E7D6D4B7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EA0EC3-6C46-40FA-962B-D7FC0D03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A8C6E3-04EC-46D9-AD6F-33C4F5307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93124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C7C210-9FED-4B7D-B3FD-73B8B533B4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66516</xdr:colOff>
      <xdr:row>0</xdr:row>
      <xdr:rowOff>304006</xdr:rowOff>
    </xdr:from>
    <xdr:to>
      <xdr:col>16</xdr:col>
      <xdr:colOff>912708</xdr:colOff>
      <xdr:row>3</xdr:row>
      <xdr:rowOff>282575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807A5E-172A-4B5C-849C-1FCBA28D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72916" y="304006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0C11EB1-EF67-4F8B-91EB-0BB63CEBA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20E9D-0540-471E-B51F-B352A7F8B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178849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E7B90-AEBE-4427-BAD4-C4778743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274533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5B3C71-A60B-4CFE-B2C1-F8417514B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A50CA4-AD7A-4FBA-86BB-E92CB10CB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712824-D75B-409F-BECB-6A74F4184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969424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A10741-456D-45C7-AB9D-7BBD044DD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379308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42678E-F47E-4F05-85D2-7F1A64C76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9467EE3-7FB9-411E-96C1-5AB6C172C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6359F2-6F65-4C81-A6AF-78C448032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436024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1CDEEF-D96E-45F6-8277-DEE29F08A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169758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D55D7DD-01A4-44C2-98BE-403F42D31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D9A22E-5422-4BC9-AF3C-438F59A5C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BBA2E5-3DB2-426E-9CA0-0E93EC322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1159924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4E9B9A-2093-4F1D-9F2F-CE3DADAF3D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284058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A60FE5D-1BB5-4886-8197-22BE46292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5053179-DDFE-4AEE-8A74-A52C49E70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67470</xdr:rowOff>
    </xdr:from>
    <xdr:to>
      <xdr:col>3</xdr:col>
      <xdr:colOff>0</xdr:colOff>
      <xdr:row>2</xdr:row>
      <xdr:rowOff>247536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914DAC-7B53-4779-B373-424D1927B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67470"/>
          <a:ext cx="1485900" cy="761091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988474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D6961A-5200-4F14-877F-CFCF4AA38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795000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295116</xdr:colOff>
      <xdr:row>0</xdr:row>
      <xdr:rowOff>123031</xdr:rowOff>
    </xdr:from>
    <xdr:to>
      <xdr:col>16</xdr:col>
      <xdr:colOff>1141308</xdr:colOff>
      <xdr:row>3</xdr:row>
      <xdr:rowOff>101600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4168AB-8B2C-4153-87D9-D452169D6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3016" y="123031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263525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698235-4555-472F-B66E-F333E857F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47145" cy="88403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37E739-AD83-4D55-9DA8-7B5587407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121699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D5ACC2-D0A2-4880-91A0-B67B01A55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331683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56524B-3808-479A-AD67-0B8CBF8B3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2819FDD-CC4D-4B4E-9D99-9DB469C2B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2</xdr:col>
      <xdr:colOff>676275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0A80BD-72D2-4FA5-9411-FF0C85F3A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988474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7FC14D-9B75-41A8-BEA0-B50CF884C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236433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6BC38DB-AD88-43F0-BE59-B3872D4674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110988-C72E-4200-B037-B56651D04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2D0D35-5368-4412-887B-1F8CC3031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626524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E89CD1-A031-4974-A8B8-7CDD537CF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207858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BD81F8-10F9-49E7-AFBD-EBAE4DEA0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8634AA-6290-487C-B13C-FFC4E1768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F71272-1B2D-44C4-97A4-8171CCAE4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836074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383A8B-F5EA-4F45-9538-F3A9041BD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312633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82C765-0B60-4FF0-8B49-DF76B971F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802D8-C97E-4DF3-BFB2-E74FD9BDD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D244AE-DFE5-4395-8B4B-CEE673EEC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407449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9D139F-B7EF-4164-BBA0-075BAFECA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312633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6B789-C95E-4F5F-B0DD-DA8C8352A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3C07C17-BD0D-4579-A5FE-B050990D7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FC9A6B2-876B-4A57-95B1-5D247A58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321724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6EE146-4194-4743-AAFE-0A82C5C92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303108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E6A1A4-4977-4711-B683-38C7C75C93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D668AE9-2BCE-44BE-8D1C-2221A5AAF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130968</xdr:colOff>
      <xdr:row>0</xdr:row>
      <xdr:rowOff>0</xdr:rowOff>
    </xdr:from>
    <xdr:to>
      <xdr:col>3</xdr:col>
      <xdr:colOff>600075</xdr:colOff>
      <xdr:row>1</xdr:row>
      <xdr:rowOff>439862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9A9174-0192-4AFC-AA16-9B2F999FA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68" y="0"/>
          <a:ext cx="1993107" cy="1020887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778924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D89C13-96DA-4339-B2F5-C66A88902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47466</xdr:colOff>
      <xdr:row>0</xdr:row>
      <xdr:rowOff>180181</xdr:rowOff>
    </xdr:from>
    <xdr:to>
      <xdr:col>16</xdr:col>
      <xdr:colOff>314325</xdr:colOff>
      <xdr:row>1</xdr:row>
      <xdr:rowOff>368415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7BA94C9-DA47-49B8-B30E-7F3D2EF38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466" y="180181"/>
          <a:ext cx="1400334" cy="769259"/>
        </a:xfrm>
        <a:prstGeom prst="rect">
          <a:avLst/>
        </a:prstGeom>
      </xdr:spPr>
    </xdr:pic>
    <xdr:clientData/>
  </xdr:twoCellAnchor>
  <xdr:twoCellAnchor editAs="oneCell">
    <xdr:from>
      <xdr:col>4</xdr:col>
      <xdr:colOff>335755</xdr:colOff>
      <xdr:row>0</xdr:row>
      <xdr:rowOff>124618</xdr:rowOff>
    </xdr:from>
    <xdr:to>
      <xdr:col>7</xdr:col>
      <xdr:colOff>606425</xdr:colOff>
      <xdr:row>2</xdr:row>
      <xdr:rowOff>313332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964B86-AD46-4768-A541-A6F9DA54A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3755" y="124618"/>
          <a:ext cx="2556670" cy="13507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7D97F7-BD1F-4D82-8FF1-611239704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836074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07E688-FD76-4E07-A6E9-8C48C65CF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199866</xdr:colOff>
      <xdr:row>0</xdr:row>
      <xdr:rowOff>323056</xdr:rowOff>
    </xdr:from>
    <xdr:to>
      <xdr:col>16</xdr:col>
      <xdr:colOff>791753</xdr:colOff>
      <xdr:row>3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E587786-0B6F-4AEE-8B18-B0CB3F5BE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2566" y="323056"/>
          <a:ext cx="1353887" cy="7437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FF1623-80DC-4818-9AB9-CA01EB039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DDC579-73D3-401E-A53C-0B3FED806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683674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91C7F9-7578-4589-B166-23EF8262A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414178</xdr:colOff>
      <xdr:row>0</xdr:row>
      <xdr:rowOff>173037</xdr:rowOff>
    </xdr:from>
    <xdr:to>
      <xdr:col>16</xdr:col>
      <xdr:colOff>1260370</xdr:colOff>
      <xdr:row>3</xdr:row>
      <xdr:rowOff>151606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BF0F8F-6C78-460F-9F59-03C48E68A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1678" y="173037"/>
          <a:ext cx="1608192" cy="883444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8D435F6-EC40-4C31-B651-8C07AD97E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D2F0AD-FD67-4205-AE41-0191846B4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732660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206AA8-CB9C-4AC6-94C4-66C42E069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322159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3ED315-A4EC-4E06-A998-324A6A98B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B929EE-051A-4DEE-B06F-E074B157F3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E5C04C-8AA1-496F-ACEF-59ED015D5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12</xdr:col>
      <xdr:colOff>1045624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E91210-7A4E-420E-9484-80AC4CF5C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284058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9627A5C-206E-4977-B527-2746F4DC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31466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1DF93A0-40B9-49F5-893F-819E442C8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F6D3A6-CA9D-464A-88A8-2556D7004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35974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72BDC7-74C7-4A64-93D4-845043BF2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795000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16</xdr:col>
      <xdr:colOff>866616</xdr:colOff>
      <xdr:row>0</xdr:row>
      <xdr:rowOff>113506</xdr:rowOff>
    </xdr:from>
    <xdr:to>
      <xdr:col>18</xdr:col>
      <xdr:colOff>274533</xdr:colOff>
      <xdr:row>3</xdr:row>
      <xdr:rowOff>92075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D935C04-AF5A-47FD-9B45-771EB408D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02891" y="113506"/>
          <a:ext cx="1608192" cy="550069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263525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6945C8-9787-4471-A8B1-AEC01CA97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47145" cy="8840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292893</xdr:colOff>
      <xdr:row>0</xdr:row>
      <xdr:rowOff>67470</xdr:rowOff>
    </xdr:from>
    <xdr:to>
      <xdr:col>3</xdr:col>
      <xdr:colOff>0</xdr:colOff>
      <xdr:row>3</xdr:row>
      <xdr:rowOff>183482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C0338C-D0A8-411E-9426-7D208C3F8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93" y="67470"/>
          <a:ext cx="1993107" cy="687512"/>
        </a:xfrm>
        <a:prstGeom prst="rect">
          <a:avLst/>
        </a:prstGeom>
      </xdr:spPr>
    </xdr:pic>
    <xdr:clientData/>
  </xdr:twoCellAnchor>
  <xdr:twoCellAnchor editAs="oneCell">
    <xdr:from>
      <xdr:col>8</xdr:col>
      <xdr:colOff>412750</xdr:colOff>
      <xdr:row>0</xdr:row>
      <xdr:rowOff>619124</xdr:rowOff>
    </xdr:from>
    <xdr:to>
      <xdr:col>13</xdr:col>
      <xdr:colOff>64549</xdr:colOff>
      <xdr:row>1</xdr:row>
      <xdr:rowOff>130174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D342667-08FA-4DEB-9752-A229B30E4A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V="1">
          <a:off x="10804525" y="619124"/>
          <a:ext cx="4747674" cy="130175"/>
        </a:xfrm>
        <a:prstGeom prst="rect">
          <a:avLst/>
        </a:prstGeom>
      </xdr:spPr>
    </xdr:pic>
    <xdr:clientData/>
  </xdr:twoCellAnchor>
  <xdr:twoCellAnchor editAs="oneCell">
    <xdr:from>
      <xdr:col>15</xdr:col>
      <xdr:colOff>485616</xdr:colOff>
      <xdr:row>0</xdr:row>
      <xdr:rowOff>304006</xdr:rowOff>
    </xdr:from>
    <xdr:to>
      <xdr:col>16</xdr:col>
      <xdr:colOff>1066800</xdr:colOff>
      <xdr:row>3</xdr:row>
      <xdr:rowOff>136996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086F4DB-3186-4327-84DE-D4BBE00B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0116" y="304006"/>
          <a:ext cx="1343184" cy="737865"/>
        </a:xfrm>
        <a:prstGeom prst="rect">
          <a:avLst/>
        </a:prstGeom>
      </xdr:spPr>
    </xdr:pic>
    <xdr:clientData/>
  </xdr:twoCellAnchor>
  <xdr:twoCellAnchor editAs="oneCell">
    <xdr:from>
      <xdr:col>2</xdr:col>
      <xdr:colOff>1840705</xdr:colOff>
      <xdr:row>0</xdr:row>
      <xdr:rowOff>29368</xdr:rowOff>
    </xdr:from>
    <xdr:to>
      <xdr:col>6</xdr:col>
      <xdr:colOff>273050</xdr:colOff>
      <xdr:row>4</xdr:row>
      <xdr:rowOff>151407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F7389D9-D060-43DB-BF64-E85B282D0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4605" y="29368"/>
          <a:ext cx="2556670" cy="8840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ASSERVI%20S.A.S-ASSERVI%20S.A.S%20-%20%23958903%23958903\amp_aseo_y_cafeteria_g4-v36-31_07_2023_(2)_47776166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ON%20TEMPORAL%20SERVIASEAMOS-UNION%20TEMPORAL%20SERVIASEAMOS%20-%20%23961559%23961559\158431_-_R5_RAMA_JUDICIAL_SECCIONAL_CALI_4784653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CCE%20AMP%20IV%202022-UNI&#9500;&#244;N%20TEMPORAL%20CCE%20AMP%20IV%202022%20-%20%23959033%23959033\158431_Evento_47851982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CONSERJES%20INMOBILIARIOS%20LTDA-CONSERJES%20INMOBILIARIOS%20LTDA%20-%20%23961685%23961685\amp_aseo_y_cafeteria_g4-v36-31_07_2023_47852105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INTERASEO%20S.A.S.%20E.S.P-INTERASEO%20S.A.S.%20E.S.P%20-%20%23961436%23961436\Evento_158431_47852223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Downloads\amp_aseo_y_cafeteria_g4-v36-31_07_2023_(1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LADOINSA%202022-UNI&#9500;&#244;N%20TEMPORAL%20LADOINSA%202022%20-%20%23959213%23959213\158431_-_LAD_47854108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BRILLASEO%20S.A.S-BRILLASEO%20S.A.S%20-%20%23961747%23961747\158431_4785425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Downloads\SIMULADOR_CALI_-_REGION_5.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ASECOLBAS%20LTDA-ASECOLBAS%20LTDA%20-%20%23961897%23961897\amp_aseo_y_cafeteria_g4-v36-31_07_2023_47855299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SOCIETY%20SERVICES%20GENERAL%20SAS-SOCIETY%20SERVICES%20GENERAL%20SAS%20-%20%23960757%23960757\amp_aseo_y_cafeteria_g4-v36-31_07_2023_478602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CONSORCIO%20ELITE-CONSORCIO%20ELITE%20-%20%23959185%23959185\amp_aseo_y_cafeteria_g4-v36-31_07_2023_(9)_47789617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Downloads\158431_R5_ADMISTRACI&#211;N_JUDICIAL_SECCIONAL_CALI_22_SEPT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LIMPIEZA%20INSTITUCIONAL%20LASU%20S.A.S.-LIMPIEZA%20INSTITUCIONAL%20LASU%20S.A.S.%20-%20%23958979%23958979\158431_47862115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EASYCLEAN%20ASEO%20PROFESIONAL-UNI&#9500;&#244;N%20TEMPORAL%20EASYCLEAN%20ASEO%20PROFESIONAL%20-%20%23959122%23959122\Evento_158431_47862494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SERTOP-UNI&#9500;&#244;N%20TEMPORAL%20SERTOP%20-%20%23959230%23959230\DF_158431_ADMISTRACI&#9500;&#244;N_JUDICIAL_SECCIONAL_CALI_R5_47862682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GRUPO%20ADIN-UNI&#9500;&#244;N%20TEMPORAL%20GRUPO%20ADIN%20-%20%23958888%23958888\Evento_158431_UT_GRUPO_ADIN_4786289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SERDAN%20S.A-SERDAN%20S.A%20-%20%23959155%23959155\cotizaci&#9500;&#9474;n_158431_47792645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SERVICIO%20INTEGRAL%20TALENTOS%20LTDA-SERVICIO%20INTEGRAL%20TALENTOS%20LTDA%20-%20%23959517%23959517\amp_aseo_y_cafeteria_g4-v36-31_07_2023_(9)_4779686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OUTSOURCING%20GIAF-UNI&#9500;&#244;N%20TEMPORAL%20OUTSOURCING%20GIAF%20-%20%23959620%23959620\158431_47809714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Downloads\REGION_5_EVENTO_RFQ_158431_ADMINISTRACI&#211;N_JUDICIAL_SECCIONAL_CALI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INTERNEGOCIOS%20S.A.S-INTERNEGOCIOS%20S.A.S%20-%20%23960680%23960680\EVENTO_158431_R5_ADMIN_JUIDICIAL_CALI_SEP_21_2023_47841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AppData\Local\Temp\Temp1_Event_%23_158431_attachments%20(2).zip\UNI&#9500;&#244;N%20TEMPORAL%20ECOLIMPIEZA%204G-UNI&#9500;&#244;N%20TEMPORAL%20ECOLIMPIEZA%204G%20-%20%23961467%23961467\amp_aseo_y_cafeteria_g4-v36-31_07_2023-158431_47842386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mu&#241;ozt\Downloads\158431_ADMISTRACI&#211;N_JUDICIAL_SECCIONAL_CALI_R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de Cotización General"/>
      <sheetName val="Detalle Especificaciones"/>
      <sheetName val="Detalle Bienes de Aseo y Caf"/>
      <sheetName val="Resumen - CSV"/>
      <sheetName val="Cotizacion Bienes de Aseo y Ca"/>
      <sheetName val="Cotizacion"/>
      <sheetName val="Inicio"/>
      <sheetName val="BienesPrioritarios"/>
      <sheetName val="Minimos"/>
      <sheetName val="ConsolidadoServicios"/>
      <sheetName val="solCotizacionCSV_es"/>
      <sheetName val="Listas"/>
      <sheetName val="ClasifiPersonal"/>
      <sheetName val="Maximos"/>
      <sheetName val="TablaDinamica"/>
      <sheetName val="temp"/>
      <sheetName val="Precios"/>
    </sheetNames>
    <sheetDataSet>
      <sheetData sheetId="0">
        <row r="9">
          <cell r="H9">
            <v>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lombiacompra.coupahost.com/quotes/responses/961436" TargetMode="External"/><Relationship Id="rId18" Type="http://schemas.openxmlformats.org/officeDocument/2006/relationships/hyperlink" Target="https://colombiacompra.coupahost.com/quotes/responses/961897" TargetMode="External"/><Relationship Id="rId26" Type="http://schemas.openxmlformats.org/officeDocument/2006/relationships/hyperlink" Target="https://colombiacompra.coupahost.com/quotes/responses/959185" TargetMode="External"/><Relationship Id="rId39" Type="http://schemas.openxmlformats.org/officeDocument/2006/relationships/hyperlink" Target="https://colombiacompra.coupahost.com/quotes/responses/959213" TargetMode="External"/><Relationship Id="rId21" Type="http://schemas.openxmlformats.org/officeDocument/2006/relationships/hyperlink" Target="https://colombiacompra.coupahost.com/quotes/responses/958979" TargetMode="External"/><Relationship Id="rId34" Type="http://schemas.openxmlformats.org/officeDocument/2006/relationships/hyperlink" Target="https://colombiacompra.coupahost.com/quotes/responses/961559" TargetMode="External"/><Relationship Id="rId42" Type="http://schemas.openxmlformats.org/officeDocument/2006/relationships/hyperlink" Target="https://colombiacompra.coupahost.com/quotes/responses/961897" TargetMode="External"/><Relationship Id="rId47" Type="http://schemas.openxmlformats.org/officeDocument/2006/relationships/hyperlink" Target="https://colombiacompra.coupahost.com/quotes/responses/959230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colombiacompra.coupahost.com/quotes/responses/960680" TargetMode="External"/><Relationship Id="rId2" Type="http://schemas.openxmlformats.org/officeDocument/2006/relationships/hyperlink" Target="https://colombiacompra.coupahost.com/quotes/responses/959185" TargetMode="External"/><Relationship Id="rId16" Type="http://schemas.openxmlformats.org/officeDocument/2006/relationships/hyperlink" Target="https://colombiacompra.coupahost.com/quotes/responses/961747" TargetMode="External"/><Relationship Id="rId29" Type="http://schemas.openxmlformats.org/officeDocument/2006/relationships/hyperlink" Target="https://colombiacompra.coupahost.com/quotes/responses/959620" TargetMode="External"/><Relationship Id="rId11" Type="http://schemas.openxmlformats.org/officeDocument/2006/relationships/hyperlink" Target="https://colombiacompra.coupahost.com/quotes/responses/959033" TargetMode="External"/><Relationship Id="rId24" Type="http://schemas.openxmlformats.org/officeDocument/2006/relationships/hyperlink" Target="https://colombiacompra.coupahost.com/quotes/responses/958888" TargetMode="External"/><Relationship Id="rId32" Type="http://schemas.openxmlformats.org/officeDocument/2006/relationships/hyperlink" Target="https://colombiacompra.coupahost.com/quotes/responses/961467" TargetMode="External"/><Relationship Id="rId37" Type="http://schemas.openxmlformats.org/officeDocument/2006/relationships/hyperlink" Target="https://colombiacompra.coupahost.com/quotes/responses/961436" TargetMode="External"/><Relationship Id="rId40" Type="http://schemas.openxmlformats.org/officeDocument/2006/relationships/hyperlink" Target="https://colombiacompra.coupahost.com/quotes/responses/961747" TargetMode="External"/><Relationship Id="rId45" Type="http://schemas.openxmlformats.org/officeDocument/2006/relationships/hyperlink" Target="https://colombiacompra.coupahost.com/quotes/responses/958979" TargetMode="External"/><Relationship Id="rId5" Type="http://schemas.openxmlformats.org/officeDocument/2006/relationships/hyperlink" Target="https://colombiacompra.coupahost.com/quotes/responses/959620" TargetMode="External"/><Relationship Id="rId15" Type="http://schemas.openxmlformats.org/officeDocument/2006/relationships/hyperlink" Target="https://colombiacompra.coupahost.com/quotes/responses/959213" TargetMode="External"/><Relationship Id="rId23" Type="http://schemas.openxmlformats.org/officeDocument/2006/relationships/hyperlink" Target="https://colombiacompra.coupahost.com/quotes/responses/959230" TargetMode="External"/><Relationship Id="rId28" Type="http://schemas.openxmlformats.org/officeDocument/2006/relationships/hyperlink" Target="https://colombiacompra.coupahost.com/quotes/responses/959517" TargetMode="External"/><Relationship Id="rId36" Type="http://schemas.openxmlformats.org/officeDocument/2006/relationships/hyperlink" Target="https://colombiacompra.coupahost.com/quotes/responses/961685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colombiacompra.coupahost.com/quotes/responses/961559" TargetMode="External"/><Relationship Id="rId19" Type="http://schemas.openxmlformats.org/officeDocument/2006/relationships/hyperlink" Target="https://colombiacompra.coupahost.com/quotes/responses/960757" TargetMode="External"/><Relationship Id="rId31" Type="http://schemas.openxmlformats.org/officeDocument/2006/relationships/hyperlink" Target="https://colombiacompra.coupahost.com/quotes/responses/960680" TargetMode="External"/><Relationship Id="rId44" Type="http://schemas.openxmlformats.org/officeDocument/2006/relationships/hyperlink" Target="https://colombiacompra.coupahost.com/quotes/responses/958890" TargetMode="External"/><Relationship Id="rId4" Type="http://schemas.openxmlformats.org/officeDocument/2006/relationships/hyperlink" Target="https://colombiacompra.coupahost.com/quotes/responses/959517" TargetMode="External"/><Relationship Id="rId9" Type="http://schemas.openxmlformats.org/officeDocument/2006/relationships/hyperlink" Target="https://colombiacompra.coupahost.com/quotes/responses/961257" TargetMode="External"/><Relationship Id="rId14" Type="http://schemas.openxmlformats.org/officeDocument/2006/relationships/hyperlink" Target="https://colombiacompra.coupahost.com/quotes/responses/961713" TargetMode="External"/><Relationship Id="rId22" Type="http://schemas.openxmlformats.org/officeDocument/2006/relationships/hyperlink" Target="https://colombiacompra.coupahost.com/quotes/responses/959122" TargetMode="External"/><Relationship Id="rId27" Type="http://schemas.openxmlformats.org/officeDocument/2006/relationships/hyperlink" Target="https://colombiacompra.coupahost.com/quotes/responses/959155" TargetMode="External"/><Relationship Id="rId30" Type="http://schemas.openxmlformats.org/officeDocument/2006/relationships/hyperlink" Target="https://colombiacompra.coupahost.com/quotes/responses/961058" TargetMode="External"/><Relationship Id="rId35" Type="http://schemas.openxmlformats.org/officeDocument/2006/relationships/hyperlink" Target="https://colombiacompra.coupahost.com/quotes/responses/959033" TargetMode="External"/><Relationship Id="rId43" Type="http://schemas.openxmlformats.org/officeDocument/2006/relationships/hyperlink" Target="https://colombiacompra.coupahost.com/quotes/responses/960757" TargetMode="External"/><Relationship Id="rId48" Type="http://schemas.openxmlformats.org/officeDocument/2006/relationships/hyperlink" Target="https://colombiacompra.coupahost.com/quotes/responses/958888" TargetMode="External"/><Relationship Id="rId8" Type="http://schemas.openxmlformats.org/officeDocument/2006/relationships/hyperlink" Target="https://colombiacompra.coupahost.com/quotes/responses/961467" TargetMode="External"/><Relationship Id="rId3" Type="http://schemas.openxmlformats.org/officeDocument/2006/relationships/hyperlink" Target="https://colombiacompra.coupahost.com/quotes/responses/959155" TargetMode="External"/><Relationship Id="rId12" Type="http://schemas.openxmlformats.org/officeDocument/2006/relationships/hyperlink" Target="https://colombiacompra.coupahost.com/quotes/responses/961685" TargetMode="External"/><Relationship Id="rId17" Type="http://schemas.openxmlformats.org/officeDocument/2006/relationships/hyperlink" Target="https://colombiacompra.coupahost.com/quotes/responses/958922" TargetMode="External"/><Relationship Id="rId25" Type="http://schemas.openxmlformats.org/officeDocument/2006/relationships/hyperlink" Target="https://colombiacompra.coupahost.com/quotes/responses/958903" TargetMode="External"/><Relationship Id="rId33" Type="http://schemas.openxmlformats.org/officeDocument/2006/relationships/hyperlink" Target="https://colombiacompra.coupahost.com/quotes/responses/961257" TargetMode="External"/><Relationship Id="rId38" Type="http://schemas.openxmlformats.org/officeDocument/2006/relationships/hyperlink" Target="https://colombiacompra.coupahost.com/quotes/responses/961713" TargetMode="External"/><Relationship Id="rId46" Type="http://schemas.openxmlformats.org/officeDocument/2006/relationships/hyperlink" Target="https://colombiacompra.coupahost.com/quotes/responses/959122" TargetMode="External"/><Relationship Id="rId20" Type="http://schemas.openxmlformats.org/officeDocument/2006/relationships/hyperlink" Target="https://colombiacompra.coupahost.com/quotes/responses/958890" TargetMode="External"/><Relationship Id="rId41" Type="http://schemas.openxmlformats.org/officeDocument/2006/relationships/hyperlink" Target="https://colombiacompra.coupahost.com/quotes/responses/958922" TargetMode="External"/><Relationship Id="rId1" Type="http://schemas.openxmlformats.org/officeDocument/2006/relationships/hyperlink" Target="https://colombiacompra.coupahost.com/quotes/responses/958903" TargetMode="External"/><Relationship Id="rId6" Type="http://schemas.openxmlformats.org/officeDocument/2006/relationships/hyperlink" Target="https://colombiacompra.coupahost.com/quotes/responses/96105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67"/>
  <sheetViews>
    <sheetView topLeftCell="A26" workbookViewId="0">
      <selection activeCell="H29" sqref="H29"/>
    </sheetView>
  </sheetViews>
  <sheetFormatPr baseColWidth="10" defaultColWidth="9.140625" defaultRowHeight="15"/>
  <cols>
    <col min="3" max="3" width="23.7109375" customWidth="1"/>
    <col min="4" max="4" width="24.85546875" customWidth="1"/>
    <col min="5" max="5" width="23" customWidth="1"/>
    <col min="6" max="6" width="22.28515625" customWidth="1"/>
    <col min="7" max="7" width="13.85546875" customWidth="1"/>
    <col min="8" max="8" width="23.7109375" customWidth="1"/>
    <col min="9" max="9" width="22.28515625" customWidth="1"/>
  </cols>
  <sheetData>
    <row r="4" spans="2:11">
      <c r="J4" s="3"/>
      <c r="K4" s="3"/>
    </row>
    <row r="5" spans="2:11">
      <c r="B5" s="5" t="s">
        <v>84</v>
      </c>
      <c r="C5" s="6" t="s">
        <v>49</v>
      </c>
      <c r="D5" s="6" t="s">
        <v>50</v>
      </c>
      <c r="E5" s="6" t="s">
        <v>51</v>
      </c>
      <c r="F5" s="6" t="s">
        <v>52</v>
      </c>
      <c r="G5" s="6" t="s">
        <v>53</v>
      </c>
      <c r="H5" s="6" t="s">
        <v>54</v>
      </c>
      <c r="I5" s="6" t="s">
        <v>55</v>
      </c>
      <c r="J5" s="3"/>
      <c r="K5" s="3"/>
    </row>
    <row r="6" spans="2:11">
      <c r="B6" s="7">
        <v>1</v>
      </c>
      <c r="C6" s="8" t="s">
        <v>0</v>
      </c>
      <c r="D6" s="9" t="s">
        <v>1</v>
      </c>
      <c r="E6" s="10">
        <v>45184.714583333334</v>
      </c>
      <c r="F6" s="8" t="s">
        <v>2</v>
      </c>
      <c r="G6" s="11">
        <v>1</v>
      </c>
      <c r="H6" s="8" t="s">
        <v>3</v>
      </c>
      <c r="I6" s="8" t="s">
        <v>4</v>
      </c>
      <c r="J6" s="3"/>
      <c r="K6" s="3"/>
    </row>
    <row r="7" spans="2:11" ht="30">
      <c r="B7" s="7">
        <v>2</v>
      </c>
      <c r="C7" s="8" t="s">
        <v>5</v>
      </c>
      <c r="D7" s="9" t="s">
        <v>6</v>
      </c>
      <c r="E7" s="10">
        <v>45187.536111111112</v>
      </c>
      <c r="F7" s="8" t="s">
        <v>2</v>
      </c>
      <c r="G7" s="11">
        <v>1</v>
      </c>
      <c r="H7" s="8" t="s">
        <v>7</v>
      </c>
      <c r="I7" s="8" t="s">
        <v>8</v>
      </c>
      <c r="J7" s="3"/>
      <c r="K7" s="3"/>
    </row>
    <row r="8" spans="2:11">
      <c r="B8" s="7">
        <v>3</v>
      </c>
      <c r="C8" s="8" t="s">
        <v>9</v>
      </c>
      <c r="D8" s="9" t="s">
        <v>10</v>
      </c>
      <c r="E8" s="10">
        <v>45187.612500000003</v>
      </c>
      <c r="F8" s="8" t="s">
        <v>2</v>
      </c>
      <c r="G8" s="11">
        <v>1</v>
      </c>
      <c r="H8" s="8" t="s">
        <v>11</v>
      </c>
      <c r="I8" s="8" t="s">
        <v>12</v>
      </c>
      <c r="J8" s="3"/>
      <c r="K8" s="3"/>
    </row>
    <row r="9" spans="2:11" ht="30">
      <c r="B9" s="7">
        <v>4</v>
      </c>
      <c r="C9" s="8" t="s">
        <v>13</v>
      </c>
      <c r="D9" s="9" t="s">
        <v>14</v>
      </c>
      <c r="E9" s="10">
        <v>45187.698611111111</v>
      </c>
      <c r="F9" s="8" t="s">
        <v>2</v>
      </c>
      <c r="G9" s="11">
        <v>1</v>
      </c>
      <c r="H9" s="8" t="s">
        <v>15</v>
      </c>
      <c r="I9" s="8" t="s">
        <v>16</v>
      </c>
      <c r="J9" s="3"/>
      <c r="K9" s="3"/>
    </row>
    <row r="10" spans="2:11" ht="45">
      <c r="B10" s="12">
        <v>5</v>
      </c>
      <c r="C10" s="13" t="s">
        <v>17</v>
      </c>
      <c r="D10" s="14" t="s">
        <v>18</v>
      </c>
      <c r="E10" s="15">
        <v>45188.609027777777</v>
      </c>
      <c r="F10" s="13" t="s">
        <v>2</v>
      </c>
      <c r="G10" s="16">
        <v>1</v>
      </c>
      <c r="H10" s="13" t="s">
        <v>19</v>
      </c>
      <c r="I10" s="13" t="s">
        <v>20</v>
      </c>
      <c r="J10" s="3"/>
      <c r="K10" s="3"/>
    </row>
    <row r="11" spans="2:11" ht="30">
      <c r="B11" s="12">
        <v>6</v>
      </c>
      <c r="C11" s="13" t="s">
        <v>21</v>
      </c>
      <c r="D11" s="14" t="s">
        <v>22</v>
      </c>
      <c r="E11" s="15">
        <v>45189.890277777777</v>
      </c>
      <c r="F11" s="13" t="s">
        <v>2</v>
      </c>
      <c r="G11" s="16">
        <v>1</v>
      </c>
      <c r="H11" s="13" t="s">
        <v>19</v>
      </c>
      <c r="I11" s="13" t="s">
        <v>20</v>
      </c>
      <c r="J11" s="3"/>
      <c r="K11" s="3"/>
    </row>
    <row r="12" spans="2:11" ht="30">
      <c r="B12" s="12">
        <v>7</v>
      </c>
      <c r="C12" s="13" t="s">
        <v>23</v>
      </c>
      <c r="D12" s="14" t="s">
        <v>24</v>
      </c>
      <c r="E12" s="15">
        <v>45190.573611111111</v>
      </c>
      <c r="F12" s="13" t="s">
        <v>2</v>
      </c>
      <c r="G12" s="16">
        <v>1</v>
      </c>
      <c r="H12" s="13" t="s">
        <v>19</v>
      </c>
      <c r="I12" s="13" t="s">
        <v>20</v>
      </c>
      <c r="J12" s="3"/>
      <c r="K12" s="3"/>
    </row>
    <row r="13" spans="2:11" ht="30">
      <c r="B13" s="12">
        <v>8</v>
      </c>
      <c r="C13" s="13" t="s">
        <v>25</v>
      </c>
      <c r="D13" s="14" t="s">
        <v>26</v>
      </c>
      <c r="E13" s="15">
        <v>45190.638888888891</v>
      </c>
      <c r="F13" s="13" t="s">
        <v>2</v>
      </c>
      <c r="G13" s="16">
        <v>1</v>
      </c>
      <c r="H13" s="13" t="s">
        <v>19</v>
      </c>
      <c r="I13" s="13" t="s">
        <v>20</v>
      </c>
      <c r="J13" s="3"/>
      <c r="K13" s="3"/>
    </row>
    <row r="14" spans="2:11" ht="45">
      <c r="B14" s="7">
        <v>9</v>
      </c>
      <c r="C14" s="8" t="s">
        <v>27</v>
      </c>
      <c r="D14" s="9" t="s">
        <v>28</v>
      </c>
      <c r="E14" s="10">
        <v>45190.65902777778</v>
      </c>
      <c r="F14" s="8" t="s">
        <v>2</v>
      </c>
      <c r="G14" s="11">
        <v>1</v>
      </c>
      <c r="H14" s="8" t="s">
        <v>29</v>
      </c>
      <c r="I14" s="8" t="s">
        <v>30</v>
      </c>
      <c r="J14" s="3"/>
      <c r="K14" s="3"/>
    </row>
    <row r="15" spans="2:11" ht="30">
      <c r="B15" s="12">
        <v>10</v>
      </c>
      <c r="C15" s="13" t="s">
        <v>31</v>
      </c>
      <c r="D15" s="14" t="s">
        <v>32</v>
      </c>
      <c r="E15" s="15">
        <v>45190.695833333331</v>
      </c>
      <c r="F15" s="13" t="s">
        <v>2</v>
      </c>
      <c r="G15" s="16">
        <v>1</v>
      </c>
      <c r="H15" s="13" t="s">
        <v>19</v>
      </c>
      <c r="I15" s="13" t="s">
        <v>20</v>
      </c>
      <c r="J15" s="3"/>
      <c r="K15" s="3"/>
    </row>
    <row r="16" spans="2:11" ht="30">
      <c r="B16" s="12">
        <v>11</v>
      </c>
      <c r="C16" s="13" t="s">
        <v>33</v>
      </c>
      <c r="D16" s="14" t="s">
        <v>34</v>
      </c>
      <c r="E16" s="15">
        <v>45191.28125</v>
      </c>
      <c r="F16" s="13" t="s">
        <v>2</v>
      </c>
      <c r="G16" s="16">
        <v>1</v>
      </c>
      <c r="H16" s="13" t="s">
        <v>19</v>
      </c>
      <c r="I16" s="13" t="s">
        <v>20</v>
      </c>
      <c r="J16" s="3"/>
      <c r="K16" s="3"/>
    </row>
    <row r="17" spans="2:11" ht="45">
      <c r="B17" s="7">
        <v>12</v>
      </c>
      <c r="C17" s="8" t="s">
        <v>35</v>
      </c>
      <c r="D17" s="9" t="s">
        <v>36</v>
      </c>
      <c r="E17" s="10">
        <v>45191.333333333336</v>
      </c>
      <c r="F17" s="8" t="s">
        <v>2</v>
      </c>
      <c r="G17" s="11">
        <v>1</v>
      </c>
      <c r="H17" s="8" t="s">
        <v>37</v>
      </c>
      <c r="I17" s="8" t="s">
        <v>38</v>
      </c>
      <c r="J17" s="1"/>
      <c r="K17" s="1"/>
    </row>
    <row r="18" spans="2:11" ht="30">
      <c r="B18" s="7">
        <v>13</v>
      </c>
      <c r="C18" s="8" t="s">
        <v>39</v>
      </c>
      <c r="D18" s="9" t="s">
        <v>40</v>
      </c>
      <c r="E18" s="10">
        <v>45191.36041666667</v>
      </c>
      <c r="F18" s="8" t="s">
        <v>2</v>
      </c>
      <c r="G18" s="11">
        <v>1</v>
      </c>
      <c r="H18" s="8" t="s">
        <v>41</v>
      </c>
      <c r="I18" s="8" t="s">
        <v>42</v>
      </c>
      <c r="J18" s="4"/>
      <c r="K18" s="2"/>
    </row>
    <row r="19" spans="2:11" ht="45">
      <c r="B19" s="12">
        <v>14</v>
      </c>
      <c r="C19" s="13" t="s">
        <v>43</v>
      </c>
      <c r="D19" s="14" t="s">
        <v>44</v>
      </c>
      <c r="E19" s="15">
        <v>45191.398611111108</v>
      </c>
      <c r="F19" s="13" t="s">
        <v>2</v>
      </c>
      <c r="G19" s="16">
        <v>1</v>
      </c>
      <c r="H19" s="13" t="s">
        <v>19</v>
      </c>
      <c r="I19" s="13" t="s">
        <v>20</v>
      </c>
      <c r="J19" s="3"/>
      <c r="K19" s="3"/>
    </row>
    <row r="20" spans="2:11" ht="30">
      <c r="B20" s="12">
        <v>15</v>
      </c>
      <c r="C20" s="13" t="s">
        <v>45</v>
      </c>
      <c r="D20" s="14" t="s">
        <v>46</v>
      </c>
      <c r="E20" s="15">
        <v>45191.4375</v>
      </c>
      <c r="F20" s="13" t="s">
        <v>2</v>
      </c>
      <c r="G20" s="16">
        <v>1</v>
      </c>
      <c r="H20" s="13" t="s">
        <v>47</v>
      </c>
      <c r="I20" s="13" t="s">
        <v>48</v>
      </c>
      <c r="J20" s="3"/>
      <c r="K20" s="3"/>
    </row>
    <row r="21" spans="2:11">
      <c r="B21" s="12">
        <v>16</v>
      </c>
      <c r="C21" s="13" t="s">
        <v>56</v>
      </c>
      <c r="D21" s="14" t="s">
        <v>57</v>
      </c>
      <c r="E21" s="15">
        <v>45191.463194444441</v>
      </c>
      <c r="F21" s="13" t="s">
        <v>2</v>
      </c>
      <c r="G21" s="16">
        <v>1</v>
      </c>
      <c r="H21" s="13" t="s">
        <v>19</v>
      </c>
      <c r="I21" s="13" t="s">
        <v>20</v>
      </c>
      <c r="J21" s="3"/>
      <c r="K21" s="3"/>
    </row>
    <row r="22" spans="2:11" ht="45">
      <c r="B22" s="7">
        <v>17</v>
      </c>
      <c r="C22" s="8" t="s">
        <v>58</v>
      </c>
      <c r="D22" s="9" t="s">
        <v>59</v>
      </c>
      <c r="E22" s="10">
        <v>45191.468055555553</v>
      </c>
      <c r="F22" s="8" t="s">
        <v>2</v>
      </c>
      <c r="G22" s="11">
        <v>1</v>
      </c>
      <c r="H22" s="8" t="s">
        <v>60</v>
      </c>
      <c r="I22" s="8" t="s">
        <v>61</v>
      </c>
      <c r="J22" s="3"/>
      <c r="K22" s="3"/>
    </row>
    <row r="23" spans="2:11">
      <c r="B23" s="7">
        <v>18</v>
      </c>
      <c r="C23" s="8" t="s">
        <v>62</v>
      </c>
      <c r="D23" s="9" t="s">
        <v>63</v>
      </c>
      <c r="E23" s="10">
        <v>45191.474305555559</v>
      </c>
      <c r="F23" s="8" t="s">
        <v>2</v>
      </c>
      <c r="G23" s="11">
        <v>1</v>
      </c>
      <c r="H23" s="8" t="s">
        <v>64</v>
      </c>
      <c r="I23" s="8" t="s">
        <v>65</v>
      </c>
      <c r="J23" s="3"/>
      <c r="K23" s="3"/>
    </row>
    <row r="24" spans="2:11" ht="30">
      <c r="B24" s="7">
        <v>19</v>
      </c>
      <c r="C24" s="8" t="s">
        <v>66</v>
      </c>
      <c r="D24" s="9" t="s">
        <v>67</v>
      </c>
      <c r="E24" s="10">
        <v>45191.565972222219</v>
      </c>
      <c r="F24" s="8" t="s">
        <v>2</v>
      </c>
      <c r="G24" s="11">
        <v>1</v>
      </c>
      <c r="H24" s="8" t="s">
        <v>68</v>
      </c>
      <c r="I24" s="8" t="s">
        <v>69</v>
      </c>
      <c r="J24" s="3"/>
      <c r="K24" s="3"/>
    </row>
    <row r="25" spans="2:11" ht="45">
      <c r="B25" s="7">
        <v>20</v>
      </c>
      <c r="C25" s="8" t="s">
        <v>70</v>
      </c>
      <c r="D25" s="9" t="s">
        <v>71</v>
      </c>
      <c r="E25" s="10">
        <v>45191.615972222222</v>
      </c>
      <c r="F25" s="8" t="s">
        <v>2</v>
      </c>
      <c r="G25" s="11">
        <v>1</v>
      </c>
      <c r="H25" s="8" t="s">
        <v>72</v>
      </c>
      <c r="I25" s="8" t="s">
        <v>73</v>
      </c>
      <c r="J25" s="3"/>
      <c r="K25" s="3"/>
    </row>
    <row r="26" spans="2:11" ht="30">
      <c r="B26" s="12">
        <v>21</v>
      </c>
      <c r="C26" s="13" t="s">
        <v>74</v>
      </c>
      <c r="D26" s="14" t="s">
        <v>75</v>
      </c>
      <c r="E26" s="15">
        <v>45191.621527777781</v>
      </c>
      <c r="F26" s="13" t="s">
        <v>2</v>
      </c>
      <c r="G26" s="16">
        <v>1</v>
      </c>
      <c r="H26" s="13" t="s">
        <v>19</v>
      </c>
      <c r="I26" s="13" t="s">
        <v>20</v>
      </c>
      <c r="J26" s="1"/>
      <c r="K26" s="1"/>
    </row>
    <row r="27" spans="2:11" ht="45">
      <c r="B27" s="12">
        <v>22</v>
      </c>
      <c r="C27" s="13" t="s">
        <v>76</v>
      </c>
      <c r="D27" s="14" t="s">
        <v>77</v>
      </c>
      <c r="E27" s="15">
        <v>45191.645833333336</v>
      </c>
      <c r="F27" s="13" t="s">
        <v>2</v>
      </c>
      <c r="G27" s="16">
        <v>1</v>
      </c>
      <c r="H27" s="13" t="s">
        <v>19</v>
      </c>
      <c r="I27" s="13" t="s">
        <v>20</v>
      </c>
    </row>
    <row r="28" spans="2:11" ht="30">
      <c r="B28" s="12">
        <v>23</v>
      </c>
      <c r="C28" s="13" t="s">
        <v>78</v>
      </c>
      <c r="D28" s="14" t="s">
        <v>79</v>
      </c>
      <c r="E28" s="15">
        <v>45191.654166666667</v>
      </c>
      <c r="F28" s="13" t="s">
        <v>2</v>
      </c>
      <c r="G28" s="16">
        <v>1</v>
      </c>
      <c r="H28" s="13" t="s">
        <v>19</v>
      </c>
      <c r="I28" s="13" t="s">
        <v>20</v>
      </c>
    </row>
    <row r="29" spans="2:11" ht="30">
      <c r="B29" s="12">
        <v>24</v>
      </c>
      <c r="C29" s="13" t="s">
        <v>80</v>
      </c>
      <c r="D29" s="14" t="s">
        <v>81</v>
      </c>
      <c r="E29" s="15">
        <v>45191.674305555556</v>
      </c>
      <c r="F29" s="13" t="s">
        <v>2</v>
      </c>
      <c r="G29" s="16">
        <v>1</v>
      </c>
      <c r="H29" s="13" t="s">
        <v>82</v>
      </c>
      <c r="I29" s="13" t="s">
        <v>83</v>
      </c>
    </row>
    <row r="33" spans="2:9">
      <c r="B33" s="5" t="s">
        <v>84</v>
      </c>
      <c r="C33" s="6" t="s">
        <v>49</v>
      </c>
      <c r="D33" s="6" t="s">
        <v>50</v>
      </c>
      <c r="E33" s="6" t="s">
        <v>51</v>
      </c>
      <c r="F33" s="6" t="s">
        <v>52</v>
      </c>
      <c r="G33" s="6" t="s">
        <v>53</v>
      </c>
      <c r="H33" s="6" t="s">
        <v>54</v>
      </c>
      <c r="I33" s="6" t="s">
        <v>55</v>
      </c>
    </row>
    <row r="34" spans="2:9" ht="31.5" customHeight="1">
      <c r="B34" s="12">
        <v>5</v>
      </c>
      <c r="C34" s="13" t="s">
        <v>17</v>
      </c>
      <c r="D34" s="14" t="s">
        <v>18</v>
      </c>
      <c r="E34" s="15">
        <v>45188.609027777777</v>
      </c>
      <c r="F34" s="13" t="s">
        <v>2</v>
      </c>
      <c r="G34" s="16">
        <v>1</v>
      </c>
      <c r="H34" s="13" t="s">
        <v>19</v>
      </c>
      <c r="I34" s="13" t="s">
        <v>20</v>
      </c>
    </row>
    <row r="35" spans="2:9" ht="30">
      <c r="B35" s="12">
        <v>6</v>
      </c>
      <c r="C35" s="13" t="s">
        <v>21</v>
      </c>
      <c r="D35" s="14" t="s">
        <v>22</v>
      </c>
      <c r="E35" s="15">
        <v>45189.890277777777</v>
      </c>
      <c r="F35" s="13" t="s">
        <v>2</v>
      </c>
      <c r="G35" s="16">
        <v>1</v>
      </c>
      <c r="H35" s="13" t="s">
        <v>19</v>
      </c>
      <c r="I35" s="13" t="s">
        <v>20</v>
      </c>
    </row>
    <row r="36" spans="2:9" ht="30">
      <c r="B36" s="12">
        <v>7</v>
      </c>
      <c r="C36" s="13" t="s">
        <v>23</v>
      </c>
      <c r="D36" s="14" t="s">
        <v>24</v>
      </c>
      <c r="E36" s="15">
        <v>45190.573611111111</v>
      </c>
      <c r="F36" s="13" t="s">
        <v>2</v>
      </c>
      <c r="G36" s="16">
        <v>1</v>
      </c>
      <c r="H36" s="13" t="s">
        <v>19</v>
      </c>
      <c r="I36" s="13" t="s">
        <v>20</v>
      </c>
    </row>
    <row r="37" spans="2:9" ht="30">
      <c r="B37" s="12">
        <v>8</v>
      </c>
      <c r="C37" s="13" t="s">
        <v>25</v>
      </c>
      <c r="D37" s="14" t="s">
        <v>26</v>
      </c>
      <c r="E37" s="15">
        <v>45190.638888888891</v>
      </c>
      <c r="F37" s="13" t="s">
        <v>2</v>
      </c>
      <c r="G37" s="16">
        <v>1</v>
      </c>
      <c r="H37" s="13" t="s">
        <v>19</v>
      </c>
      <c r="I37" s="13" t="s">
        <v>20</v>
      </c>
    </row>
    <row r="38" spans="2:9" ht="30">
      <c r="B38" s="12">
        <v>10</v>
      </c>
      <c r="C38" s="13" t="s">
        <v>31</v>
      </c>
      <c r="D38" s="14" t="s">
        <v>32</v>
      </c>
      <c r="E38" s="15">
        <v>45190.695833333331</v>
      </c>
      <c r="F38" s="13" t="s">
        <v>2</v>
      </c>
      <c r="G38" s="16">
        <v>1</v>
      </c>
      <c r="H38" s="13" t="s">
        <v>19</v>
      </c>
      <c r="I38" s="13" t="s">
        <v>20</v>
      </c>
    </row>
    <row r="39" spans="2:9" ht="30">
      <c r="B39" s="12">
        <v>11</v>
      </c>
      <c r="C39" s="13" t="s">
        <v>33</v>
      </c>
      <c r="D39" s="14" t="s">
        <v>34</v>
      </c>
      <c r="E39" s="15">
        <v>45191.28125</v>
      </c>
      <c r="F39" s="13" t="s">
        <v>2</v>
      </c>
      <c r="G39" s="16">
        <v>1</v>
      </c>
      <c r="H39" s="13" t="s">
        <v>19</v>
      </c>
      <c r="I39" s="13" t="s">
        <v>20</v>
      </c>
    </row>
    <row r="40" spans="2:9" ht="50.25" customHeight="1">
      <c r="B40" s="12">
        <v>14</v>
      </c>
      <c r="C40" s="13" t="s">
        <v>43</v>
      </c>
      <c r="D40" s="14" t="s">
        <v>44</v>
      </c>
      <c r="E40" s="15">
        <v>45191.398611111108</v>
      </c>
      <c r="F40" s="13" t="s">
        <v>2</v>
      </c>
      <c r="G40" s="16">
        <v>1</v>
      </c>
      <c r="H40" s="13" t="s">
        <v>19</v>
      </c>
      <c r="I40" s="13" t="s">
        <v>20</v>
      </c>
    </row>
    <row r="41" spans="2:9" ht="30">
      <c r="B41" s="12">
        <v>15</v>
      </c>
      <c r="C41" s="13" t="s">
        <v>45</v>
      </c>
      <c r="D41" s="14" t="s">
        <v>46</v>
      </c>
      <c r="E41" s="15">
        <v>45191.4375</v>
      </c>
      <c r="F41" s="13" t="s">
        <v>2</v>
      </c>
      <c r="G41" s="16">
        <v>1</v>
      </c>
      <c r="H41" s="13" t="s">
        <v>47</v>
      </c>
      <c r="I41" s="13" t="s">
        <v>48</v>
      </c>
    </row>
    <row r="42" spans="2:9">
      <c r="B42" s="12">
        <v>16</v>
      </c>
      <c r="C42" s="13" t="s">
        <v>56</v>
      </c>
      <c r="D42" s="14" t="s">
        <v>57</v>
      </c>
      <c r="E42" s="15">
        <v>45191.463194444441</v>
      </c>
      <c r="F42" s="13" t="s">
        <v>2</v>
      </c>
      <c r="G42" s="16">
        <v>1</v>
      </c>
      <c r="H42" s="13" t="s">
        <v>19</v>
      </c>
      <c r="I42" s="13" t="s">
        <v>20</v>
      </c>
    </row>
    <row r="43" spans="2:9" ht="30">
      <c r="B43" s="12">
        <v>21</v>
      </c>
      <c r="C43" s="13" t="s">
        <v>74</v>
      </c>
      <c r="D43" s="14" t="s">
        <v>75</v>
      </c>
      <c r="E43" s="15">
        <v>45191.621527777781</v>
      </c>
      <c r="F43" s="13" t="s">
        <v>2</v>
      </c>
      <c r="G43" s="16">
        <v>1</v>
      </c>
      <c r="H43" s="13" t="s">
        <v>19</v>
      </c>
      <c r="I43" s="13" t="s">
        <v>20</v>
      </c>
    </row>
    <row r="44" spans="2:9" ht="45">
      <c r="B44" s="12">
        <v>22</v>
      </c>
      <c r="C44" s="13" t="s">
        <v>76</v>
      </c>
      <c r="D44" s="14" t="s">
        <v>77</v>
      </c>
      <c r="E44" s="15">
        <v>45191.645833333336</v>
      </c>
      <c r="F44" s="13" t="s">
        <v>2</v>
      </c>
      <c r="G44" s="16">
        <v>1</v>
      </c>
      <c r="H44" s="13" t="s">
        <v>19</v>
      </c>
      <c r="I44" s="13" t="s">
        <v>20</v>
      </c>
    </row>
    <row r="45" spans="2:9" ht="30">
      <c r="B45" s="12">
        <v>23</v>
      </c>
      <c r="C45" s="13" t="s">
        <v>78</v>
      </c>
      <c r="D45" s="14" t="s">
        <v>79</v>
      </c>
      <c r="E45" s="15">
        <v>45191.654166666667</v>
      </c>
      <c r="F45" s="13" t="s">
        <v>2</v>
      </c>
      <c r="G45" s="16">
        <v>1</v>
      </c>
      <c r="H45" s="13" t="s">
        <v>19</v>
      </c>
      <c r="I45" s="13" t="s">
        <v>20</v>
      </c>
    </row>
    <row r="46" spans="2:9" ht="30">
      <c r="B46" s="12">
        <v>24</v>
      </c>
      <c r="C46" s="13" t="s">
        <v>80</v>
      </c>
      <c r="D46" s="14" t="s">
        <v>81</v>
      </c>
      <c r="E46" s="15">
        <v>45191.674305555556</v>
      </c>
      <c r="F46" s="13" t="s">
        <v>2</v>
      </c>
      <c r="G46" s="16">
        <v>1</v>
      </c>
      <c r="H46" s="13" t="s">
        <v>82</v>
      </c>
      <c r="I46" s="13" t="s">
        <v>83</v>
      </c>
    </row>
    <row r="47" spans="2:9">
      <c r="B47" s="7">
        <v>1</v>
      </c>
      <c r="C47" s="8" t="s">
        <v>0</v>
      </c>
      <c r="D47" s="9" t="s">
        <v>1</v>
      </c>
      <c r="E47" s="10">
        <v>45184.714583333334</v>
      </c>
      <c r="F47" s="8" t="s">
        <v>2</v>
      </c>
      <c r="G47" s="11">
        <v>1</v>
      </c>
      <c r="H47" s="8" t="s">
        <v>3</v>
      </c>
      <c r="I47" s="8" t="s">
        <v>4</v>
      </c>
    </row>
    <row r="48" spans="2:9" ht="30">
      <c r="B48" s="7">
        <v>2</v>
      </c>
      <c r="C48" s="8" t="s">
        <v>5</v>
      </c>
      <c r="D48" s="9" t="s">
        <v>6</v>
      </c>
      <c r="E48" s="10">
        <v>45187.536111111112</v>
      </c>
      <c r="F48" s="8" t="s">
        <v>2</v>
      </c>
      <c r="G48" s="11">
        <v>1</v>
      </c>
      <c r="H48" s="8" t="s">
        <v>7</v>
      </c>
      <c r="I48" s="8" t="s">
        <v>8</v>
      </c>
    </row>
    <row r="49" spans="2:9">
      <c r="B49" s="7">
        <v>3</v>
      </c>
      <c r="C49" s="8" t="s">
        <v>9</v>
      </c>
      <c r="D49" s="9" t="s">
        <v>10</v>
      </c>
      <c r="E49" s="10">
        <v>45187.612500000003</v>
      </c>
      <c r="F49" s="8" t="s">
        <v>2</v>
      </c>
      <c r="G49" s="11">
        <v>1</v>
      </c>
      <c r="H49" s="8" t="s">
        <v>11</v>
      </c>
      <c r="I49" s="8" t="s">
        <v>12</v>
      </c>
    </row>
    <row r="50" spans="2:9" ht="30">
      <c r="B50" s="7">
        <v>4</v>
      </c>
      <c r="C50" s="8" t="s">
        <v>13</v>
      </c>
      <c r="D50" s="9" t="s">
        <v>14</v>
      </c>
      <c r="E50" s="10">
        <v>45187.698611111111</v>
      </c>
      <c r="F50" s="8" t="s">
        <v>2</v>
      </c>
      <c r="G50" s="11">
        <v>1</v>
      </c>
      <c r="H50" s="8" t="s">
        <v>15</v>
      </c>
      <c r="I50" s="8" t="s">
        <v>16</v>
      </c>
    </row>
    <row r="51" spans="2:9" ht="45">
      <c r="B51" s="7">
        <v>9</v>
      </c>
      <c r="C51" s="8" t="s">
        <v>27</v>
      </c>
      <c r="D51" s="9" t="s">
        <v>28</v>
      </c>
      <c r="E51" s="10">
        <v>45190.65902777778</v>
      </c>
      <c r="F51" s="8" t="s">
        <v>2</v>
      </c>
      <c r="G51" s="11">
        <v>1</v>
      </c>
      <c r="H51" s="8" t="s">
        <v>29</v>
      </c>
      <c r="I51" s="8" t="s">
        <v>30</v>
      </c>
    </row>
    <row r="52" spans="2:9" ht="45">
      <c r="B52" s="7">
        <v>12</v>
      </c>
      <c r="C52" s="8" t="s">
        <v>35</v>
      </c>
      <c r="D52" s="9" t="s">
        <v>36</v>
      </c>
      <c r="E52" s="10">
        <v>45191.333333333336</v>
      </c>
      <c r="F52" s="8" t="s">
        <v>2</v>
      </c>
      <c r="G52" s="11">
        <v>1</v>
      </c>
      <c r="H52" s="8" t="s">
        <v>37</v>
      </c>
      <c r="I52" s="8" t="s">
        <v>38</v>
      </c>
    </row>
    <row r="53" spans="2:9" ht="30">
      <c r="B53" s="7">
        <v>13</v>
      </c>
      <c r="C53" s="8" t="s">
        <v>39</v>
      </c>
      <c r="D53" s="9" t="s">
        <v>40</v>
      </c>
      <c r="E53" s="10">
        <v>45191.36041666667</v>
      </c>
      <c r="F53" s="8" t="s">
        <v>2</v>
      </c>
      <c r="G53" s="11">
        <v>1</v>
      </c>
      <c r="H53" s="8" t="s">
        <v>41</v>
      </c>
      <c r="I53" s="8" t="s">
        <v>42</v>
      </c>
    </row>
    <row r="54" spans="2:9" ht="45">
      <c r="B54" s="7">
        <v>17</v>
      </c>
      <c r="C54" s="8" t="s">
        <v>58</v>
      </c>
      <c r="D54" s="9" t="s">
        <v>59</v>
      </c>
      <c r="E54" s="10">
        <v>45191.468055555553</v>
      </c>
      <c r="F54" s="8" t="s">
        <v>2</v>
      </c>
      <c r="G54" s="11">
        <v>1</v>
      </c>
      <c r="H54" s="8" t="s">
        <v>60</v>
      </c>
      <c r="I54" s="8" t="s">
        <v>61</v>
      </c>
    </row>
    <row r="55" spans="2:9">
      <c r="B55" s="7">
        <v>18</v>
      </c>
      <c r="C55" s="8" t="s">
        <v>62</v>
      </c>
      <c r="D55" s="9" t="s">
        <v>63</v>
      </c>
      <c r="E55" s="10">
        <v>45191.474305555559</v>
      </c>
      <c r="F55" s="8" t="s">
        <v>2</v>
      </c>
      <c r="G55" s="11">
        <v>1</v>
      </c>
      <c r="H55" s="8" t="s">
        <v>64</v>
      </c>
      <c r="I55" s="8" t="s">
        <v>65</v>
      </c>
    </row>
    <row r="56" spans="2:9" ht="30">
      <c r="B56" s="7">
        <v>19</v>
      </c>
      <c r="C56" s="8" t="s">
        <v>66</v>
      </c>
      <c r="D56" s="9" t="s">
        <v>67</v>
      </c>
      <c r="E56" s="10">
        <v>45191.565972222219</v>
      </c>
      <c r="F56" s="8" t="s">
        <v>2</v>
      </c>
      <c r="G56" s="11">
        <v>1</v>
      </c>
      <c r="H56" s="8" t="s">
        <v>68</v>
      </c>
      <c r="I56" s="8" t="s">
        <v>69</v>
      </c>
    </row>
    <row r="57" spans="2:9" ht="45">
      <c r="B57" s="7">
        <v>20</v>
      </c>
      <c r="C57" s="8" t="s">
        <v>70</v>
      </c>
      <c r="D57" s="9" t="s">
        <v>71</v>
      </c>
      <c r="E57" s="10">
        <v>45191.615972222222</v>
      </c>
      <c r="F57" s="8" t="s">
        <v>2</v>
      </c>
      <c r="G57" s="11">
        <v>1</v>
      </c>
      <c r="H57" s="8" t="s">
        <v>72</v>
      </c>
      <c r="I57" s="8" t="s">
        <v>73</v>
      </c>
    </row>
    <row r="60" spans="2:9">
      <c r="B60" s="5" t="s">
        <v>84</v>
      </c>
      <c r="C60" s="6" t="s">
        <v>49</v>
      </c>
      <c r="D60" s="6" t="s">
        <v>54</v>
      </c>
    </row>
    <row r="61" spans="2:9" ht="25.5">
      <c r="B61" s="71">
        <v>5</v>
      </c>
      <c r="C61" s="72" t="s">
        <v>17</v>
      </c>
      <c r="D61" s="72" t="s">
        <v>19</v>
      </c>
    </row>
    <row r="62" spans="2:9">
      <c r="B62" s="71">
        <v>7</v>
      </c>
      <c r="C62" s="72" t="s">
        <v>23</v>
      </c>
      <c r="D62" s="72" t="s">
        <v>19</v>
      </c>
    </row>
    <row r="63" spans="2:9" ht="25.5">
      <c r="B63" s="71">
        <v>8</v>
      </c>
      <c r="C63" s="72" t="s">
        <v>25</v>
      </c>
      <c r="D63" s="72" t="s">
        <v>19</v>
      </c>
    </row>
    <row r="64" spans="2:9" ht="25.5">
      <c r="B64" s="71">
        <v>10</v>
      </c>
      <c r="C64" s="72" t="s">
        <v>31</v>
      </c>
      <c r="D64" s="72" t="s">
        <v>19</v>
      </c>
    </row>
    <row r="65" spans="2:4" ht="25.5">
      <c r="B65" s="71">
        <v>11</v>
      </c>
      <c r="C65" s="72" t="s">
        <v>33</v>
      </c>
      <c r="D65" s="72" t="s">
        <v>19</v>
      </c>
    </row>
    <row r="66" spans="2:4">
      <c r="B66" s="71">
        <v>16</v>
      </c>
      <c r="C66" s="72" t="s">
        <v>56</v>
      </c>
      <c r="D66" s="72" t="s">
        <v>19</v>
      </c>
    </row>
    <row r="67" spans="2:4" ht="25.5">
      <c r="B67" s="71">
        <v>21</v>
      </c>
      <c r="C67" s="72" t="s">
        <v>74</v>
      </c>
      <c r="D67" s="72" t="s">
        <v>19</v>
      </c>
    </row>
  </sheetData>
  <autoFilter ref="B33:I57" xr:uid="{0E88D847-B571-4B89-AA86-A4DBB299CA5D}">
    <sortState ref="B34:I57">
      <sortCondition sortBy="cellColor" ref="F33:F57" dxfId="240"/>
    </sortState>
  </autoFilter>
  <hyperlinks>
    <hyperlink ref="D6" r:id="rId1" display="https://colombiacompra.coupahost.com/quotes/responses/958903" xr:uid="{5A0758A0-EE13-41BF-A542-92793A20B0CE}"/>
    <hyperlink ref="D7" r:id="rId2" display="https://colombiacompra.coupahost.com/quotes/responses/959185" xr:uid="{C07036F5-425F-468B-ADBA-D78CA519A5AD}"/>
    <hyperlink ref="D8" r:id="rId3" display="https://colombiacompra.coupahost.com/quotes/responses/959155" xr:uid="{1AF6803F-FA11-4E53-94AF-CAF682C9B2FD}"/>
    <hyperlink ref="D9" r:id="rId4" display="https://colombiacompra.coupahost.com/quotes/responses/959517" xr:uid="{A1B2697B-F161-4405-9525-4A3E8E05F8D7}"/>
    <hyperlink ref="D10" r:id="rId5" display="https://colombiacompra.coupahost.com/quotes/responses/959620" xr:uid="{A4BDF4F0-9E7E-45A3-B8D4-886879362075}"/>
    <hyperlink ref="D11" r:id="rId6" display="https://colombiacompra.coupahost.com/quotes/responses/961058" xr:uid="{30386750-F5F5-434C-9258-E0B9D55E974D}"/>
    <hyperlink ref="D12" r:id="rId7" display="https://colombiacompra.coupahost.com/quotes/responses/960680" xr:uid="{2EA1B0CA-9F39-4D7E-9CE1-4611AB91954E}"/>
    <hyperlink ref="D13" r:id="rId8" display="https://colombiacompra.coupahost.com/quotes/responses/961467" xr:uid="{8B8CC2FD-B547-4F64-9329-2BFD8BA249B3}"/>
    <hyperlink ref="D14" r:id="rId9" display="https://colombiacompra.coupahost.com/quotes/responses/961257" xr:uid="{E49CA536-BEE8-4DA8-A06A-ADB43298CABB}"/>
    <hyperlink ref="D15" r:id="rId10" display="https://colombiacompra.coupahost.com/quotes/responses/961559" xr:uid="{23AB0192-B03C-4F91-8942-F9EC75A5409F}"/>
    <hyperlink ref="D16" r:id="rId11" display="https://colombiacompra.coupahost.com/quotes/responses/959033" xr:uid="{9170EDF4-1745-40C3-BFDD-5134B20169A5}"/>
    <hyperlink ref="D17" r:id="rId12" display="https://colombiacompra.coupahost.com/quotes/responses/961685" xr:uid="{11E67966-7FF0-4E4F-BD4D-ACE6B7E8CEA2}"/>
    <hyperlink ref="D18" r:id="rId13" display="https://colombiacompra.coupahost.com/quotes/responses/961436" xr:uid="{BE207166-6DD7-4FC8-BDA3-F5BD0A4628A5}"/>
    <hyperlink ref="D19" r:id="rId14" display="https://colombiacompra.coupahost.com/quotes/responses/961713" xr:uid="{341190C7-7EE3-4381-8C88-E84DF57E3FEA}"/>
    <hyperlink ref="D20" r:id="rId15" display="https://colombiacompra.coupahost.com/quotes/responses/959213" xr:uid="{C447832C-7108-4EE6-88F9-DD7CF56F8B4A}"/>
    <hyperlink ref="D21" r:id="rId16" display="https://colombiacompra.coupahost.com/quotes/responses/961747" xr:uid="{BEDB1232-B922-4691-A992-CEE831544942}"/>
    <hyperlink ref="D22" r:id="rId17" display="https://colombiacompra.coupahost.com/quotes/responses/958922" xr:uid="{44BCCCBC-7A14-4050-B51F-92705083A53D}"/>
    <hyperlink ref="D23" r:id="rId18" display="https://colombiacompra.coupahost.com/quotes/responses/961897" xr:uid="{B6D2AB81-14DF-4177-90EE-2A52FCF1DE19}"/>
    <hyperlink ref="D24" r:id="rId19" display="https://colombiacompra.coupahost.com/quotes/responses/960757" xr:uid="{789B4A09-85CB-4F02-B311-05D1E674EF21}"/>
    <hyperlink ref="D25" r:id="rId20" display="https://colombiacompra.coupahost.com/quotes/responses/958890" xr:uid="{295ACB8F-CA04-4625-BACD-04EA3951584A}"/>
    <hyperlink ref="D26" r:id="rId21" display="https://colombiacompra.coupahost.com/quotes/responses/958979" xr:uid="{A51713BF-86EB-4F9D-9BC6-1E942DD578AC}"/>
    <hyperlink ref="D27" r:id="rId22" display="https://colombiacompra.coupahost.com/quotes/responses/959122" xr:uid="{A9059B18-33AE-4900-8DD3-7F72AABB2291}"/>
    <hyperlink ref="D28" r:id="rId23" display="https://colombiacompra.coupahost.com/quotes/responses/959230" xr:uid="{3F326C82-978F-4CA4-944D-D13D549BF983}"/>
    <hyperlink ref="D29" r:id="rId24" display="https://colombiacompra.coupahost.com/quotes/responses/958888" xr:uid="{731F81FA-AAEE-459C-9CC7-4844A01F101B}"/>
    <hyperlink ref="D47" r:id="rId25" display="https://colombiacompra.coupahost.com/quotes/responses/958903" xr:uid="{153D28BB-FC0E-48CE-A375-2003E853E761}"/>
    <hyperlink ref="D48" r:id="rId26" display="https://colombiacompra.coupahost.com/quotes/responses/959185" xr:uid="{FE2356D6-70F7-4E53-8C9E-C4DC790C1955}"/>
    <hyperlink ref="D49" r:id="rId27" display="https://colombiacompra.coupahost.com/quotes/responses/959155" xr:uid="{E63EE366-C7EC-4108-B9A0-C408F0CB0E8F}"/>
    <hyperlink ref="D50" r:id="rId28" display="https://colombiacompra.coupahost.com/quotes/responses/959517" xr:uid="{4441301B-EC74-4864-B5E2-A595B36C7A7E}"/>
    <hyperlink ref="D34" r:id="rId29" display="https://colombiacompra.coupahost.com/quotes/responses/959620" xr:uid="{FA15446B-E744-49A6-8C23-350B3C2CEC20}"/>
    <hyperlink ref="D35" r:id="rId30" display="https://colombiacompra.coupahost.com/quotes/responses/961058" xr:uid="{4B970F27-BC88-4C1E-8026-D14A3D7CD9A2}"/>
    <hyperlink ref="D36" r:id="rId31" display="https://colombiacompra.coupahost.com/quotes/responses/960680" xr:uid="{82A64FE8-1CB3-416E-AD00-B6139C73A0A5}"/>
    <hyperlink ref="D37" r:id="rId32" display="https://colombiacompra.coupahost.com/quotes/responses/961467" xr:uid="{2997DEEE-2942-41DC-8653-E65354A3DAFA}"/>
    <hyperlink ref="D51" r:id="rId33" display="https://colombiacompra.coupahost.com/quotes/responses/961257" xr:uid="{ABD6294A-88CF-4DB7-8E4F-976E449428A0}"/>
    <hyperlink ref="D38" r:id="rId34" display="https://colombiacompra.coupahost.com/quotes/responses/961559" xr:uid="{76D02CD1-386D-42EE-874B-31889C746280}"/>
    <hyperlink ref="D39" r:id="rId35" display="https://colombiacompra.coupahost.com/quotes/responses/959033" xr:uid="{95B9D370-D1C8-4335-9509-27A561912314}"/>
    <hyperlink ref="D52" r:id="rId36" display="https://colombiacompra.coupahost.com/quotes/responses/961685" xr:uid="{0FF386EB-C60D-4350-80BE-2CD6D527D291}"/>
    <hyperlink ref="D53" r:id="rId37" display="https://colombiacompra.coupahost.com/quotes/responses/961436" xr:uid="{A08ED367-7CA0-473A-A678-75236DB5FB61}"/>
    <hyperlink ref="D40" r:id="rId38" display="https://colombiacompra.coupahost.com/quotes/responses/961713" xr:uid="{D257D27B-4EF8-4C33-B515-F514441B0E5D}"/>
    <hyperlink ref="D41" r:id="rId39" display="https://colombiacompra.coupahost.com/quotes/responses/959213" xr:uid="{BFFE668D-A053-4717-AF0C-F4F47DC4C1D8}"/>
    <hyperlink ref="D42" r:id="rId40" display="https://colombiacompra.coupahost.com/quotes/responses/961747" xr:uid="{72B2C0E7-493A-4573-BBD0-A271EC5F5C24}"/>
    <hyperlink ref="D54" r:id="rId41" display="https://colombiacompra.coupahost.com/quotes/responses/958922" xr:uid="{F66EFF1C-3185-4234-B900-7B43A042A97F}"/>
    <hyperlink ref="D55" r:id="rId42" display="https://colombiacompra.coupahost.com/quotes/responses/961897" xr:uid="{B2C3E38B-AAE3-4B59-A5BE-A1370B7AB4E5}"/>
    <hyperlink ref="D56" r:id="rId43" display="https://colombiacompra.coupahost.com/quotes/responses/960757" xr:uid="{9B50FF1A-A4FA-4603-83F9-3A7A00E879E9}"/>
    <hyperlink ref="D57" r:id="rId44" display="https://colombiacompra.coupahost.com/quotes/responses/958890" xr:uid="{A8890C6F-9C39-4D90-97AF-0B3F86FE071F}"/>
    <hyperlink ref="D43" r:id="rId45" display="https://colombiacompra.coupahost.com/quotes/responses/958979" xr:uid="{8915E2CB-A710-4EB2-8382-6831FA0FD3F2}"/>
    <hyperlink ref="D44" r:id="rId46" display="https://colombiacompra.coupahost.com/quotes/responses/959122" xr:uid="{7F85574F-1DA9-4A64-ADBF-902A46E0E728}"/>
    <hyperlink ref="D45" r:id="rId47" display="https://colombiacompra.coupahost.com/quotes/responses/959230" xr:uid="{E5FCF00C-0373-456E-8486-BA690436B677}"/>
    <hyperlink ref="D46" r:id="rId48" display="https://colombiacompra.coupahost.com/quotes/responses/958888" xr:uid="{85891604-E7B6-46BF-9863-374F2C66458B}"/>
  </hyperlinks>
  <pageMargins left="0.7" right="0.7" top="0.75" bottom="0.75" header="0.3" footer="0.3"/>
  <pageSetup paperSize="41" orientation="portrait" r:id="rId49"/>
  <drawing r:id="rId5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08AF-9D5E-4424-9B74-A4163E3AFF9C}">
  <sheetPr>
    <tabColor rgb="FFFF0000"/>
  </sheetPr>
  <dimension ref="A1:Q60"/>
  <sheetViews>
    <sheetView workbookViewId="0">
      <selection activeCell="E14" sqref="E14"/>
    </sheetView>
  </sheetViews>
  <sheetFormatPr baseColWidth="10" defaultRowHeight="15"/>
  <cols>
    <col min="10" max="10" width="15.42578125" customWidth="1"/>
    <col min="12" max="14" width="15.42578125" customWidth="1"/>
    <col min="17" max="17" width="21.425781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'[9]Solicitud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183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20192</v>
      </c>
      <c r="K11" s="30">
        <v>0</v>
      </c>
      <c r="L11" s="47">
        <v>20192</v>
      </c>
      <c r="M11" s="47">
        <v>20395.96</v>
      </c>
      <c r="N11" s="47">
        <v>3100185.92</v>
      </c>
      <c r="O11" s="66"/>
      <c r="P11" s="47"/>
      <c r="Q11" s="67">
        <f t="shared" si="0"/>
        <v>31001859.199999999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19350</v>
      </c>
      <c r="K12" s="30">
        <v>0</v>
      </c>
      <c r="L12" s="26">
        <v>19350</v>
      </c>
      <c r="M12" s="26">
        <v>19545.45</v>
      </c>
      <c r="N12" s="26">
        <v>11140906.5</v>
      </c>
      <c r="O12" s="28"/>
      <c r="P12" s="26"/>
      <c r="Q12" s="29">
        <f t="shared" si="0"/>
        <v>111409065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16827</v>
      </c>
      <c r="K13" s="30">
        <v>0</v>
      </c>
      <c r="L13" s="26">
        <v>16827</v>
      </c>
      <c r="M13" s="26">
        <v>16996.97</v>
      </c>
      <c r="N13" s="26">
        <v>8838424.4000000004</v>
      </c>
      <c r="O13" s="28"/>
      <c r="P13" s="26"/>
      <c r="Q13" s="29">
        <f t="shared" si="0"/>
        <v>88384244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28606</v>
      </c>
      <c r="K14" s="30">
        <v>0</v>
      </c>
      <c r="L14" s="26">
        <v>28606</v>
      </c>
      <c r="M14" s="26">
        <v>28894.95</v>
      </c>
      <c r="N14" s="26">
        <v>2860600.0500000003</v>
      </c>
      <c r="O14" s="28"/>
      <c r="P14" s="26"/>
      <c r="Q14" s="29">
        <f t="shared" si="0"/>
        <v>28606000.500000004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16827</v>
      </c>
      <c r="K15" s="30">
        <v>0</v>
      </c>
      <c r="L15" s="26">
        <v>16827</v>
      </c>
      <c r="M15" s="26">
        <v>16996.97</v>
      </c>
      <c r="N15" s="26">
        <v>8005572.8700000001</v>
      </c>
      <c r="O15" s="28"/>
      <c r="P15" s="26"/>
      <c r="Q15" s="29">
        <f t="shared" si="0"/>
        <v>80055728.700000003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6395</v>
      </c>
      <c r="K16" s="30">
        <v>0</v>
      </c>
      <c r="L16" s="26">
        <v>6395</v>
      </c>
      <c r="M16" s="26">
        <v>6459.6</v>
      </c>
      <c r="N16" s="26">
        <v>1505086.8</v>
      </c>
      <c r="O16" s="28"/>
      <c r="P16" s="26"/>
      <c r="Q16" s="29">
        <f t="shared" si="0"/>
        <v>15050868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4207</v>
      </c>
      <c r="K17" s="30">
        <v>0</v>
      </c>
      <c r="L17" s="26">
        <v>4207</v>
      </c>
      <c r="M17" s="26">
        <v>4249.49</v>
      </c>
      <c r="N17" s="26">
        <v>1512818.44</v>
      </c>
      <c r="O17" s="28"/>
      <c r="P17" s="26"/>
      <c r="Q17" s="29">
        <f t="shared" si="0"/>
        <v>15128184.399999999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6395</v>
      </c>
      <c r="K18" s="30">
        <v>0</v>
      </c>
      <c r="L18" s="26">
        <v>6395</v>
      </c>
      <c r="M18" s="26">
        <v>6459.6</v>
      </c>
      <c r="N18" s="26">
        <v>820369.20000000007</v>
      </c>
      <c r="O18" s="28"/>
      <c r="P18" s="26"/>
      <c r="Q18" s="29">
        <f t="shared" si="0"/>
        <v>8203692.0000000009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60240</v>
      </c>
      <c r="K19" s="30">
        <v>0</v>
      </c>
      <c r="L19" s="26">
        <v>60240</v>
      </c>
      <c r="M19" s="26">
        <v>60848.480000000003</v>
      </c>
      <c r="N19" s="26">
        <v>1277818.08</v>
      </c>
      <c r="O19" s="28"/>
      <c r="P19" s="26"/>
      <c r="Q19" s="29">
        <f t="shared" si="0"/>
        <v>12778180.800000001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21875</v>
      </c>
      <c r="K20" s="30">
        <v>0</v>
      </c>
      <c r="L20" s="26">
        <v>21875</v>
      </c>
      <c r="M20" s="26">
        <v>22095.96</v>
      </c>
      <c r="N20" s="26">
        <v>66287.88</v>
      </c>
      <c r="O20" s="28"/>
      <c r="P20" s="26"/>
      <c r="Q20" s="29">
        <f t="shared" si="0"/>
        <v>662878.80000000005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7791</v>
      </c>
      <c r="K21" s="30">
        <v>0</v>
      </c>
      <c r="L21" s="26">
        <v>7791</v>
      </c>
      <c r="M21" s="26">
        <v>7869.7</v>
      </c>
      <c r="N21" s="26">
        <v>7869.7</v>
      </c>
      <c r="O21" s="28"/>
      <c r="P21" s="26"/>
      <c r="Q21" s="29">
        <f t="shared" si="0"/>
        <v>78697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19350</v>
      </c>
      <c r="K22" s="30">
        <v>0</v>
      </c>
      <c r="L22" s="26">
        <v>19350</v>
      </c>
      <c r="M22" s="26">
        <v>19545.45</v>
      </c>
      <c r="N22" s="26">
        <v>3224999.25</v>
      </c>
      <c r="O22" s="28"/>
      <c r="P22" s="26"/>
      <c r="Q22" s="29">
        <f t="shared" si="0"/>
        <v>32249992.5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10419</v>
      </c>
      <c r="K23" s="30">
        <v>0</v>
      </c>
      <c r="L23" s="26">
        <v>10419</v>
      </c>
      <c r="M23" s="26">
        <v>10524.24</v>
      </c>
      <c r="N23" s="26">
        <v>284154.48</v>
      </c>
      <c r="O23" s="28"/>
      <c r="P23" s="26"/>
      <c r="Q23" s="29">
        <f t="shared" si="0"/>
        <v>2841544.8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8414</v>
      </c>
      <c r="K24" s="30">
        <v>0</v>
      </c>
      <c r="L24" s="26">
        <v>8414</v>
      </c>
      <c r="M24" s="26">
        <v>8498.99</v>
      </c>
      <c r="N24" s="26">
        <v>2345721.2399999998</v>
      </c>
      <c r="O24" s="28"/>
      <c r="P24" s="26"/>
      <c r="Q24" s="29">
        <f t="shared" si="0"/>
        <v>23457212.399999999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505</v>
      </c>
      <c r="K25" s="30">
        <v>0</v>
      </c>
      <c r="L25" s="26">
        <v>505</v>
      </c>
      <c r="M25" s="26">
        <v>510.1</v>
      </c>
      <c r="N25" s="26">
        <v>140787.6</v>
      </c>
      <c r="O25" s="28"/>
      <c r="P25" s="26"/>
      <c r="Q25" s="29">
        <f t="shared" si="0"/>
        <v>1407876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4529</v>
      </c>
      <c r="K26" s="30">
        <v>0</v>
      </c>
      <c r="L26" s="26">
        <v>4529</v>
      </c>
      <c r="M26" s="26">
        <v>4574.75</v>
      </c>
      <c r="N26" s="26">
        <v>558119.5</v>
      </c>
      <c r="O26" s="28"/>
      <c r="P26" s="26"/>
      <c r="Q26" s="29">
        <f t="shared" si="0"/>
        <v>5581195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4389</v>
      </c>
      <c r="K27" s="30">
        <v>0</v>
      </c>
      <c r="L27" s="26">
        <v>4389</v>
      </c>
      <c r="M27" s="26">
        <v>4433.33</v>
      </c>
      <c r="N27" s="26">
        <v>150733.22</v>
      </c>
      <c r="O27" s="28"/>
      <c r="P27" s="26"/>
      <c r="Q27" s="29">
        <f t="shared" si="0"/>
        <v>1507332.2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4207</v>
      </c>
      <c r="K28" s="30">
        <v>0</v>
      </c>
      <c r="L28" s="26">
        <v>4207</v>
      </c>
      <c r="M28" s="26">
        <v>4249.49</v>
      </c>
      <c r="N28" s="26">
        <v>424949</v>
      </c>
      <c r="O28" s="28"/>
      <c r="P28" s="26"/>
      <c r="Q28" s="29">
        <f t="shared" si="0"/>
        <v>4249490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2566</v>
      </c>
      <c r="K29" s="30">
        <v>0</v>
      </c>
      <c r="L29" s="26">
        <v>2566</v>
      </c>
      <c r="M29" s="26">
        <v>2591.92</v>
      </c>
      <c r="N29" s="26">
        <v>274743.52</v>
      </c>
      <c r="O29" s="28"/>
      <c r="P29" s="26"/>
      <c r="Q29" s="29">
        <f t="shared" si="0"/>
        <v>2747435.2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10301</v>
      </c>
      <c r="K30" s="30">
        <v>0</v>
      </c>
      <c r="L30" s="26">
        <v>10301</v>
      </c>
      <c r="M30" s="26">
        <v>10405.049999999999</v>
      </c>
      <c r="N30" s="26">
        <v>2361946.3499999996</v>
      </c>
      <c r="O30" s="28"/>
      <c r="P30" s="26"/>
      <c r="Q30" s="29">
        <f t="shared" si="0"/>
        <v>23619463.499999996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5581</v>
      </c>
      <c r="K31" s="30">
        <v>0</v>
      </c>
      <c r="L31" s="26">
        <v>5581</v>
      </c>
      <c r="M31" s="26">
        <v>5637.37</v>
      </c>
      <c r="N31" s="26">
        <v>411528.01</v>
      </c>
      <c r="O31" s="28"/>
      <c r="P31" s="26"/>
      <c r="Q31" s="29">
        <f t="shared" si="0"/>
        <v>4115280.1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27764</v>
      </c>
      <c r="K32" s="30">
        <v>0</v>
      </c>
      <c r="L32" s="26">
        <v>27764</v>
      </c>
      <c r="M32" s="26">
        <v>28044.44</v>
      </c>
      <c r="N32" s="26">
        <v>168266.63999999998</v>
      </c>
      <c r="O32" s="28"/>
      <c r="P32" s="26"/>
      <c r="Q32" s="29">
        <f t="shared" si="0"/>
        <v>1682666.4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36211</v>
      </c>
      <c r="K33" s="30">
        <v>0</v>
      </c>
      <c r="L33" s="26">
        <v>36211</v>
      </c>
      <c r="M33" s="26">
        <v>36576.769999999997</v>
      </c>
      <c r="N33" s="26">
        <v>219460.62</v>
      </c>
      <c r="O33" s="28"/>
      <c r="P33" s="26"/>
      <c r="Q33" s="29">
        <f t="shared" si="0"/>
        <v>2194606.2000000002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37860</v>
      </c>
      <c r="K34" s="30">
        <v>0</v>
      </c>
      <c r="L34" s="26">
        <v>37860</v>
      </c>
      <c r="M34" s="26">
        <v>38242.42</v>
      </c>
      <c r="N34" s="26">
        <v>229454.52</v>
      </c>
      <c r="O34" s="28"/>
      <c r="P34" s="26"/>
      <c r="Q34" s="29">
        <f t="shared" si="0"/>
        <v>2294545.1999999997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808</v>
      </c>
      <c r="K35" s="30">
        <v>0</v>
      </c>
      <c r="L35" s="26">
        <v>808</v>
      </c>
      <c r="M35" s="26">
        <v>816.16</v>
      </c>
      <c r="N35" s="26">
        <v>568047.35999999999</v>
      </c>
      <c r="O35" s="28"/>
      <c r="P35" s="26"/>
      <c r="Q35" s="29">
        <f t="shared" si="0"/>
        <v>5680473.5999999996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3837</v>
      </c>
      <c r="K36" s="30">
        <v>0</v>
      </c>
      <c r="L36" s="26">
        <v>3837</v>
      </c>
      <c r="M36" s="26">
        <v>3875.76</v>
      </c>
      <c r="N36" s="26">
        <v>2592883.44</v>
      </c>
      <c r="O36" s="28"/>
      <c r="P36" s="26"/>
      <c r="Q36" s="29">
        <f t="shared" si="0"/>
        <v>25928834.399999999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4442</v>
      </c>
      <c r="K37" s="30">
        <v>0</v>
      </c>
      <c r="L37" s="26">
        <v>4442</v>
      </c>
      <c r="M37" s="26">
        <v>4486.87</v>
      </c>
      <c r="N37" s="26">
        <v>3001716.03</v>
      </c>
      <c r="O37" s="28"/>
      <c r="P37" s="26"/>
      <c r="Q37" s="29">
        <f t="shared" si="0"/>
        <v>30017160.299999997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4442</v>
      </c>
      <c r="K38" s="30">
        <v>0</v>
      </c>
      <c r="L38" s="26">
        <v>4442</v>
      </c>
      <c r="M38" s="26">
        <v>4486.87</v>
      </c>
      <c r="N38" s="26">
        <v>3001716.03</v>
      </c>
      <c r="O38" s="28"/>
      <c r="P38" s="26"/>
      <c r="Q38" s="29">
        <f t="shared" si="0"/>
        <v>30017160.299999997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7017</v>
      </c>
      <c r="K39" s="30">
        <v>0</v>
      </c>
      <c r="L39" s="26">
        <v>7017</v>
      </c>
      <c r="M39" s="26">
        <v>7087.88</v>
      </c>
      <c r="N39" s="26">
        <v>4741791.72</v>
      </c>
      <c r="O39" s="28"/>
      <c r="P39" s="26"/>
      <c r="Q39" s="29">
        <f t="shared" si="0"/>
        <v>47417917.199999996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3994</v>
      </c>
      <c r="K40" s="30">
        <v>0</v>
      </c>
      <c r="L40" s="26">
        <v>3994</v>
      </c>
      <c r="M40" s="26">
        <v>4034.34</v>
      </c>
      <c r="N40" s="26">
        <v>980344.62</v>
      </c>
      <c r="O40" s="28"/>
      <c r="P40" s="26"/>
      <c r="Q40" s="29">
        <f t="shared" si="0"/>
        <v>9803446.1999999993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4129</v>
      </c>
      <c r="K41" s="30">
        <v>0</v>
      </c>
      <c r="L41" s="26">
        <v>4129</v>
      </c>
      <c r="M41" s="26">
        <v>4170.71</v>
      </c>
      <c r="N41" s="26">
        <v>1013482.53</v>
      </c>
      <c r="O41" s="28"/>
      <c r="P41" s="26"/>
      <c r="Q41" s="29">
        <f t="shared" si="0"/>
        <v>10134825.300000001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13091</v>
      </c>
      <c r="K42" s="30">
        <v>0</v>
      </c>
      <c r="L42" s="26">
        <v>13091</v>
      </c>
      <c r="M42" s="26">
        <v>13223.23</v>
      </c>
      <c r="N42" s="26">
        <v>13778605.66</v>
      </c>
      <c r="O42" s="28"/>
      <c r="P42" s="26"/>
      <c r="Q42" s="29">
        <f t="shared" si="0"/>
        <v>137786056.59999999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24038</v>
      </c>
      <c r="K43" s="30">
        <v>0</v>
      </c>
      <c r="L43" s="26">
        <v>24038</v>
      </c>
      <c r="M43" s="26">
        <v>24280.81</v>
      </c>
      <c r="N43" s="26">
        <v>20978619.84</v>
      </c>
      <c r="O43" s="28"/>
      <c r="P43" s="26"/>
      <c r="Q43" s="29">
        <f t="shared" si="0"/>
        <v>209786198.40000001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23557</v>
      </c>
      <c r="K44" s="30">
        <v>0</v>
      </c>
      <c r="L44" s="26">
        <v>23557</v>
      </c>
      <c r="M44" s="26">
        <v>23794.95</v>
      </c>
      <c r="N44" s="26">
        <v>47589.9</v>
      </c>
      <c r="O44" s="28"/>
      <c r="P44" s="26"/>
      <c r="Q44" s="29">
        <f t="shared" si="0"/>
        <v>475899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5019</v>
      </c>
      <c r="K45" s="30">
        <v>0</v>
      </c>
      <c r="L45" s="26">
        <v>5019</v>
      </c>
      <c r="M45" s="26">
        <v>5069.7</v>
      </c>
      <c r="N45" s="26">
        <v>446133.6</v>
      </c>
      <c r="O45" s="28"/>
      <c r="P45" s="26"/>
      <c r="Q45" s="29">
        <f t="shared" si="0"/>
        <v>4461336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3365</v>
      </c>
      <c r="K46" s="30">
        <v>0</v>
      </c>
      <c r="L46" s="26">
        <v>3365</v>
      </c>
      <c r="M46" s="26">
        <v>3398.99</v>
      </c>
      <c r="N46" s="26">
        <v>33989.899999999994</v>
      </c>
      <c r="O46" s="28"/>
      <c r="P46" s="26"/>
      <c r="Q46" s="29">
        <f t="shared" si="0"/>
        <v>339898.99999999994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23793</v>
      </c>
      <c r="K47" s="30">
        <v>0</v>
      </c>
      <c r="L47" s="26">
        <v>23793</v>
      </c>
      <c r="M47" s="26">
        <v>24033.33</v>
      </c>
      <c r="N47" s="26">
        <v>192266.64</v>
      </c>
      <c r="O47" s="28"/>
      <c r="P47" s="26"/>
      <c r="Q47" s="29">
        <f t="shared" si="0"/>
        <v>1922666.4000000001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11783</v>
      </c>
      <c r="K48" s="30">
        <v>0</v>
      </c>
      <c r="L48" s="26">
        <v>11783</v>
      </c>
      <c r="M48" s="26">
        <v>11902.02</v>
      </c>
      <c r="N48" s="26">
        <v>178530.30000000002</v>
      </c>
      <c r="O48" s="28"/>
      <c r="P48" s="26"/>
      <c r="Q48" s="29">
        <f t="shared" si="0"/>
        <v>1785303.0000000002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21493</v>
      </c>
      <c r="K49" s="30">
        <v>0</v>
      </c>
      <c r="L49" s="26">
        <v>21493</v>
      </c>
      <c r="M49" s="26">
        <v>21710.1</v>
      </c>
      <c r="N49" s="26">
        <v>195390.9</v>
      </c>
      <c r="O49" s="28"/>
      <c r="P49" s="26"/>
      <c r="Q49" s="29">
        <f t="shared" si="0"/>
        <v>1953909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238377</v>
      </c>
      <c r="K50" s="30">
        <v>0</v>
      </c>
      <c r="L50" s="26">
        <v>238377</v>
      </c>
      <c r="M50" s="26">
        <v>240784.85</v>
      </c>
      <c r="N50" s="26">
        <v>2167063.65</v>
      </c>
      <c r="O50" s="28"/>
      <c r="P50" s="26"/>
      <c r="Q50" s="29">
        <f t="shared" si="0"/>
        <v>21670636.5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207134</v>
      </c>
      <c r="K51" s="30">
        <v>0</v>
      </c>
      <c r="L51" s="26">
        <v>207134</v>
      </c>
      <c r="M51" s="26">
        <v>209226.26</v>
      </c>
      <c r="N51" s="26">
        <v>2301488.8600000003</v>
      </c>
      <c r="O51" s="28"/>
      <c r="P51" s="26"/>
      <c r="Q51" s="29">
        <f t="shared" si="0"/>
        <v>23014888.600000001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269927</v>
      </c>
      <c r="K52" s="30">
        <v>0</v>
      </c>
      <c r="L52" s="26">
        <v>269927</v>
      </c>
      <c r="M52" s="26">
        <v>272653.53999999998</v>
      </c>
      <c r="N52" s="26">
        <v>2453881.86</v>
      </c>
      <c r="O52" s="28"/>
      <c r="P52" s="26"/>
      <c r="Q52" s="29">
        <f t="shared" si="0"/>
        <v>24538818.599999998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3435689565.4000001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343568956.54000002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65278101.740000002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3844536623.6799998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59" priority="7">
      <formula>ISERROR($Q55)</formula>
    </cfRule>
  </conditionalFormatting>
  <conditionalFormatting sqref="Q55">
    <cfRule type="expression" dxfId="158" priority="6">
      <formula>ISERROR($J53)</formula>
    </cfRule>
  </conditionalFormatting>
  <conditionalFormatting sqref="Q58">
    <cfRule type="expression" dxfId="157" priority="5">
      <formula>ISERROR($Q58)</formula>
    </cfRule>
  </conditionalFormatting>
  <conditionalFormatting sqref="Q58">
    <cfRule type="expression" dxfId="156" priority="4">
      <formula>ISERROR($Q58)</formula>
    </cfRule>
  </conditionalFormatting>
  <conditionalFormatting sqref="Q58">
    <cfRule type="expression" dxfId="155" priority="3">
      <formula>ISERROR($Q58)</formula>
    </cfRule>
  </conditionalFormatting>
  <conditionalFormatting sqref="Q58">
    <cfRule type="expression" dxfId="154" priority="8">
      <formula>ISERROR($J59)</formula>
    </cfRule>
  </conditionalFormatting>
  <conditionalFormatting sqref="Q53">
    <cfRule type="expression" dxfId="153" priority="9">
      <formula>ISERROR($G54)</formula>
    </cfRule>
  </conditionalFormatting>
  <conditionalFormatting sqref="D3:E3">
    <cfRule type="cellIs" dxfId="152" priority="2" operator="equal">
      <formula>0</formula>
    </cfRule>
  </conditionalFormatting>
  <conditionalFormatting sqref="Q57">
    <cfRule type="expression" dxfId="151" priority="1">
      <formula>ISERROR($Q57)</formula>
    </cfRule>
  </conditionalFormatting>
  <conditionalFormatting sqref="Q56">
    <cfRule type="expression" dxfId="150" priority="10">
      <formula>ISERROR($Q56)</formula>
    </cfRule>
  </conditionalFormatting>
  <dataValidations count="10">
    <dataValidation type="decimal" allowBlank="1" showInputMessage="1" showErrorMessage="1" sqref="G58:G59" xr:uid="{CC2B63AD-605F-4BD1-816C-70917633888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595D3E1C-41C1-4CC7-9CD9-4252D28BA62F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D505D20C-103E-4491-A2BF-433C78A02AFA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B626F12F-D6DB-42D2-95A1-47FE8D9AEEA9}">
      <formula1>A8</formula1>
    </dataValidation>
    <dataValidation operator="greaterThanOrEqual" allowBlank="1" showInputMessage="1" showErrorMessage="1" sqref="K11:K52" xr:uid="{27B7AF12-FA91-49D8-AB7B-5021535D2ECB}"/>
    <dataValidation type="decimal" allowBlank="1" showInputMessage="1" showErrorMessage="1" errorTitle="Error" error="Mayor a 1" sqref="Q53:Q54" xr:uid="{117057AB-0D2F-4D50-912F-3EBE7BE79DAF}">
      <formula1>0.011</formula1>
      <formula2>AG56</formula2>
    </dataValidation>
    <dataValidation type="decimal" operator="greaterThan" allowBlank="1" showInputMessage="1" showErrorMessage="1" sqref="O8:P52" xr:uid="{9C06A492-0C3A-41AB-B55F-8C961FEB894C}">
      <formula1>0</formula1>
    </dataValidation>
    <dataValidation type="decimal" allowBlank="1" showInputMessage="1" showErrorMessage="1" errorTitle="Error" error="Mayor a 1" promptTitle="Porcentaje de AIU" prompt="Mayor a 1" sqref="N53" xr:uid="{78F60716-E66C-47CA-9877-FED545E7F328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EF00191C-5BE6-4799-B3D6-BB9D927A9359}">
      <formula1>0.011</formula1>
      <formula2>R56</formula2>
    </dataValidation>
    <dataValidation type="list" allowBlank="1" showInputMessage="1" showErrorMessage="1" sqref="D4" xr:uid="{15DF2EAD-10DA-4CC4-AD0D-A9CB590480D3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A049-CFB0-44D8-BDB3-B9778A68A421}">
  <sheetPr>
    <tabColor rgb="FF00B050"/>
  </sheetPr>
  <dimension ref="A1:Y60"/>
  <sheetViews>
    <sheetView workbookViewId="0">
      <selection activeCell="Y51" sqref="Y51"/>
    </sheetView>
  </sheetViews>
  <sheetFormatPr baseColWidth="10" defaultRowHeight="15"/>
  <cols>
    <col min="10" max="10" width="17.85546875" customWidth="1"/>
    <col min="12" max="14" width="17.85546875" customWidth="1"/>
    <col min="17" max="17" width="22.140625" customWidth="1"/>
    <col min="19" max="25" width="15.1406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'[10]Solicitud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31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13221</v>
      </c>
      <c r="K11" s="30">
        <v>0.63115498071250276</v>
      </c>
      <c r="L11" s="47">
        <v>4876.5000000000009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-0.24999999999999989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11966</v>
      </c>
      <c r="K12" s="30">
        <v>0.64649841216780879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8795</v>
      </c>
      <c r="K13" s="30">
        <v>0.5182774303581581</v>
      </c>
      <c r="L13" s="26">
        <v>4236.7499999999991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-0.25000000000000011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8701</v>
      </c>
      <c r="K14" s="30">
        <v>0.37955407424433973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8042</v>
      </c>
      <c r="K15" s="30">
        <v>0.4661775677692116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3597</v>
      </c>
      <c r="K16" s="30">
        <v>0.52251876563803168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3617</v>
      </c>
      <c r="K17" s="30">
        <v>0.58570638650815599</v>
      </c>
      <c r="L17" s="26">
        <v>1498.4999999999998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-0.25000000000000011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5305</v>
      </c>
      <c r="K18" s="30">
        <v>0.58039585296889729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26707</v>
      </c>
      <c r="K19" s="30">
        <v>0.46351143894859026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12729</v>
      </c>
      <c r="K20" s="30">
        <v>0.51499725037316368</v>
      </c>
      <c r="L20" s="26">
        <v>6173.5999999999995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-0.20000000000000007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11031</v>
      </c>
      <c r="K21" s="30">
        <v>0.61664400326353008</v>
      </c>
      <c r="L21" s="26">
        <v>4228.7999999999993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-0.20000000000000018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9466</v>
      </c>
      <c r="K22" s="30">
        <v>0.54141136699767589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13123</v>
      </c>
      <c r="K23" s="30">
        <v>0.53748380705631327</v>
      </c>
      <c r="L23" s="26">
        <v>6069.6000000000013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-0.19999999999999984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9274</v>
      </c>
      <c r="K24" s="30">
        <v>0.87998706059952558</v>
      </c>
      <c r="L24" s="26">
        <v>1112.9999999999998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-0.25000000000000011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401</v>
      </c>
      <c r="K25" s="30">
        <v>0.47730673316708228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4889</v>
      </c>
      <c r="K26" s="30">
        <v>0.64246267130292489</v>
      </c>
      <c r="L26" s="26">
        <v>1748.0000000000002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-0.19999999999999984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4872</v>
      </c>
      <c r="K27" s="30">
        <v>0.64121510673234816</v>
      </c>
      <c r="L27" s="26">
        <v>1747.9999999999998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-0.20000000000000007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3955</v>
      </c>
      <c r="K28" s="30">
        <v>0.71984829329962075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3385</v>
      </c>
      <c r="K29" s="30">
        <v>0.69725258493353026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9655</v>
      </c>
      <c r="K30" s="30">
        <v>0.5691092698083895</v>
      </c>
      <c r="L30" s="26">
        <v>4160.2499999999991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-0.25000000000000011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6138</v>
      </c>
      <c r="K31" s="30">
        <v>0.68393613554903876</v>
      </c>
      <c r="L31" s="26">
        <v>1940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20735</v>
      </c>
      <c r="K32" s="30">
        <v>0.5755968169761273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34152</v>
      </c>
      <c r="K33" s="30">
        <v>0.63565237760599669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34152</v>
      </c>
      <c r="K34" s="30">
        <v>0.63565237760599669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1212</v>
      </c>
      <c r="K35" s="30">
        <v>0.64480198019801982</v>
      </c>
      <c r="L35" s="26">
        <v>430.5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4456</v>
      </c>
      <c r="K36" s="30">
        <v>0.78270870736086173</v>
      </c>
      <c r="L36" s="26">
        <v>968.25000000000011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-0.24999999999999989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4540</v>
      </c>
      <c r="K37" s="30">
        <v>0.7748348017621145</v>
      </c>
      <c r="L37" s="26">
        <v>1022.2500000000001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-0.24999999999999989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4540</v>
      </c>
      <c r="K38" s="30">
        <v>0.7748348017621145</v>
      </c>
      <c r="L38" s="26">
        <v>1022.2500000000001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-0.24999999999999989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6397</v>
      </c>
      <c r="K39" s="30">
        <v>0.79306706268563387</v>
      </c>
      <c r="L39" s="26">
        <v>1323.7500000000002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-0.24999999999999989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4664</v>
      </c>
      <c r="K40" s="30">
        <v>0.54138078902229847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4664</v>
      </c>
      <c r="K41" s="30">
        <v>0.54138078902229847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15256</v>
      </c>
      <c r="K42" s="30">
        <v>0.65312008390141585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30833</v>
      </c>
      <c r="K43" s="30">
        <v>0.79363020140758278</v>
      </c>
      <c r="L43" s="26">
        <v>6363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10876</v>
      </c>
      <c r="K44" s="30">
        <v>0.45575579257079812</v>
      </c>
      <c r="L44" s="26">
        <v>5919.2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5842</v>
      </c>
      <c r="K45" s="30">
        <v>0.7435124957206436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3061</v>
      </c>
      <c r="K46" s="30">
        <v>0.62548186867036915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17206</v>
      </c>
      <c r="K47" s="30">
        <v>0.69475764268278506</v>
      </c>
      <c r="L47" s="26">
        <v>5252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-0.19999999999999996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8867</v>
      </c>
      <c r="K48" s="30">
        <v>0.7244614864102854</v>
      </c>
      <c r="L48" s="26">
        <v>2443.1999999999994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-0.20000000000000018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16544</v>
      </c>
      <c r="K49" s="30">
        <v>0.61117021276595751</v>
      </c>
      <c r="L49" s="26">
        <v>6432.7999999999993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-0.20000000000000007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91322</v>
      </c>
      <c r="K50" s="30">
        <v>0.78310593285298169</v>
      </c>
      <c r="L50" s="26">
        <v>19807.200000000004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-0.19999999999999984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112498</v>
      </c>
      <c r="K51" s="30">
        <v>0.74248875535565073</v>
      </c>
      <c r="L51" s="26">
        <v>28969.500000000004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-0.24999999999999989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99263</v>
      </c>
      <c r="K52" s="30">
        <v>0.72688312865821092</v>
      </c>
      <c r="L52" s="26">
        <v>27110.400000000009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-0.19999999999999973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49" priority="7">
      <formula>ISERROR($Q55)</formula>
    </cfRule>
  </conditionalFormatting>
  <conditionalFormatting sqref="Q55">
    <cfRule type="expression" dxfId="148" priority="6">
      <formula>ISERROR($J53)</formula>
    </cfRule>
  </conditionalFormatting>
  <conditionalFormatting sqref="Q58">
    <cfRule type="expression" dxfId="147" priority="5">
      <formula>ISERROR($Q58)</formula>
    </cfRule>
  </conditionalFormatting>
  <conditionalFormatting sqref="Q58">
    <cfRule type="expression" dxfId="146" priority="4">
      <formula>ISERROR($Q58)</formula>
    </cfRule>
  </conditionalFormatting>
  <conditionalFormatting sqref="Q58">
    <cfRule type="expression" dxfId="145" priority="3">
      <formula>ISERROR($Q58)</formula>
    </cfRule>
  </conditionalFormatting>
  <conditionalFormatting sqref="Q58">
    <cfRule type="expression" dxfId="144" priority="8">
      <formula>ISERROR($J59)</formula>
    </cfRule>
  </conditionalFormatting>
  <conditionalFormatting sqref="Q53">
    <cfRule type="expression" dxfId="143" priority="9">
      <formula>ISERROR($G54)</formula>
    </cfRule>
  </conditionalFormatting>
  <conditionalFormatting sqref="D3:E3">
    <cfRule type="cellIs" dxfId="142" priority="2" operator="equal">
      <formula>0</formula>
    </cfRule>
  </conditionalFormatting>
  <conditionalFormatting sqref="Q57">
    <cfRule type="expression" dxfId="141" priority="1">
      <formula>ISERROR($Q57)</formula>
    </cfRule>
  </conditionalFormatting>
  <conditionalFormatting sqref="Q56">
    <cfRule type="expression" dxfId="140" priority="10">
      <formula>ISERROR($Q56)</formula>
    </cfRule>
  </conditionalFormatting>
  <dataValidations disablePrompts="1" count="10">
    <dataValidation type="decimal" allowBlank="1" showInputMessage="1" showErrorMessage="1" sqref="G58:G59" xr:uid="{900349B1-78E2-44C2-9A94-EF597D242C8F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26F59F88-A6FD-43FA-AC59-F826A28D356D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A1C03E17-EC9E-4AA1-B97B-48B339DBCEAA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503F2850-04C2-4C50-800B-1D9A99835DAC}">
      <formula1>A8</formula1>
    </dataValidation>
    <dataValidation operator="greaterThanOrEqual" allowBlank="1" showInputMessage="1" showErrorMessage="1" sqref="K11:K52" xr:uid="{4BEF871D-0942-4F6B-A600-B11435E29624}"/>
    <dataValidation type="decimal" allowBlank="1" showInputMessage="1" showErrorMessage="1" errorTitle="Error" error="Mayor a 1" sqref="Q53:Q54" xr:uid="{C5ACF9D3-C3D4-4082-9C81-5B84CE6723DF}">
      <formula1>0.011</formula1>
      <formula2>AG56</formula2>
    </dataValidation>
    <dataValidation type="decimal" operator="greaterThan" allowBlank="1" showInputMessage="1" showErrorMessage="1" sqref="O8:P52" xr:uid="{4CFD4C3F-E9A1-41EC-8C1A-DE9DE8FF6565}">
      <formula1>0</formula1>
    </dataValidation>
    <dataValidation type="decimal" allowBlank="1" showInputMessage="1" showErrorMessage="1" errorTitle="Error" error="Mayor a 1" promptTitle="Porcentaje de AIU" prompt="Mayor a 1" sqref="N53" xr:uid="{BA5E3A54-7B21-4EE0-9E5A-E087850E2F00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F3154626-5416-4650-A50C-F2E3227F9D4E}">
      <formula1>0.011</formula1>
      <formula2>R56</formula2>
    </dataValidation>
    <dataValidation type="list" allowBlank="1" showInputMessage="1" showErrorMessage="1" sqref="D4" xr:uid="{715E5ED6-F63C-4697-A029-4858A8408087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D6656-E447-4A64-BA7D-4B8AB312506E}">
  <sheetPr>
    <tabColor rgb="FF00B050"/>
  </sheetPr>
  <dimension ref="A1:Y60"/>
  <sheetViews>
    <sheetView topLeftCell="A46" workbookViewId="0">
      <selection activeCell="Y51" sqref="Y51"/>
    </sheetView>
  </sheetViews>
  <sheetFormatPr baseColWidth="10" defaultRowHeight="15"/>
  <cols>
    <col min="10" max="10" width="19.140625" customWidth="1"/>
    <col min="12" max="14" width="19.140625" customWidth="1"/>
    <col min="17" max="17" width="21.7109375" customWidth="1"/>
    <col min="19" max="19" width="14.5703125" customWidth="1"/>
    <col min="21" max="25" width="13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'[11]Solicitud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33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 customHeight="1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13173</v>
      </c>
      <c r="K11" s="30">
        <v>0.62981097699840582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12035</v>
      </c>
      <c r="K12" s="30">
        <v>0.64852513502285003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14538</v>
      </c>
      <c r="K13" s="30">
        <v>0.70857408171687997</v>
      </c>
      <c r="L13" s="26">
        <v>4236.7499999999991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-0.25000000000000011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13050</v>
      </c>
      <c r="K14" s="30">
        <v>0.58632183908045976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11588</v>
      </c>
      <c r="K15" s="30">
        <v>0.62953054884363135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6732</v>
      </c>
      <c r="K16" s="30">
        <v>0.74487522281639929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4620</v>
      </c>
      <c r="K17" s="30">
        <v>0.67564935064935061</v>
      </c>
      <c r="L17" s="26">
        <v>1498.5000000000002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-0.24999999999999989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6381</v>
      </c>
      <c r="K18" s="30">
        <v>0.65115185707569345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32359</v>
      </c>
      <c r="K19" s="30">
        <v>0.55721746654717386</v>
      </c>
      <c r="L19" s="26">
        <v>14328.000000000002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-0.19999999999999984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13436</v>
      </c>
      <c r="K20" s="30">
        <v>0.54051801131289068</v>
      </c>
      <c r="L20" s="26">
        <v>6173.6000000000013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-0.19999999999999984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16698</v>
      </c>
      <c r="K21" s="30">
        <v>0.74674811354653259</v>
      </c>
      <c r="L21" s="26">
        <v>4228.7999999999993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-0.20000000000000018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9901</v>
      </c>
      <c r="K22" s="30">
        <v>0.56155943844056155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12890</v>
      </c>
      <c r="K23" s="30">
        <v>0.52912335143522116</v>
      </c>
      <c r="L23" s="26">
        <v>6069.5999999999995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-0.20000000000000007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10516</v>
      </c>
      <c r="K24" s="30">
        <v>0.89416127805249146</v>
      </c>
      <c r="L24" s="26">
        <v>1112.9999999999998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-0.25000000000000011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452</v>
      </c>
      <c r="K25" s="30">
        <v>0.536283185840708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5768</v>
      </c>
      <c r="K26" s="30">
        <v>0.69694868238557561</v>
      </c>
      <c r="L26" s="26">
        <v>1747.9999999999998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-0.20000000000000007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5768</v>
      </c>
      <c r="K27" s="30">
        <v>0.69694868238557561</v>
      </c>
      <c r="L27" s="26">
        <v>1747.9999999999998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-0.20000000000000007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5687</v>
      </c>
      <c r="K28" s="30">
        <v>0.80516968524705468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3554</v>
      </c>
      <c r="K29" s="30">
        <v>0.71164884637028702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12930</v>
      </c>
      <c r="K30" s="30">
        <v>0.67824825986078885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8075</v>
      </c>
      <c r="K31" s="30">
        <v>0.75975232198142417</v>
      </c>
      <c r="L31" s="26">
        <v>1939.9999999999998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-0.20000000000000007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27461</v>
      </c>
      <c r="K32" s="30">
        <v>0.67954553730745415</v>
      </c>
      <c r="L32" s="26">
        <v>8800.0000000000018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-0.19999999999999984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33922</v>
      </c>
      <c r="K33" s="30">
        <v>0.63318200577796113</v>
      </c>
      <c r="L33" s="26">
        <v>12443.200000000003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-0.19999999999999984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33922</v>
      </c>
      <c r="K34" s="30">
        <v>0.63318200577796113</v>
      </c>
      <c r="L34" s="26">
        <v>12443.200000000003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-0.19999999999999984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1222</v>
      </c>
      <c r="K35" s="30">
        <v>0.64770867430441892</v>
      </c>
      <c r="L35" s="26">
        <v>430.50000000000006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-0.24999999999999989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4454</v>
      </c>
      <c r="K36" s="30">
        <v>0.78261113605747645</v>
      </c>
      <c r="L36" s="26">
        <v>968.24999999999989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-0.25000000000000011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4799</v>
      </c>
      <c r="K37" s="30">
        <v>0.78698687226505526</v>
      </c>
      <c r="L37" s="26">
        <v>1022.2499999999998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-0.25000000000000022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4799</v>
      </c>
      <c r="K38" s="30">
        <v>0.78698687226505526</v>
      </c>
      <c r="L38" s="26">
        <v>1022.2499999999998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-0.25000000000000022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7383</v>
      </c>
      <c r="K39" s="30">
        <v>0.8207029662738724</v>
      </c>
      <c r="L39" s="26">
        <v>1323.75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5541</v>
      </c>
      <c r="K40" s="30">
        <v>0.61396859772604229</v>
      </c>
      <c r="L40" s="26">
        <v>2138.9999999999995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-0.25000000000000011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5525</v>
      </c>
      <c r="K41" s="30">
        <v>0.61285067873303167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15669</v>
      </c>
      <c r="K42" s="30">
        <v>0.66226306720275696</v>
      </c>
      <c r="L42" s="26">
        <v>5292.0000000000009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-0.24999999999999989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37153</v>
      </c>
      <c r="K43" s="30">
        <v>0.82873522999488602</v>
      </c>
      <c r="L43" s="26">
        <v>6362.9999999999991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-0.25000000000000011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16959</v>
      </c>
      <c r="K44" s="30">
        <v>0.65096998643787962</v>
      </c>
      <c r="L44" s="26">
        <v>5919.2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6446</v>
      </c>
      <c r="K45" s="30">
        <v>0.76754576481538939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4846</v>
      </c>
      <c r="K46" s="30">
        <v>0.76343375980189843</v>
      </c>
      <c r="L46" s="26">
        <v>1146.4000000000003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-0.19999999999999973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46741</v>
      </c>
      <c r="K47" s="30">
        <v>0.88763612246207824</v>
      </c>
      <c r="L47" s="26">
        <v>5252.0000000000009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-0.19999999999999984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18229</v>
      </c>
      <c r="K48" s="30">
        <v>0.86597180317077183</v>
      </c>
      <c r="L48" s="26">
        <v>2443.2000000000003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-0.19999999999999996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28044</v>
      </c>
      <c r="K49" s="30">
        <v>0.77061760091285125</v>
      </c>
      <c r="L49" s="26">
        <v>6432.7999999999993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-0.20000000000000007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86769</v>
      </c>
      <c r="K50" s="30">
        <v>0.77172492480033195</v>
      </c>
      <c r="L50" s="26">
        <v>19807.199999999997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-0.20000000000000007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108461</v>
      </c>
      <c r="K51" s="30">
        <v>0.73290399314039145</v>
      </c>
      <c r="L51" s="26">
        <v>28969.500000000004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-0.24999999999999989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185093</v>
      </c>
      <c r="K52" s="30">
        <v>0.85353092769580696</v>
      </c>
      <c r="L52" s="26">
        <v>27110.400000000001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-0.19999999999999996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S9:S10"/>
    <mergeCell ref="T9:T10"/>
    <mergeCell ref="U9:U10"/>
    <mergeCell ref="V9:V10"/>
    <mergeCell ref="W9:W10"/>
    <mergeCell ref="X9:X10"/>
    <mergeCell ref="Y9:Y10"/>
    <mergeCell ref="V8:Y8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39" priority="7">
      <formula>ISERROR($Q55)</formula>
    </cfRule>
  </conditionalFormatting>
  <conditionalFormatting sqref="Q55">
    <cfRule type="expression" dxfId="138" priority="6">
      <formula>ISERROR($J53)</formula>
    </cfRule>
  </conditionalFormatting>
  <conditionalFormatting sqref="Q58">
    <cfRule type="expression" dxfId="137" priority="5">
      <formula>ISERROR($Q58)</formula>
    </cfRule>
  </conditionalFormatting>
  <conditionalFormatting sqref="Q58">
    <cfRule type="expression" dxfId="136" priority="4">
      <formula>ISERROR($Q58)</formula>
    </cfRule>
  </conditionalFormatting>
  <conditionalFormatting sqref="Q58">
    <cfRule type="expression" dxfId="135" priority="3">
      <formula>ISERROR($Q58)</formula>
    </cfRule>
  </conditionalFormatting>
  <conditionalFormatting sqref="Q58">
    <cfRule type="expression" dxfId="134" priority="8">
      <formula>ISERROR($J59)</formula>
    </cfRule>
  </conditionalFormatting>
  <conditionalFormatting sqref="Q53">
    <cfRule type="expression" dxfId="133" priority="9">
      <formula>ISERROR($G54)</formula>
    </cfRule>
  </conditionalFormatting>
  <conditionalFormatting sqref="D3:E3">
    <cfRule type="cellIs" dxfId="132" priority="2" operator="equal">
      <formula>0</formula>
    </cfRule>
  </conditionalFormatting>
  <conditionalFormatting sqref="Q57">
    <cfRule type="expression" dxfId="131" priority="1">
      <formula>ISERROR($Q57)</formula>
    </cfRule>
  </conditionalFormatting>
  <conditionalFormatting sqref="Q56">
    <cfRule type="expression" dxfId="130" priority="10">
      <formula>ISERROR($Q56)</formula>
    </cfRule>
  </conditionalFormatting>
  <dataValidations count="10">
    <dataValidation type="decimal" allowBlank="1" showInputMessage="1" showErrorMessage="1" sqref="G58:G59" xr:uid="{800ADDE9-E767-4B8A-9A40-22664A89ADB9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77A986EF-978B-4EF1-9DBF-A17B01554D82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E292C698-2968-497E-8935-3066AC791091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C9459195-774C-48E9-96E2-6A54FCEB4F51}">
      <formula1>A8</formula1>
    </dataValidation>
    <dataValidation operator="greaterThanOrEqual" allowBlank="1" showInputMessage="1" showErrorMessage="1" sqref="K11:K52" xr:uid="{729B748E-9A08-432B-9A7B-16F2FB6AF87B}"/>
    <dataValidation type="decimal" allowBlank="1" showInputMessage="1" showErrorMessage="1" errorTitle="Error" error="Mayor a 1" sqref="Q53:Q54" xr:uid="{0FDDE54B-990B-4B93-921E-4E22FD9E1ACF}">
      <formula1>0.011</formula1>
      <formula2>AG56</formula2>
    </dataValidation>
    <dataValidation type="decimal" operator="greaterThan" allowBlank="1" showInputMessage="1" showErrorMessage="1" sqref="O8:P52" xr:uid="{B3F40501-F998-4BF8-BE3C-4A7DB7ED961A}">
      <formula1>0</formula1>
    </dataValidation>
    <dataValidation type="decimal" allowBlank="1" showInputMessage="1" showErrorMessage="1" errorTitle="Error" error="Mayor a 1" promptTitle="Porcentaje de AIU" prompt="Mayor a 1" sqref="N53" xr:uid="{5E4F64C2-B222-479E-BCB4-7047A6EB217C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2EB576B3-04C2-4948-9F2E-E81D00A0C027}">
      <formula1>0.011</formula1>
      <formula2>R56</formula2>
    </dataValidation>
    <dataValidation type="list" allowBlank="1" showInputMessage="1" showErrorMessage="1" sqref="D4" xr:uid="{609C79D2-503C-4491-922A-BF0A397ECAB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0F7B-A2D8-4554-8BB2-F73EF2F08B59}">
  <sheetPr>
    <tabColor rgb="FFFF0000"/>
  </sheetPr>
  <dimension ref="A1:Q60"/>
  <sheetViews>
    <sheetView workbookViewId="0">
      <selection activeCell="K14" sqref="K14"/>
    </sheetView>
  </sheetViews>
  <sheetFormatPr baseColWidth="10" defaultRowHeight="15"/>
  <cols>
    <col min="10" max="10" width="19.7109375" customWidth="1"/>
    <col min="12" max="14" width="19.7109375" customWidth="1"/>
    <col min="17" max="17" width="23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'[12]Solicitud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35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7558</v>
      </c>
      <c r="K11" s="30">
        <v>0</v>
      </c>
      <c r="L11" s="47">
        <v>7558</v>
      </c>
      <c r="M11" s="47">
        <v>7634.34</v>
      </c>
      <c r="N11" s="47">
        <v>1160419.68</v>
      </c>
      <c r="O11" s="66"/>
      <c r="P11" s="47"/>
      <c r="Q11" s="67">
        <f t="shared" si="0"/>
        <v>11604196.799999999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6851</v>
      </c>
      <c r="K12" s="30">
        <v>0</v>
      </c>
      <c r="L12" s="26">
        <v>6851</v>
      </c>
      <c r="M12" s="26">
        <v>6920.2</v>
      </c>
      <c r="N12" s="26">
        <v>3944514</v>
      </c>
      <c r="O12" s="28"/>
      <c r="P12" s="26"/>
      <c r="Q12" s="29">
        <f t="shared" si="0"/>
        <v>39445140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7951</v>
      </c>
      <c r="K13" s="30">
        <v>0</v>
      </c>
      <c r="L13" s="26">
        <v>7951</v>
      </c>
      <c r="M13" s="26">
        <v>8031.31</v>
      </c>
      <c r="N13" s="26">
        <v>4176281.2</v>
      </c>
      <c r="O13" s="28"/>
      <c r="P13" s="26"/>
      <c r="Q13" s="29">
        <f t="shared" si="0"/>
        <v>41762812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7950</v>
      </c>
      <c r="K14" s="30">
        <v>0</v>
      </c>
      <c r="L14" s="26">
        <v>7950</v>
      </c>
      <c r="M14" s="26">
        <v>8030.3</v>
      </c>
      <c r="N14" s="26">
        <v>794999.70000000007</v>
      </c>
      <c r="O14" s="28"/>
      <c r="P14" s="26"/>
      <c r="Q14" s="29">
        <f t="shared" si="0"/>
        <v>7949997.0000000009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7951</v>
      </c>
      <c r="K15" s="30">
        <v>0</v>
      </c>
      <c r="L15" s="26">
        <v>7951</v>
      </c>
      <c r="M15" s="26">
        <v>8031.31</v>
      </c>
      <c r="N15" s="26">
        <v>3782747.0100000002</v>
      </c>
      <c r="O15" s="28"/>
      <c r="P15" s="26"/>
      <c r="Q15" s="29">
        <f t="shared" si="0"/>
        <v>37827470.100000001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3071</v>
      </c>
      <c r="K16" s="30">
        <v>0</v>
      </c>
      <c r="L16" s="26">
        <v>3071</v>
      </c>
      <c r="M16" s="26">
        <v>3102.02</v>
      </c>
      <c r="N16" s="26">
        <v>722770.66</v>
      </c>
      <c r="O16" s="28"/>
      <c r="P16" s="26"/>
      <c r="Q16" s="29">
        <f t="shared" si="0"/>
        <v>7227706.6000000006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2550</v>
      </c>
      <c r="K17" s="30">
        <v>0</v>
      </c>
      <c r="L17" s="26">
        <v>2550</v>
      </c>
      <c r="M17" s="26">
        <v>2575.7600000000002</v>
      </c>
      <c r="N17" s="26">
        <v>916970.56</v>
      </c>
      <c r="O17" s="28"/>
      <c r="P17" s="26"/>
      <c r="Q17" s="29">
        <f t="shared" si="0"/>
        <v>9169705.6000000015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3306</v>
      </c>
      <c r="K18" s="30">
        <v>0</v>
      </c>
      <c r="L18" s="26">
        <v>3306</v>
      </c>
      <c r="M18" s="26">
        <v>3339.39</v>
      </c>
      <c r="N18" s="26">
        <v>424102.52999999997</v>
      </c>
      <c r="O18" s="28"/>
      <c r="P18" s="26"/>
      <c r="Q18" s="29">
        <f t="shared" si="0"/>
        <v>4241025.3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23850</v>
      </c>
      <c r="K19" s="30">
        <v>0</v>
      </c>
      <c r="L19" s="26">
        <v>23850</v>
      </c>
      <c r="M19" s="26">
        <v>24090.91</v>
      </c>
      <c r="N19" s="26">
        <v>505909.11</v>
      </c>
      <c r="O19" s="28"/>
      <c r="P19" s="26"/>
      <c r="Q19" s="29">
        <f t="shared" si="0"/>
        <v>5059091.0999999996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9258</v>
      </c>
      <c r="K20" s="30">
        <v>0</v>
      </c>
      <c r="L20" s="26">
        <v>9258</v>
      </c>
      <c r="M20" s="26">
        <v>9351.52</v>
      </c>
      <c r="N20" s="26">
        <v>28054.560000000001</v>
      </c>
      <c r="O20" s="28"/>
      <c r="P20" s="26"/>
      <c r="Q20" s="29">
        <f t="shared" si="0"/>
        <v>280545.60000000003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7321</v>
      </c>
      <c r="K21" s="30">
        <v>0</v>
      </c>
      <c r="L21" s="26">
        <v>7321</v>
      </c>
      <c r="M21" s="26">
        <v>7394.95</v>
      </c>
      <c r="N21" s="26">
        <v>7394.95</v>
      </c>
      <c r="O21" s="28"/>
      <c r="P21" s="26"/>
      <c r="Q21" s="29">
        <f t="shared" si="0"/>
        <v>73949.5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7321</v>
      </c>
      <c r="K22" s="30">
        <v>0</v>
      </c>
      <c r="L22" s="26">
        <v>7321</v>
      </c>
      <c r="M22" s="26">
        <v>7394.95</v>
      </c>
      <c r="N22" s="26">
        <v>1220166.75</v>
      </c>
      <c r="O22" s="28"/>
      <c r="P22" s="26"/>
      <c r="Q22" s="29">
        <f t="shared" si="0"/>
        <v>12201667.5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12092</v>
      </c>
      <c r="K23" s="30">
        <v>0</v>
      </c>
      <c r="L23" s="26">
        <v>12092</v>
      </c>
      <c r="M23" s="26">
        <v>12214.14</v>
      </c>
      <c r="N23" s="26">
        <v>329781.77999999997</v>
      </c>
      <c r="O23" s="28"/>
      <c r="P23" s="26"/>
      <c r="Q23" s="29">
        <f t="shared" si="0"/>
        <v>3297817.8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7993</v>
      </c>
      <c r="K24" s="30">
        <v>0</v>
      </c>
      <c r="L24" s="26">
        <v>7993</v>
      </c>
      <c r="M24" s="26">
        <v>8073.74</v>
      </c>
      <c r="N24" s="26">
        <v>2228352.2399999998</v>
      </c>
      <c r="O24" s="28"/>
      <c r="P24" s="26"/>
      <c r="Q24" s="29">
        <f t="shared" si="0"/>
        <v>22283522.399999999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369</v>
      </c>
      <c r="K25" s="30">
        <v>0</v>
      </c>
      <c r="L25" s="26">
        <v>369</v>
      </c>
      <c r="M25" s="26">
        <v>372.73</v>
      </c>
      <c r="N25" s="26">
        <v>102873.48000000001</v>
      </c>
      <c r="O25" s="28"/>
      <c r="P25" s="26"/>
      <c r="Q25" s="29">
        <f t="shared" si="0"/>
        <v>1028734.8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3942</v>
      </c>
      <c r="K26" s="30">
        <v>0</v>
      </c>
      <c r="L26" s="26">
        <v>3942</v>
      </c>
      <c r="M26" s="26">
        <v>3981.82</v>
      </c>
      <c r="N26" s="26">
        <v>485782.04000000004</v>
      </c>
      <c r="O26" s="28"/>
      <c r="P26" s="26"/>
      <c r="Q26" s="29">
        <f t="shared" si="0"/>
        <v>4857820.4000000004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3955</v>
      </c>
      <c r="K27" s="30">
        <v>0</v>
      </c>
      <c r="L27" s="26">
        <v>3955</v>
      </c>
      <c r="M27" s="26">
        <v>3994.95</v>
      </c>
      <c r="N27" s="26">
        <v>135828.29999999999</v>
      </c>
      <c r="O27" s="28"/>
      <c r="P27" s="26"/>
      <c r="Q27" s="29">
        <f t="shared" si="0"/>
        <v>1358283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3756</v>
      </c>
      <c r="K28" s="30">
        <v>0</v>
      </c>
      <c r="L28" s="26">
        <v>3756</v>
      </c>
      <c r="M28" s="26">
        <v>3793.94</v>
      </c>
      <c r="N28" s="26">
        <v>379394</v>
      </c>
      <c r="O28" s="28"/>
      <c r="P28" s="26"/>
      <c r="Q28" s="29">
        <f t="shared" si="0"/>
        <v>3793940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2813</v>
      </c>
      <c r="K29" s="30">
        <v>0</v>
      </c>
      <c r="L29" s="26">
        <v>2813</v>
      </c>
      <c r="M29" s="26">
        <v>2841.41</v>
      </c>
      <c r="N29" s="26">
        <v>301189.45999999996</v>
      </c>
      <c r="O29" s="28"/>
      <c r="P29" s="26"/>
      <c r="Q29" s="29">
        <f t="shared" si="0"/>
        <v>3011894.5999999996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9865</v>
      </c>
      <c r="K30" s="30">
        <v>0</v>
      </c>
      <c r="L30" s="26">
        <v>9865</v>
      </c>
      <c r="M30" s="26">
        <v>9964.65</v>
      </c>
      <c r="N30" s="26">
        <v>2261975.5499999998</v>
      </c>
      <c r="O30" s="28"/>
      <c r="P30" s="26"/>
      <c r="Q30" s="29">
        <f t="shared" si="0"/>
        <v>22619755.5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5250</v>
      </c>
      <c r="K31" s="30">
        <v>0</v>
      </c>
      <c r="L31" s="26">
        <v>5250</v>
      </c>
      <c r="M31" s="26">
        <v>5303.03</v>
      </c>
      <c r="N31" s="26">
        <v>387121.19</v>
      </c>
      <c r="O31" s="28"/>
      <c r="P31" s="26"/>
      <c r="Q31" s="29">
        <f t="shared" si="0"/>
        <v>3871211.9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16997</v>
      </c>
      <c r="K32" s="30">
        <v>0</v>
      </c>
      <c r="L32" s="26">
        <v>16997</v>
      </c>
      <c r="M32" s="26">
        <v>17168.689999999999</v>
      </c>
      <c r="N32" s="26">
        <v>103012.13999999998</v>
      </c>
      <c r="O32" s="28"/>
      <c r="P32" s="26"/>
      <c r="Q32" s="29">
        <f t="shared" si="0"/>
        <v>1030121.3999999999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29020</v>
      </c>
      <c r="K33" s="30">
        <v>0</v>
      </c>
      <c r="L33" s="26">
        <v>29020</v>
      </c>
      <c r="M33" s="26">
        <v>29313.13</v>
      </c>
      <c r="N33" s="26">
        <v>175878.78</v>
      </c>
      <c r="O33" s="28"/>
      <c r="P33" s="26"/>
      <c r="Q33" s="29">
        <f t="shared" si="0"/>
        <v>1758787.8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29020</v>
      </c>
      <c r="K34" s="30">
        <v>0</v>
      </c>
      <c r="L34" s="26">
        <v>29020</v>
      </c>
      <c r="M34" s="26">
        <v>29313.13</v>
      </c>
      <c r="N34" s="26">
        <v>175878.78</v>
      </c>
      <c r="O34" s="28"/>
      <c r="P34" s="26"/>
      <c r="Q34" s="29">
        <f t="shared" si="0"/>
        <v>1758787.8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1278</v>
      </c>
      <c r="K35" s="30">
        <v>0</v>
      </c>
      <c r="L35" s="26">
        <v>1278</v>
      </c>
      <c r="M35" s="26">
        <v>1290.9100000000001</v>
      </c>
      <c r="N35" s="26">
        <v>898473.3600000001</v>
      </c>
      <c r="O35" s="28"/>
      <c r="P35" s="26"/>
      <c r="Q35" s="29">
        <f t="shared" si="0"/>
        <v>8984733.6000000015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3558</v>
      </c>
      <c r="K36" s="30">
        <v>0</v>
      </c>
      <c r="L36" s="26">
        <v>3558</v>
      </c>
      <c r="M36" s="26">
        <v>3593.94</v>
      </c>
      <c r="N36" s="26">
        <v>2404345.86</v>
      </c>
      <c r="O36" s="28"/>
      <c r="P36" s="26"/>
      <c r="Q36" s="29">
        <f t="shared" si="0"/>
        <v>24043458.599999998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3767</v>
      </c>
      <c r="K37" s="30">
        <v>0</v>
      </c>
      <c r="L37" s="26">
        <v>3767</v>
      </c>
      <c r="M37" s="26">
        <v>3805.05</v>
      </c>
      <c r="N37" s="26">
        <v>2545578.4500000002</v>
      </c>
      <c r="O37" s="28"/>
      <c r="P37" s="26"/>
      <c r="Q37" s="29">
        <f t="shared" si="0"/>
        <v>25455784.5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3767</v>
      </c>
      <c r="K38" s="30">
        <v>0</v>
      </c>
      <c r="L38" s="26">
        <v>3767</v>
      </c>
      <c r="M38" s="26">
        <v>3805.05</v>
      </c>
      <c r="N38" s="26">
        <v>2545578.4500000002</v>
      </c>
      <c r="O38" s="28"/>
      <c r="P38" s="26"/>
      <c r="Q38" s="29">
        <f t="shared" si="0"/>
        <v>25455784.5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4969</v>
      </c>
      <c r="K39" s="30">
        <v>0</v>
      </c>
      <c r="L39" s="26">
        <v>4969</v>
      </c>
      <c r="M39" s="26">
        <v>5019.1899999999996</v>
      </c>
      <c r="N39" s="26">
        <v>3357838.11</v>
      </c>
      <c r="O39" s="28"/>
      <c r="P39" s="26"/>
      <c r="Q39" s="29">
        <f t="shared" si="0"/>
        <v>33578381.100000001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4319</v>
      </c>
      <c r="K40" s="30">
        <v>0</v>
      </c>
      <c r="L40" s="26">
        <v>4319</v>
      </c>
      <c r="M40" s="26">
        <v>4362.63</v>
      </c>
      <c r="N40" s="26">
        <v>1060119.0900000001</v>
      </c>
      <c r="O40" s="28"/>
      <c r="P40" s="26"/>
      <c r="Q40" s="29">
        <f t="shared" si="0"/>
        <v>10601190.9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4319</v>
      </c>
      <c r="K41" s="30">
        <v>0</v>
      </c>
      <c r="L41" s="26">
        <v>4319</v>
      </c>
      <c r="M41" s="26">
        <v>4362.63</v>
      </c>
      <c r="N41" s="26">
        <v>1060119.0900000001</v>
      </c>
      <c r="O41" s="28"/>
      <c r="P41" s="26"/>
      <c r="Q41" s="29">
        <f t="shared" si="0"/>
        <v>10601190.9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14083</v>
      </c>
      <c r="K42" s="30">
        <v>0</v>
      </c>
      <c r="L42" s="26">
        <v>14083</v>
      </c>
      <c r="M42" s="26">
        <v>14225.25</v>
      </c>
      <c r="N42" s="26">
        <v>14822710.5</v>
      </c>
      <c r="O42" s="28"/>
      <c r="P42" s="26"/>
      <c r="Q42" s="29">
        <f t="shared" si="0"/>
        <v>148227105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34750</v>
      </c>
      <c r="K43" s="30">
        <v>0</v>
      </c>
      <c r="L43" s="26">
        <v>34750</v>
      </c>
      <c r="M43" s="26">
        <v>35101.01</v>
      </c>
      <c r="N43" s="26">
        <v>30327272.640000001</v>
      </c>
      <c r="O43" s="28"/>
      <c r="P43" s="26"/>
      <c r="Q43" s="29">
        <f t="shared" si="0"/>
        <v>303272726.39999998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9051</v>
      </c>
      <c r="K44" s="30">
        <v>0</v>
      </c>
      <c r="L44" s="26">
        <v>9051</v>
      </c>
      <c r="M44" s="26">
        <v>9142.42</v>
      </c>
      <c r="N44" s="26">
        <v>18284.84</v>
      </c>
      <c r="O44" s="28"/>
      <c r="P44" s="26"/>
      <c r="Q44" s="29">
        <f t="shared" si="0"/>
        <v>182848.4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4942</v>
      </c>
      <c r="K45" s="30">
        <v>0</v>
      </c>
      <c r="L45" s="26">
        <v>4942</v>
      </c>
      <c r="M45" s="26">
        <v>4991.92</v>
      </c>
      <c r="N45" s="26">
        <v>439288.96</v>
      </c>
      <c r="O45" s="28"/>
      <c r="P45" s="26"/>
      <c r="Q45" s="29">
        <f t="shared" si="0"/>
        <v>4392889.6000000006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2715</v>
      </c>
      <c r="K46" s="30">
        <v>0</v>
      </c>
      <c r="L46" s="26">
        <v>2715</v>
      </c>
      <c r="M46" s="26">
        <v>2742.42</v>
      </c>
      <c r="N46" s="26">
        <v>27424.2</v>
      </c>
      <c r="O46" s="28"/>
      <c r="P46" s="26"/>
      <c r="Q46" s="29">
        <f t="shared" si="0"/>
        <v>274242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12529</v>
      </c>
      <c r="K47" s="30">
        <v>0</v>
      </c>
      <c r="L47" s="26">
        <v>12529</v>
      </c>
      <c r="M47" s="26">
        <v>12655.56</v>
      </c>
      <c r="N47" s="26">
        <v>101244.48</v>
      </c>
      <c r="O47" s="28"/>
      <c r="P47" s="26"/>
      <c r="Q47" s="29">
        <f t="shared" si="0"/>
        <v>1012444.7999999999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4439</v>
      </c>
      <c r="K48" s="30">
        <v>0</v>
      </c>
      <c r="L48" s="26">
        <v>4439</v>
      </c>
      <c r="M48" s="26">
        <v>4483.84</v>
      </c>
      <c r="N48" s="26">
        <v>67257.600000000006</v>
      </c>
      <c r="O48" s="28"/>
      <c r="P48" s="26"/>
      <c r="Q48" s="29">
        <f t="shared" si="0"/>
        <v>672576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9190</v>
      </c>
      <c r="K49" s="30">
        <v>0</v>
      </c>
      <c r="L49" s="26">
        <v>9190</v>
      </c>
      <c r="M49" s="26">
        <v>9282.83</v>
      </c>
      <c r="N49" s="26">
        <v>83545.47</v>
      </c>
      <c r="O49" s="28"/>
      <c r="P49" s="26"/>
      <c r="Q49" s="29">
        <f t="shared" si="0"/>
        <v>835454.7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72171</v>
      </c>
      <c r="K50" s="30">
        <v>0</v>
      </c>
      <c r="L50" s="26">
        <v>72171</v>
      </c>
      <c r="M50" s="26">
        <v>72900</v>
      </c>
      <c r="N50" s="26">
        <v>656100</v>
      </c>
      <c r="O50" s="28"/>
      <c r="P50" s="26"/>
      <c r="Q50" s="29">
        <f t="shared" si="0"/>
        <v>6561000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103844</v>
      </c>
      <c r="K51" s="30">
        <v>0</v>
      </c>
      <c r="L51" s="26">
        <v>103844</v>
      </c>
      <c r="M51" s="26">
        <v>104892.93</v>
      </c>
      <c r="N51" s="26">
        <v>1153822.23</v>
      </c>
      <c r="O51" s="28"/>
      <c r="P51" s="26"/>
      <c r="Q51" s="29">
        <f t="shared" si="0"/>
        <v>11538222.300000001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117600</v>
      </c>
      <c r="K52" s="30">
        <v>0</v>
      </c>
      <c r="L52" s="26">
        <v>117600</v>
      </c>
      <c r="M52" s="26">
        <v>118787.88</v>
      </c>
      <c r="N52" s="26">
        <v>1069090.92</v>
      </c>
      <c r="O52" s="28"/>
      <c r="P52" s="26"/>
      <c r="Q52" s="29">
        <f t="shared" si="0"/>
        <v>10690909.199999999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3223541026.0999999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322354102.61000001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61247279.5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3607142408.21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29" priority="7">
      <formula>ISERROR($Q55)</formula>
    </cfRule>
  </conditionalFormatting>
  <conditionalFormatting sqref="Q55">
    <cfRule type="expression" dxfId="128" priority="6">
      <formula>ISERROR($J53)</formula>
    </cfRule>
  </conditionalFormatting>
  <conditionalFormatting sqref="Q58">
    <cfRule type="expression" dxfId="127" priority="5">
      <formula>ISERROR($Q58)</formula>
    </cfRule>
  </conditionalFormatting>
  <conditionalFormatting sqref="Q58">
    <cfRule type="expression" dxfId="126" priority="4">
      <formula>ISERROR($Q58)</formula>
    </cfRule>
  </conditionalFormatting>
  <conditionalFormatting sqref="Q58">
    <cfRule type="expression" dxfId="125" priority="3">
      <formula>ISERROR($Q58)</formula>
    </cfRule>
  </conditionalFormatting>
  <conditionalFormatting sqref="Q58">
    <cfRule type="expression" dxfId="124" priority="8">
      <formula>ISERROR($J59)</formula>
    </cfRule>
  </conditionalFormatting>
  <conditionalFormatting sqref="Q53">
    <cfRule type="expression" dxfId="123" priority="9">
      <formula>ISERROR($G54)</formula>
    </cfRule>
  </conditionalFormatting>
  <conditionalFormatting sqref="D3:E3">
    <cfRule type="cellIs" dxfId="122" priority="2" operator="equal">
      <formula>0</formula>
    </cfRule>
  </conditionalFormatting>
  <conditionalFormatting sqref="Q57">
    <cfRule type="expression" dxfId="121" priority="1">
      <formula>ISERROR($Q57)</formula>
    </cfRule>
  </conditionalFormatting>
  <conditionalFormatting sqref="Q56">
    <cfRule type="expression" dxfId="120" priority="10">
      <formula>ISERROR($Q56)</formula>
    </cfRule>
  </conditionalFormatting>
  <dataValidations count="10">
    <dataValidation type="decimal" allowBlank="1" showInputMessage="1" showErrorMessage="1" sqref="G58:G59" xr:uid="{0B9C1965-900B-4B82-8716-CAC04EC987E9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49EA1652-BF09-4940-A674-FC2C0547AAD4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26E55C83-FDED-4157-9BB2-7749BC39B95C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76BEED29-8C0A-4938-81F6-34DA27C8C10F}">
      <formula1>A8</formula1>
    </dataValidation>
    <dataValidation operator="greaterThanOrEqual" allowBlank="1" showInputMessage="1" showErrorMessage="1" sqref="K11:K52" xr:uid="{81EF290C-1123-4AFD-9B8C-37FF4F51A68D}"/>
    <dataValidation type="decimal" allowBlank="1" showInputMessage="1" showErrorMessage="1" errorTitle="Error" error="Mayor a 1" sqref="Q53:Q54" xr:uid="{8581818C-ECBC-42EA-AFA3-BAF02A6B3405}">
      <formula1>0.011</formula1>
      <formula2>AG56</formula2>
    </dataValidation>
    <dataValidation type="decimal" operator="greaterThan" allowBlank="1" showInputMessage="1" showErrorMessage="1" sqref="O8:P52" xr:uid="{7FDC41D4-F5B3-4C2E-A5E6-28D2852109F2}">
      <formula1>0</formula1>
    </dataValidation>
    <dataValidation type="decimal" allowBlank="1" showInputMessage="1" showErrorMessage="1" errorTitle="Error" error="Mayor a 1" promptTitle="Porcentaje de AIU" prompt="Mayor a 1" sqref="N53" xr:uid="{25011382-58C5-4B16-AC58-A9911EC9D1E5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11A9584F-7872-4071-A64F-EE276BA1F7A3}">
      <formula1>0.011</formula1>
      <formula2>R56</formula2>
    </dataValidation>
    <dataValidation type="list" allowBlank="1" showInputMessage="1" showErrorMessage="1" sqref="D4" xr:uid="{68289E0E-9A4B-41A6-BAA3-F54E1C9916E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28DC8-F951-45BB-9391-F3F79DED3439}">
  <sheetPr>
    <tabColor rgb="FFFF0000"/>
  </sheetPr>
  <dimension ref="A1:Q60"/>
  <sheetViews>
    <sheetView workbookViewId="0">
      <selection activeCell="M13" sqref="M13"/>
    </sheetView>
  </sheetViews>
  <sheetFormatPr baseColWidth="10" defaultRowHeight="15"/>
  <cols>
    <col min="10" max="10" width="20.140625" customWidth="1"/>
    <col min="12" max="14" width="20.140625" customWidth="1"/>
    <col min="17" max="17" width="20.1406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'[13]Solicitud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178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1408188</v>
      </c>
      <c r="K10" s="27"/>
      <c r="L10" s="26">
        <v>1408188</v>
      </c>
      <c r="M10" s="26">
        <v>1422412.12</v>
      </c>
      <c r="N10" s="26">
        <v>32715478.760000002</v>
      </c>
      <c r="O10" s="28"/>
      <c r="P10" s="26"/>
      <c r="Q10" s="29">
        <f t="shared" si="0"/>
        <v>327154787.60000002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29411</v>
      </c>
      <c r="K11" s="30">
        <v>0</v>
      </c>
      <c r="L11" s="47">
        <v>29411</v>
      </c>
      <c r="M11" s="47">
        <v>29708.080000000002</v>
      </c>
      <c r="N11" s="47">
        <v>4515628.16</v>
      </c>
      <c r="O11" s="66"/>
      <c r="P11" s="47"/>
      <c r="Q11" s="67">
        <f t="shared" si="0"/>
        <v>45156281.600000001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8993</v>
      </c>
      <c r="K12" s="30">
        <v>0</v>
      </c>
      <c r="L12" s="26">
        <v>8993</v>
      </c>
      <c r="M12" s="26">
        <v>9083.84</v>
      </c>
      <c r="N12" s="26">
        <v>5177788.8</v>
      </c>
      <c r="O12" s="28"/>
      <c r="P12" s="26"/>
      <c r="Q12" s="29">
        <f t="shared" si="0"/>
        <v>51777888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10746</v>
      </c>
      <c r="K13" s="30">
        <v>0</v>
      </c>
      <c r="L13" s="26">
        <v>10746</v>
      </c>
      <c r="M13" s="26">
        <v>10854.55</v>
      </c>
      <c r="N13" s="26">
        <v>5644366</v>
      </c>
      <c r="O13" s="28"/>
      <c r="P13" s="26"/>
      <c r="Q13" s="29">
        <f t="shared" si="0"/>
        <v>56443660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9615</v>
      </c>
      <c r="K14" s="30">
        <v>0</v>
      </c>
      <c r="L14" s="26">
        <v>9615</v>
      </c>
      <c r="M14" s="26">
        <v>9712.1200000000008</v>
      </c>
      <c r="N14" s="26">
        <v>961499.88000000012</v>
      </c>
      <c r="O14" s="28"/>
      <c r="P14" s="26"/>
      <c r="Q14" s="29">
        <f t="shared" si="0"/>
        <v>9614998.8000000007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10746</v>
      </c>
      <c r="K15" s="30">
        <v>0</v>
      </c>
      <c r="L15" s="26">
        <v>10746</v>
      </c>
      <c r="M15" s="26">
        <v>10854.55</v>
      </c>
      <c r="N15" s="26">
        <v>5112493.05</v>
      </c>
      <c r="O15" s="28"/>
      <c r="P15" s="26"/>
      <c r="Q15" s="29">
        <f t="shared" si="0"/>
        <v>51124930.5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3394</v>
      </c>
      <c r="K16" s="30">
        <v>0</v>
      </c>
      <c r="L16" s="26">
        <v>3394</v>
      </c>
      <c r="M16" s="26">
        <v>3428.28</v>
      </c>
      <c r="N16" s="26">
        <v>798789.24</v>
      </c>
      <c r="O16" s="28"/>
      <c r="P16" s="26"/>
      <c r="Q16" s="29">
        <f t="shared" si="0"/>
        <v>7987892.4000000004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2658</v>
      </c>
      <c r="K17" s="30">
        <v>0</v>
      </c>
      <c r="L17" s="26">
        <v>2658</v>
      </c>
      <c r="M17" s="26">
        <v>2684.85</v>
      </c>
      <c r="N17" s="26">
        <v>955806.6</v>
      </c>
      <c r="O17" s="28"/>
      <c r="P17" s="26"/>
      <c r="Q17" s="29">
        <f t="shared" si="0"/>
        <v>9558066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3959</v>
      </c>
      <c r="K18" s="30">
        <v>0</v>
      </c>
      <c r="L18" s="26">
        <v>3959</v>
      </c>
      <c r="M18" s="26">
        <v>3998.99</v>
      </c>
      <c r="N18" s="26">
        <v>507871.73</v>
      </c>
      <c r="O18" s="28"/>
      <c r="P18" s="26"/>
      <c r="Q18" s="29">
        <f t="shared" si="0"/>
        <v>5078717.3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21493</v>
      </c>
      <c r="K19" s="30">
        <v>0</v>
      </c>
      <c r="L19" s="26">
        <v>21493</v>
      </c>
      <c r="M19" s="26">
        <v>21710.1</v>
      </c>
      <c r="N19" s="26">
        <v>455912.1</v>
      </c>
      <c r="O19" s="28"/>
      <c r="P19" s="26"/>
      <c r="Q19" s="29">
        <f t="shared" si="0"/>
        <v>4559121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15837</v>
      </c>
      <c r="K20" s="30">
        <v>0</v>
      </c>
      <c r="L20" s="26">
        <v>15837</v>
      </c>
      <c r="M20" s="26">
        <v>15996.97</v>
      </c>
      <c r="N20" s="26">
        <v>47990.909999999996</v>
      </c>
      <c r="O20" s="28"/>
      <c r="P20" s="26"/>
      <c r="Q20" s="29">
        <f t="shared" si="0"/>
        <v>479909.1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12443</v>
      </c>
      <c r="K21" s="30">
        <v>0</v>
      </c>
      <c r="L21" s="26">
        <v>12443</v>
      </c>
      <c r="M21" s="26">
        <v>12568.69</v>
      </c>
      <c r="N21" s="26">
        <v>12568.69</v>
      </c>
      <c r="O21" s="28"/>
      <c r="P21" s="26"/>
      <c r="Q21" s="29">
        <f t="shared" si="0"/>
        <v>125686.90000000001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12443</v>
      </c>
      <c r="K22" s="30">
        <v>0</v>
      </c>
      <c r="L22" s="26">
        <v>12443</v>
      </c>
      <c r="M22" s="26">
        <v>12568.69</v>
      </c>
      <c r="N22" s="26">
        <v>2073833.85</v>
      </c>
      <c r="O22" s="28"/>
      <c r="P22" s="26"/>
      <c r="Q22" s="29">
        <f t="shared" si="0"/>
        <v>20738338.5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9389</v>
      </c>
      <c r="K23" s="30">
        <v>0</v>
      </c>
      <c r="L23" s="26">
        <v>9389</v>
      </c>
      <c r="M23" s="26">
        <v>9483.84</v>
      </c>
      <c r="N23" s="26">
        <v>256063.68</v>
      </c>
      <c r="O23" s="28"/>
      <c r="P23" s="26"/>
      <c r="Q23" s="29">
        <f t="shared" si="0"/>
        <v>2560636.7999999998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5995</v>
      </c>
      <c r="K24" s="30">
        <v>0</v>
      </c>
      <c r="L24" s="26">
        <v>5995</v>
      </c>
      <c r="M24" s="26">
        <v>6055.56</v>
      </c>
      <c r="N24" s="26">
        <v>1671334.56</v>
      </c>
      <c r="O24" s="28"/>
      <c r="P24" s="26"/>
      <c r="Q24" s="29">
        <f t="shared" si="0"/>
        <v>16713345.600000001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1244</v>
      </c>
      <c r="K25" s="30">
        <v>0</v>
      </c>
      <c r="L25" s="26">
        <v>1244</v>
      </c>
      <c r="M25" s="26">
        <v>1256.57</v>
      </c>
      <c r="N25" s="26">
        <v>346813.32</v>
      </c>
      <c r="O25" s="28"/>
      <c r="P25" s="26"/>
      <c r="Q25" s="29">
        <f t="shared" si="0"/>
        <v>3468133.2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5826</v>
      </c>
      <c r="K26" s="30">
        <v>0</v>
      </c>
      <c r="L26" s="26">
        <v>5826</v>
      </c>
      <c r="M26" s="26">
        <v>5884.85</v>
      </c>
      <c r="N26" s="26">
        <v>717951.70000000007</v>
      </c>
      <c r="O26" s="28"/>
      <c r="P26" s="26"/>
      <c r="Q26" s="29">
        <f t="shared" si="0"/>
        <v>7179517.0000000009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7013</v>
      </c>
      <c r="K27" s="30">
        <v>0</v>
      </c>
      <c r="L27" s="26">
        <v>7013</v>
      </c>
      <c r="M27" s="26">
        <v>7083.84</v>
      </c>
      <c r="N27" s="26">
        <v>240850.56</v>
      </c>
      <c r="O27" s="28"/>
      <c r="P27" s="26"/>
      <c r="Q27" s="29">
        <f t="shared" si="0"/>
        <v>2408505.6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2262</v>
      </c>
      <c r="K28" s="30">
        <v>0</v>
      </c>
      <c r="L28" s="26">
        <v>2262</v>
      </c>
      <c r="M28" s="26">
        <v>2284.85</v>
      </c>
      <c r="N28" s="26">
        <v>228485</v>
      </c>
      <c r="O28" s="28"/>
      <c r="P28" s="26"/>
      <c r="Q28" s="29">
        <f t="shared" si="0"/>
        <v>2284850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8823</v>
      </c>
      <c r="K29" s="30">
        <v>0</v>
      </c>
      <c r="L29" s="26">
        <v>8823</v>
      </c>
      <c r="M29" s="26">
        <v>8912.1200000000008</v>
      </c>
      <c r="N29" s="26">
        <v>944684.72000000009</v>
      </c>
      <c r="O29" s="28"/>
      <c r="P29" s="26"/>
      <c r="Q29" s="29">
        <f t="shared" si="0"/>
        <v>9446847.2000000011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9276</v>
      </c>
      <c r="K30" s="30">
        <v>0</v>
      </c>
      <c r="L30" s="26">
        <v>9276</v>
      </c>
      <c r="M30" s="26">
        <v>9369.7000000000007</v>
      </c>
      <c r="N30" s="26">
        <v>2126921.9000000004</v>
      </c>
      <c r="O30" s="28"/>
      <c r="P30" s="26"/>
      <c r="Q30" s="29">
        <f t="shared" si="0"/>
        <v>21269219.000000004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18099</v>
      </c>
      <c r="K31" s="30">
        <v>0</v>
      </c>
      <c r="L31" s="26">
        <v>18099</v>
      </c>
      <c r="M31" s="26">
        <v>18281.82</v>
      </c>
      <c r="N31" s="26">
        <v>1334572.8599999999</v>
      </c>
      <c r="O31" s="28"/>
      <c r="P31" s="26"/>
      <c r="Q31" s="29">
        <f t="shared" si="0"/>
        <v>13345728.599999998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22511</v>
      </c>
      <c r="K32" s="30">
        <v>0</v>
      </c>
      <c r="L32" s="26">
        <v>22511</v>
      </c>
      <c r="M32" s="26">
        <v>22738.38</v>
      </c>
      <c r="N32" s="26">
        <v>136430.28</v>
      </c>
      <c r="O32" s="28"/>
      <c r="P32" s="26"/>
      <c r="Q32" s="29">
        <f t="shared" si="0"/>
        <v>1364302.8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22511</v>
      </c>
      <c r="K33" s="30">
        <v>0</v>
      </c>
      <c r="L33" s="26">
        <v>22511</v>
      </c>
      <c r="M33" s="26">
        <v>22738.38</v>
      </c>
      <c r="N33" s="26">
        <v>136430.28</v>
      </c>
      <c r="O33" s="28"/>
      <c r="P33" s="26"/>
      <c r="Q33" s="29">
        <f t="shared" si="0"/>
        <v>1364302.8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22624</v>
      </c>
      <c r="K34" s="30">
        <v>0</v>
      </c>
      <c r="L34" s="26">
        <v>22624</v>
      </c>
      <c r="M34" s="26">
        <v>22852.53</v>
      </c>
      <c r="N34" s="26">
        <v>137115.18</v>
      </c>
      <c r="O34" s="28"/>
      <c r="P34" s="26"/>
      <c r="Q34" s="29">
        <f t="shared" si="0"/>
        <v>1371151.7999999998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719</v>
      </c>
      <c r="K35" s="30">
        <v>0</v>
      </c>
      <c r="L35" s="26">
        <v>719</v>
      </c>
      <c r="M35" s="26">
        <v>726.26</v>
      </c>
      <c r="N35" s="26">
        <v>505476.96</v>
      </c>
      <c r="O35" s="28"/>
      <c r="P35" s="26"/>
      <c r="Q35" s="29">
        <f t="shared" si="0"/>
        <v>5054769.6000000006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1765</v>
      </c>
      <c r="K36" s="30">
        <v>0</v>
      </c>
      <c r="L36" s="26">
        <v>1765</v>
      </c>
      <c r="M36" s="26">
        <v>1782.83</v>
      </c>
      <c r="N36" s="26">
        <v>1192713.27</v>
      </c>
      <c r="O36" s="28"/>
      <c r="P36" s="26"/>
      <c r="Q36" s="29">
        <f t="shared" si="0"/>
        <v>11927132.699999999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1765</v>
      </c>
      <c r="K37" s="30">
        <v>0</v>
      </c>
      <c r="L37" s="26">
        <v>1765</v>
      </c>
      <c r="M37" s="26">
        <v>1782.83</v>
      </c>
      <c r="N37" s="26">
        <v>1192713.27</v>
      </c>
      <c r="O37" s="28"/>
      <c r="P37" s="26"/>
      <c r="Q37" s="29">
        <f t="shared" si="0"/>
        <v>11927132.699999999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1765</v>
      </c>
      <c r="K38" s="30">
        <v>0</v>
      </c>
      <c r="L38" s="26">
        <v>1765</v>
      </c>
      <c r="M38" s="26">
        <v>1782.83</v>
      </c>
      <c r="N38" s="26">
        <v>1192713.27</v>
      </c>
      <c r="O38" s="28"/>
      <c r="P38" s="26"/>
      <c r="Q38" s="29">
        <f t="shared" si="0"/>
        <v>11927132.699999999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1765</v>
      </c>
      <c r="K39" s="30">
        <v>0</v>
      </c>
      <c r="L39" s="26">
        <v>1765</v>
      </c>
      <c r="M39" s="26">
        <v>1782.83</v>
      </c>
      <c r="N39" s="26">
        <v>1192713.27</v>
      </c>
      <c r="O39" s="28"/>
      <c r="P39" s="26"/>
      <c r="Q39" s="29">
        <f t="shared" si="0"/>
        <v>11927132.699999999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3733</v>
      </c>
      <c r="K40" s="30">
        <v>0</v>
      </c>
      <c r="L40" s="26">
        <v>3733</v>
      </c>
      <c r="M40" s="26">
        <v>3770.71</v>
      </c>
      <c r="N40" s="26">
        <v>916282.53</v>
      </c>
      <c r="O40" s="28"/>
      <c r="P40" s="26"/>
      <c r="Q40" s="29">
        <f t="shared" si="0"/>
        <v>9162825.3000000007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4072</v>
      </c>
      <c r="K41" s="30">
        <v>0</v>
      </c>
      <c r="L41" s="26">
        <v>4072</v>
      </c>
      <c r="M41" s="26">
        <v>4113.13</v>
      </c>
      <c r="N41" s="26">
        <v>999490.59000000008</v>
      </c>
      <c r="O41" s="28"/>
      <c r="P41" s="26"/>
      <c r="Q41" s="29">
        <f t="shared" si="0"/>
        <v>9994905.9000000004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8993</v>
      </c>
      <c r="K42" s="30">
        <v>0</v>
      </c>
      <c r="L42" s="26">
        <v>8993</v>
      </c>
      <c r="M42" s="26">
        <v>9083.84</v>
      </c>
      <c r="N42" s="26">
        <v>9465361.2799999993</v>
      </c>
      <c r="O42" s="28"/>
      <c r="P42" s="26"/>
      <c r="Q42" s="29">
        <f t="shared" si="0"/>
        <v>94653612.799999997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19626</v>
      </c>
      <c r="K43" s="30">
        <v>0</v>
      </c>
      <c r="L43" s="26">
        <v>19626</v>
      </c>
      <c r="M43" s="26">
        <v>19824.240000000002</v>
      </c>
      <c r="N43" s="26">
        <v>17128143.360000003</v>
      </c>
      <c r="O43" s="28"/>
      <c r="P43" s="26"/>
      <c r="Q43" s="29">
        <f t="shared" si="0"/>
        <v>171281433.60000002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10746</v>
      </c>
      <c r="K44" s="30">
        <v>0</v>
      </c>
      <c r="L44" s="26">
        <v>10746</v>
      </c>
      <c r="M44" s="26">
        <v>10854.55</v>
      </c>
      <c r="N44" s="26">
        <v>21709.1</v>
      </c>
      <c r="O44" s="28"/>
      <c r="P44" s="26"/>
      <c r="Q44" s="29">
        <f t="shared" si="0"/>
        <v>217091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4299</v>
      </c>
      <c r="K45" s="30">
        <v>0</v>
      </c>
      <c r="L45" s="26">
        <v>4299</v>
      </c>
      <c r="M45" s="26">
        <v>4342.42</v>
      </c>
      <c r="N45" s="26">
        <v>382132.96</v>
      </c>
      <c r="O45" s="28"/>
      <c r="P45" s="26"/>
      <c r="Q45" s="29">
        <f t="shared" si="0"/>
        <v>3821329.6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2489</v>
      </c>
      <c r="K46" s="30">
        <v>0</v>
      </c>
      <c r="L46" s="26">
        <v>2489</v>
      </c>
      <c r="M46" s="26">
        <v>2514.14</v>
      </c>
      <c r="N46" s="26">
        <v>25141.399999999998</v>
      </c>
      <c r="O46" s="28"/>
      <c r="P46" s="26"/>
      <c r="Q46" s="29">
        <f t="shared" si="0"/>
        <v>251413.99999999997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40271</v>
      </c>
      <c r="K47" s="30">
        <v>0</v>
      </c>
      <c r="L47" s="26">
        <v>40271</v>
      </c>
      <c r="M47" s="26">
        <v>40677.78</v>
      </c>
      <c r="N47" s="26">
        <v>325422.24</v>
      </c>
      <c r="O47" s="28"/>
      <c r="P47" s="26"/>
      <c r="Q47" s="29">
        <f t="shared" si="0"/>
        <v>3254222.4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9276</v>
      </c>
      <c r="K48" s="30">
        <v>0</v>
      </c>
      <c r="L48" s="26">
        <v>9276</v>
      </c>
      <c r="M48" s="26">
        <v>9369.7000000000007</v>
      </c>
      <c r="N48" s="26">
        <v>140545.5</v>
      </c>
      <c r="O48" s="28"/>
      <c r="P48" s="26"/>
      <c r="Q48" s="29">
        <f t="shared" si="0"/>
        <v>1405455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14592</v>
      </c>
      <c r="K49" s="30">
        <v>0</v>
      </c>
      <c r="L49" s="26">
        <v>14592</v>
      </c>
      <c r="M49" s="26">
        <v>14739.39</v>
      </c>
      <c r="N49" s="26">
        <v>132654.51</v>
      </c>
      <c r="O49" s="28"/>
      <c r="P49" s="26"/>
      <c r="Q49" s="29">
        <f t="shared" si="0"/>
        <v>1326545.1000000001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3156048</v>
      </c>
      <c r="K50" s="30">
        <v>0</v>
      </c>
      <c r="L50" s="26">
        <v>3156048</v>
      </c>
      <c r="M50" s="26">
        <v>3187927.27</v>
      </c>
      <c r="N50" s="26">
        <v>28691345.43</v>
      </c>
      <c r="O50" s="28"/>
      <c r="P50" s="26"/>
      <c r="Q50" s="29">
        <f t="shared" si="0"/>
        <v>286913454.30000001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294112</v>
      </c>
      <c r="K51" s="30">
        <v>0</v>
      </c>
      <c r="L51" s="26">
        <v>294112</v>
      </c>
      <c r="M51" s="26">
        <v>297082.83</v>
      </c>
      <c r="N51" s="26">
        <v>3267911.1300000004</v>
      </c>
      <c r="O51" s="28"/>
      <c r="P51" s="26"/>
      <c r="Q51" s="29">
        <f t="shared" si="0"/>
        <v>32679111.300000004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203616</v>
      </c>
      <c r="K52" s="30">
        <v>0</v>
      </c>
      <c r="L52" s="26">
        <v>203616</v>
      </c>
      <c r="M52" s="26">
        <v>205672.73</v>
      </c>
      <c r="N52" s="26">
        <v>1851054.57</v>
      </c>
      <c r="O52" s="28"/>
      <c r="P52" s="26"/>
      <c r="Q52" s="29">
        <f t="shared" si="0"/>
        <v>18510545.699999999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3381303608.3000002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338130360.82999998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64244768.560000002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3783678737.6900001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19" priority="7">
      <formula>ISERROR($Q55)</formula>
    </cfRule>
  </conditionalFormatting>
  <conditionalFormatting sqref="Q55">
    <cfRule type="expression" dxfId="118" priority="6">
      <formula>ISERROR($J53)</formula>
    </cfRule>
  </conditionalFormatting>
  <conditionalFormatting sqref="Q58">
    <cfRule type="expression" dxfId="117" priority="5">
      <formula>ISERROR($Q58)</formula>
    </cfRule>
  </conditionalFormatting>
  <conditionalFormatting sqref="Q58">
    <cfRule type="expression" dxfId="116" priority="4">
      <formula>ISERROR($Q58)</formula>
    </cfRule>
  </conditionalFormatting>
  <conditionalFormatting sqref="Q58">
    <cfRule type="expression" dxfId="115" priority="3">
      <formula>ISERROR($Q58)</formula>
    </cfRule>
  </conditionalFormatting>
  <conditionalFormatting sqref="Q58">
    <cfRule type="expression" dxfId="114" priority="8">
      <formula>ISERROR($J59)</formula>
    </cfRule>
  </conditionalFormatting>
  <conditionalFormatting sqref="Q53">
    <cfRule type="expression" dxfId="113" priority="9">
      <formula>ISERROR($G54)</formula>
    </cfRule>
  </conditionalFormatting>
  <conditionalFormatting sqref="D3:E3">
    <cfRule type="cellIs" dxfId="112" priority="2" operator="equal">
      <formula>0</formula>
    </cfRule>
  </conditionalFormatting>
  <conditionalFormatting sqref="Q57">
    <cfRule type="expression" dxfId="111" priority="1">
      <formula>ISERROR($Q57)</formula>
    </cfRule>
  </conditionalFormatting>
  <conditionalFormatting sqref="Q56">
    <cfRule type="expression" dxfId="110" priority="10">
      <formula>ISERROR($Q56)</formula>
    </cfRule>
  </conditionalFormatting>
  <dataValidations count="10">
    <dataValidation type="decimal" allowBlank="1" showInputMessage="1" showErrorMessage="1" sqref="G58:G59" xr:uid="{3771024E-82DB-4F56-B6E8-489D997A901A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A05EEC18-BF92-4656-B27E-1604B2041D87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ACA18F50-A4D9-4CF4-A22F-E32D7939D70C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122F5FAA-3607-4B76-9574-316F7782E968}">
      <formula1>A8</formula1>
    </dataValidation>
    <dataValidation operator="greaterThanOrEqual" allowBlank="1" showInputMessage="1" showErrorMessage="1" sqref="K11:K52" xr:uid="{0C8C7C06-7E2F-4855-AF9C-BDDBEA7B982F}"/>
    <dataValidation type="decimal" allowBlank="1" showInputMessage="1" showErrorMessage="1" errorTitle="Error" error="Mayor a 1" sqref="Q53:Q54" xr:uid="{473F1A8F-F6EE-45B1-BE24-1A7DDF83FEA4}">
      <formula1>0.011</formula1>
      <formula2>AG56</formula2>
    </dataValidation>
    <dataValidation type="decimal" operator="greaterThan" allowBlank="1" showInputMessage="1" showErrorMessage="1" sqref="O8:P52" xr:uid="{075DF02C-D81E-483A-B407-A6FF485BFD73}">
      <formula1>0</formula1>
    </dataValidation>
    <dataValidation type="decimal" allowBlank="1" showInputMessage="1" showErrorMessage="1" errorTitle="Error" error="Mayor a 1" promptTitle="Porcentaje de AIU" prompt="Mayor a 1" sqref="N53" xr:uid="{2A132734-AD21-41DE-9B94-F151DEFFDE4F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70F48B31-AE0E-4FA3-AD1F-4BA529BF3C1C}">
      <formula1>0.011</formula1>
      <formula2>R56</formula2>
    </dataValidation>
    <dataValidation type="list" allowBlank="1" showInputMessage="1" showErrorMessage="1" sqref="D4" xr:uid="{FDCE94DE-9083-45F0-819D-13152759B3EC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3B4EA-AD25-425F-B925-F6331B076EE2}">
  <sheetPr>
    <tabColor rgb="FF00B050"/>
  </sheetPr>
  <dimension ref="A1:Y60"/>
  <sheetViews>
    <sheetView zoomScale="85" zoomScaleNormal="85" workbookViewId="0">
      <selection activeCell="Y51" sqref="Y51"/>
    </sheetView>
  </sheetViews>
  <sheetFormatPr baseColWidth="10" defaultRowHeight="15"/>
  <cols>
    <col min="10" max="10" width="17.7109375" customWidth="1"/>
    <col min="12" max="14" width="17.7109375" customWidth="1"/>
    <col min="17" max="17" width="21.425781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'[14]Solicitud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184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 customHeight="1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s="78" customFormat="1" ht="36">
      <c r="A10" s="73" t="b">
        <v>1</v>
      </c>
      <c r="B10" s="74">
        <v>3</v>
      </c>
      <c r="C10" s="74" t="s">
        <v>108</v>
      </c>
      <c r="D10" s="74" t="s">
        <v>113</v>
      </c>
      <c r="E10" s="74" t="s">
        <v>113</v>
      </c>
      <c r="F10" s="74" t="s">
        <v>114</v>
      </c>
      <c r="G10" s="74">
        <v>23</v>
      </c>
      <c r="H10" s="74" t="s">
        <v>111</v>
      </c>
      <c r="I10" s="74">
        <v>10</v>
      </c>
      <c r="J10" s="75">
        <v>1508000</v>
      </c>
      <c r="K10" s="63">
        <v>6.6188990000000003E-2</v>
      </c>
      <c r="L10" s="75">
        <v>1408187.0030799999</v>
      </c>
      <c r="M10" s="75">
        <v>1422411.11</v>
      </c>
      <c r="N10" s="75">
        <v>32715455.530000001</v>
      </c>
      <c r="O10" s="76"/>
      <c r="P10" s="75"/>
      <c r="Q10" s="77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18665</v>
      </c>
      <c r="K11" s="30">
        <v>0.73873560139298156</v>
      </c>
      <c r="L11" s="47">
        <v>4876.4999999999991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-0.25000000000000011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12443</v>
      </c>
      <c r="K12" s="30">
        <v>0.66004982721208716</v>
      </c>
      <c r="L12" s="26">
        <v>4229.9999999999991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-0.25000000000000011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12443</v>
      </c>
      <c r="K13" s="30">
        <v>0.65950735353210643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15271</v>
      </c>
      <c r="K14" s="30">
        <v>0.64648680505533362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14140</v>
      </c>
      <c r="K15" s="30">
        <v>0.69639321074964644</v>
      </c>
      <c r="L15" s="26">
        <v>4292.9999999999991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-0.25000000000000011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4525</v>
      </c>
      <c r="K16" s="30">
        <v>0.62044198895027625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3733</v>
      </c>
      <c r="K17" s="30">
        <v>0.59858023037771235</v>
      </c>
      <c r="L17" s="26">
        <v>1498.4999999999998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-0.25000000000000011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6222</v>
      </c>
      <c r="K18" s="30">
        <v>0.64223722275795558</v>
      </c>
      <c r="L18" s="26">
        <v>2226.0000000000005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-0.24999999999999989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35067</v>
      </c>
      <c r="K19" s="30">
        <v>0.59141072803490458</v>
      </c>
      <c r="L19" s="26">
        <v>14328.000000000002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-0.19999999999999984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15950</v>
      </c>
      <c r="K20" s="30">
        <v>0.61294043887147331</v>
      </c>
      <c r="L20" s="26">
        <v>6173.6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12443</v>
      </c>
      <c r="K21" s="30">
        <v>0.66014626697741696</v>
      </c>
      <c r="L21" s="26">
        <v>4228.8000000000011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-0.19999999999999984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13461</v>
      </c>
      <c r="K22" s="30">
        <v>0.67751281479830627</v>
      </c>
      <c r="L22" s="26">
        <v>4340.9999999999991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-0.25000000000000011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13688</v>
      </c>
      <c r="K23" s="30">
        <v>0.55657510227936879</v>
      </c>
      <c r="L23" s="26">
        <v>6069.6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8597</v>
      </c>
      <c r="K24" s="30">
        <v>0.87053623356984988</v>
      </c>
      <c r="L24" s="26">
        <v>1113.0000000000005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-0.24999999999999967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667</v>
      </c>
      <c r="K25" s="30">
        <v>0.68575712143928036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6674</v>
      </c>
      <c r="K26" s="30">
        <v>0.73808810308660466</v>
      </c>
      <c r="L26" s="26">
        <v>1748.0000000000005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-0.19999999999999984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6561</v>
      </c>
      <c r="K27" s="30">
        <v>0.7335771985977747</v>
      </c>
      <c r="L27" s="26">
        <v>1748.0000000000002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-0.19999999999999984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3959</v>
      </c>
      <c r="K28" s="30">
        <v>0.72013134629957065</v>
      </c>
      <c r="L28" s="26">
        <v>1107.9999999999998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-0.20000000000000018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3224</v>
      </c>
      <c r="K29" s="30">
        <v>0.68213399503722083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10860</v>
      </c>
      <c r="K30" s="30">
        <v>0.61691988950276244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5826</v>
      </c>
      <c r="K31" s="30">
        <v>0.66700995537246821</v>
      </c>
      <c r="L31" s="26">
        <v>1940.0000000000002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20927</v>
      </c>
      <c r="K32" s="30">
        <v>0.57949061021646675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29411</v>
      </c>
      <c r="K33" s="30">
        <v>0.57692019992519805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29411</v>
      </c>
      <c r="K34" s="30">
        <v>0.57692019992519805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1244</v>
      </c>
      <c r="K35" s="30">
        <v>0.65393890675241151</v>
      </c>
      <c r="L35" s="26">
        <v>430.50000000000006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-0.24999999999999989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3280</v>
      </c>
      <c r="K36" s="30">
        <v>0.70480182926829271</v>
      </c>
      <c r="L36" s="26">
        <v>968.24999999999989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-0.25000000000000011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3620</v>
      </c>
      <c r="K37" s="30">
        <v>0.71761049723756898</v>
      </c>
      <c r="L37" s="26">
        <v>1022.2500000000003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-0.24999999999999978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3620</v>
      </c>
      <c r="K38" s="30">
        <v>0.71761049723756898</v>
      </c>
      <c r="L38" s="26">
        <v>1022.2500000000003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-0.24999999999999978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4299</v>
      </c>
      <c r="K39" s="30">
        <v>0.69207955338450811</v>
      </c>
      <c r="L39" s="26">
        <v>1323.7499999999995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-0.25000000000000022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4864</v>
      </c>
      <c r="K40" s="30">
        <v>0.56023848684210531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4864</v>
      </c>
      <c r="K41" s="30">
        <v>0.56023848684210531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13688</v>
      </c>
      <c r="K42" s="30">
        <v>0.61338398597311516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26018</v>
      </c>
      <c r="K43" s="30">
        <v>0.75543854254746712</v>
      </c>
      <c r="L43" s="26">
        <v>6363.0000000000009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-0.24999999999999989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15837</v>
      </c>
      <c r="K44" s="30">
        <v>0.62624234387825983</v>
      </c>
      <c r="L44" s="26">
        <v>5919.1999999999989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-0.20000000000000018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5430</v>
      </c>
      <c r="K45" s="30">
        <v>0.72405156537753224</v>
      </c>
      <c r="L45" s="26">
        <v>1498.3999999999999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-0.20000000000000007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2828</v>
      </c>
      <c r="K46" s="30">
        <v>0.59462517680339455</v>
      </c>
      <c r="L46" s="26">
        <v>1146.4000000000003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-0.19999999999999973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39592</v>
      </c>
      <c r="K47" s="30">
        <v>0.86734693877551017</v>
      </c>
      <c r="L47" s="26">
        <v>5252.0000000000018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-0.19999999999999973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15837</v>
      </c>
      <c r="K48" s="30">
        <v>0.84572835764349308</v>
      </c>
      <c r="L48" s="26">
        <v>2443.2000000000003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-0.19999999999999996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30542</v>
      </c>
      <c r="K49" s="30">
        <v>0.78937856067055201</v>
      </c>
      <c r="L49" s="26">
        <v>6432.8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-0.19999999999999996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152712</v>
      </c>
      <c r="K50" s="30">
        <v>0.87029702970297029</v>
      </c>
      <c r="L50" s="26">
        <v>19807.2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202485</v>
      </c>
      <c r="K51" s="30">
        <v>0.85693014297355363</v>
      </c>
      <c r="L51" s="26">
        <v>28969.499999999993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-0.25000000000000022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218322</v>
      </c>
      <c r="K52" s="30">
        <v>0.87582378321928156</v>
      </c>
      <c r="L52" s="26">
        <v>27110.400000000012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-0.19999999999999962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09" priority="7">
      <formula>ISERROR($Q55)</formula>
    </cfRule>
  </conditionalFormatting>
  <conditionalFormatting sqref="Q55">
    <cfRule type="expression" dxfId="108" priority="6">
      <formula>ISERROR($J53)</formula>
    </cfRule>
  </conditionalFormatting>
  <conditionalFormatting sqref="Q58">
    <cfRule type="expression" dxfId="107" priority="5">
      <formula>ISERROR($Q58)</formula>
    </cfRule>
  </conditionalFormatting>
  <conditionalFormatting sqref="Q58">
    <cfRule type="expression" dxfId="106" priority="4">
      <formula>ISERROR($Q58)</formula>
    </cfRule>
  </conditionalFormatting>
  <conditionalFormatting sqref="Q58">
    <cfRule type="expression" dxfId="105" priority="3">
      <formula>ISERROR($Q58)</formula>
    </cfRule>
  </conditionalFormatting>
  <conditionalFormatting sqref="Q58">
    <cfRule type="expression" dxfId="104" priority="8">
      <formula>ISERROR($J59)</formula>
    </cfRule>
  </conditionalFormatting>
  <conditionalFormatting sqref="Q53">
    <cfRule type="expression" dxfId="103" priority="9">
      <formula>ISERROR($G54)</formula>
    </cfRule>
  </conditionalFormatting>
  <conditionalFormatting sqref="D3:E3">
    <cfRule type="cellIs" dxfId="102" priority="2" operator="equal">
      <formula>0</formula>
    </cfRule>
  </conditionalFormatting>
  <conditionalFormatting sqref="Q57">
    <cfRule type="expression" dxfId="101" priority="1">
      <formula>ISERROR($Q57)</formula>
    </cfRule>
  </conditionalFormatting>
  <conditionalFormatting sqref="Q56">
    <cfRule type="expression" dxfId="100" priority="10">
      <formula>ISERROR($Q56)</formula>
    </cfRule>
  </conditionalFormatting>
  <dataValidations count="10">
    <dataValidation type="decimal" allowBlank="1" showInputMessage="1" showErrorMessage="1" sqref="G58:G59" xr:uid="{DD0FAF2D-63C9-4035-8484-505ECD83690D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1B48BE00-395C-40ED-AEEF-F6F4EDC16208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CA0AAA7D-EB26-4B6E-9EB8-41BADB91D964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FCD2A899-8545-47C1-8E32-C98BF19B00AA}">
      <formula1>A8</formula1>
    </dataValidation>
    <dataValidation operator="greaterThanOrEqual" allowBlank="1" showInputMessage="1" showErrorMessage="1" sqref="K11:K52" xr:uid="{B9CEDA28-7A0B-4AD9-98BB-D42845C8CEA7}"/>
    <dataValidation type="decimal" allowBlank="1" showInputMessage="1" showErrorMessage="1" errorTitle="Error" error="Mayor a 1" sqref="Q53:Q54" xr:uid="{A2238CDE-105B-48EF-A71F-2D0B03D7AEF2}">
      <formula1>0.011</formula1>
      <formula2>AG56</formula2>
    </dataValidation>
    <dataValidation type="decimal" operator="greaterThan" allowBlank="1" showInputMessage="1" showErrorMessage="1" sqref="O8:P52" xr:uid="{E7C51F68-557D-47C9-A6E0-30B2C576A29D}">
      <formula1>0</formula1>
    </dataValidation>
    <dataValidation type="decimal" allowBlank="1" showInputMessage="1" showErrorMessage="1" errorTitle="Error" error="Mayor a 1" promptTitle="Porcentaje de AIU" prompt="Mayor a 1" sqref="N53" xr:uid="{C6253F47-EAB9-41E9-A322-F29187105F5F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B34F912F-56B6-4705-B3E7-703652CD6F10}">
      <formula1>0.011</formula1>
      <formula2>R56</formula2>
    </dataValidation>
    <dataValidation type="list" allowBlank="1" showInputMessage="1" showErrorMessage="1" sqref="D4" xr:uid="{9BC4C930-B2E1-47EE-9A4C-D684EE4445C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D0EC-9B6C-4A13-8ECA-CB872AF03FAA}">
  <sheetPr>
    <tabColor rgb="FF00B050"/>
  </sheetPr>
  <dimension ref="A1:Y60"/>
  <sheetViews>
    <sheetView zoomScale="90" zoomScaleNormal="90" workbookViewId="0">
      <selection activeCell="Y51" sqref="Y51"/>
    </sheetView>
  </sheetViews>
  <sheetFormatPr baseColWidth="10" defaultRowHeight="15"/>
  <cols>
    <col min="10" max="10" width="17.28515625" customWidth="1"/>
    <col min="12" max="14" width="17.28515625" customWidth="1"/>
    <col min="17" max="17" width="21.5703125" customWidth="1"/>
    <col min="19" max="19" width="16.42578125" customWidth="1"/>
    <col min="20" max="20" width="14.7109375" customWidth="1"/>
    <col min="21" max="25" width="14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'[15]Solicitud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179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s="68" customFormat="1" ht="36" customHeight="1">
      <c r="A9" s="64" t="b">
        <v>1</v>
      </c>
      <c r="B9" s="65">
        <v>2</v>
      </c>
      <c r="C9" s="65" t="s">
        <v>108</v>
      </c>
      <c r="D9" s="65" t="s">
        <v>112</v>
      </c>
      <c r="E9" s="65" t="s">
        <v>112</v>
      </c>
      <c r="F9" s="65" t="s">
        <v>110</v>
      </c>
      <c r="G9" s="65">
        <v>1</v>
      </c>
      <c r="H9" s="65" t="s">
        <v>111</v>
      </c>
      <c r="I9" s="65">
        <v>10</v>
      </c>
      <c r="J9" s="47">
        <v>2436000</v>
      </c>
      <c r="K9" s="63">
        <v>9.6759852216748765E-2</v>
      </c>
      <c r="L9" s="47">
        <v>2200293</v>
      </c>
      <c r="M9" s="47">
        <v>2222518.1800000002</v>
      </c>
      <c r="N9" s="47">
        <v>2222518.1800000002</v>
      </c>
      <c r="O9" s="66"/>
      <c r="P9" s="47"/>
      <c r="Q9" s="67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s="68" customFormat="1" ht="36">
      <c r="A10" s="64" t="b">
        <v>1</v>
      </c>
      <c r="B10" s="65">
        <v>3</v>
      </c>
      <c r="C10" s="65" t="s">
        <v>108</v>
      </c>
      <c r="D10" s="65" t="s">
        <v>113</v>
      </c>
      <c r="E10" s="65" t="s">
        <v>113</v>
      </c>
      <c r="F10" s="65" t="s">
        <v>114</v>
      </c>
      <c r="G10" s="65">
        <v>23</v>
      </c>
      <c r="H10" s="65" t="s">
        <v>111</v>
      </c>
      <c r="I10" s="65">
        <v>10</v>
      </c>
      <c r="J10" s="47">
        <v>1450000</v>
      </c>
      <c r="K10" s="63">
        <v>2.8836551724137904E-2</v>
      </c>
      <c r="L10" s="47">
        <v>1408187</v>
      </c>
      <c r="M10" s="47">
        <v>1422411.11</v>
      </c>
      <c r="N10" s="47">
        <v>32715455.530000001</v>
      </c>
      <c r="O10" s="66"/>
      <c r="P10" s="47"/>
      <c r="Q10" s="67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11991</v>
      </c>
      <c r="K11" s="30">
        <v>0.59331998999249436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10407</v>
      </c>
      <c r="K12" s="30">
        <v>0.59354280772556933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9955</v>
      </c>
      <c r="K13" s="30">
        <v>0.57440984429934705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10860</v>
      </c>
      <c r="K14" s="30">
        <v>0.50290055248618781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9955</v>
      </c>
      <c r="K15" s="30">
        <v>0.5687594173782019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4525</v>
      </c>
      <c r="K16" s="30">
        <v>0.62044198895027625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3394</v>
      </c>
      <c r="K17" s="30">
        <v>0.55848556275780792</v>
      </c>
      <c r="L17" s="26">
        <v>1498.5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5430</v>
      </c>
      <c r="K18" s="30">
        <v>0.59005524861878456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32579</v>
      </c>
      <c r="K19" s="30">
        <v>0.56020749562601679</v>
      </c>
      <c r="L19" s="26">
        <v>14327.999999999998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-0.20000000000000007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12556</v>
      </c>
      <c r="K20" s="30">
        <v>0.50831474992035675</v>
      </c>
      <c r="L20" s="26">
        <v>6173.6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9615</v>
      </c>
      <c r="K21" s="30">
        <v>0.56018720748829953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10068</v>
      </c>
      <c r="K22" s="30">
        <v>0.56883194278903448</v>
      </c>
      <c r="L22" s="26">
        <v>4341.0000000000009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-0.24999999999999989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13235</v>
      </c>
      <c r="K23" s="30">
        <v>0.5413978088401965</v>
      </c>
      <c r="L23" s="26">
        <v>6069.5999999999995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-0.20000000000000007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9163</v>
      </c>
      <c r="K24" s="30">
        <v>0.87853323147440798</v>
      </c>
      <c r="L24" s="26">
        <v>1112.9999999999995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-0.25000000000000033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905</v>
      </c>
      <c r="K25" s="30">
        <v>0.76839779005524866</v>
      </c>
      <c r="L25" s="26">
        <v>209.59999999999997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-0.20000000000000018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5090</v>
      </c>
      <c r="K26" s="30">
        <v>0.65658153241650297</v>
      </c>
      <c r="L26" s="26">
        <v>1748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5317</v>
      </c>
      <c r="K27" s="30">
        <v>0.67124318224562729</v>
      </c>
      <c r="L27" s="26">
        <v>1747.9999999999998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-0.20000000000000007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4412</v>
      </c>
      <c r="K28" s="30">
        <v>0.7488667271078876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3054</v>
      </c>
      <c r="K29" s="30">
        <v>0.66444007858546172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10746</v>
      </c>
      <c r="K30" s="30">
        <v>0.61285594639866003</v>
      </c>
      <c r="L30" s="26">
        <v>4160.2499999999991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-0.25000000000000011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6448</v>
      </c>
      <c r="K31" s="30">
        <v>0.6991315136476427</v>
      </c>
      <c r="L31" s="26">
        <v>1939.9999999999998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-0.20000000000000007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27488</v>
      </c>
      <c r="K32" s="30">
        <v>0.67986030267753206</v>
      </c>
      <c r="L32" s="26">
        <v>8799.9999999999982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-0.20000000000000018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39479</v>
      </c>
      <c r="K33" s="30">
        <v>0.68481471161883534</v>
      </c>
      <c r="L33" s="26">
        <v>12443.199999999999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-0.20000000000000007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39479</v>
      </c>
      <c r="K34" s="30">
        <v>0.68481471161883534</v>
      </c>
      <c r="L34" s="26">
        <v>12443.199999999999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-0.20000000000000007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1244</v>
      </c>
      <c r="K35" s="30">
        <v>0.65393890675241151</v>
      </c>
      <c r="L35" s="26">
        <v>430.50000000000006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-0.24999999999999989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3959</v>
      </c>
      <c r="K36" s="30">
        <v>0.75543066430916894</v>
      </c>
      <c r="L36" s="26">
        <v>968.25000000000011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-0.24999999999999989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4185</v>
      </c>
      <c r="K37" s="30">
        <v>0.75573476702508957</v>
      </c>
      <c r="L37" s="26">
        <v>1022.2500000000001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-0.24999999999999989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4185</v>
      </c>
      <c r="K38" s="30">
        <v>0.75573476702508957</v>
      </c>
      <c r="L38" s="26">
        <v>1022.2500000000001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-0.24999999999999989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5995</v>
      </c>
      <c r="K39" s="30">
        <v>0.77919099249374479</v>
      </c>
      <c r="L39" s="26">
        <v>1323.75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5317</v>
      </c>
      <c r="K40" s="30">
        <v>0.59770547301109644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5430</v>
      </c>
      <c r="K41" s="30">
        <v>0.60607734806629832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14819</v>
      </c>
      <c r="K42" s="30">
        <v>0</v>
      </c>
      <c r="L42" s="26">
        <v>14819</v>
      </c>
      <c r="M42" s="26">
        <v>14968.69</v>
      </c>
      <c r="N42" s="26">
        <v>15597374.98</v>
      </c>
      <c r="O42" s="28"/>
      <c r="P42" s="26"/>
      <c r="Q42" s="29">
        <f t="shared" si="0"/>
        <v>155973749.80000001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NO</v>
      </c>
      <c r="X42" s="80" t="str">
        <f t="shared" si="3"/>
        <v>NO</v>
      </c>
      <c r="Y42" s="80" t="str">
        <f t="shared" si="4"/>
        <v>N/A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35067</v>
      </c>
      <c r="K43" s="30">
        <v>0.62</v>
      </c>
      <c r="L43" s="26">
        <v>13325.460000000001</v>
      </c>
      <c r="M43" s="26">
        <v>13460.06</v>
      </c>
      <c r="N43" s="26">
        <v>11629491.84</v>
      </c>
      <c r="O43" s="28"/>
      <c r="P43" s="26"/>
      <c r="Q43" s="29">
        <f t="shared" si="0"/>
        <v>116294918.40000001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NO</v>
      </c>
      <c r="X43" s="80" t="str">
        <f t="shared" si="3"/>
        <v>NO</v>
      </c>
      <c r="Y43" s="80" t="str">
        <f t="shared" si="4"/>
        <v>N/A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13461</v>
      </c>
      <c r="K44" s="30">
        <v>0.5602704108164327</v>
      </c>
      <c r="L44" s="26">
        <v>5919.2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8145</v>
      </c>
      <c r="K45" s="30">
        <v>0.81603437691835479</v>
      </c>
      <c r="L45" s="26">
        <v>1498.4000000000003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-0.19999999999999984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3394</v>
      </c>
      <c r="K46" s="30">
        <v>0.66222746022392454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25000</v>
      </c>
      <c r="K47" s="30">
        <v>0.78991999999999996</v>
      </c>
      <c r="L47" s="26">
        <v>5252.0000000000009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-0.19999999999999984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3054</v>
      </c>
      <c r="K48" s="30">
        <v>0.20000000000000007</v>
      </c>
      <c r="L48" s="26">
        <v>2443.1999999999998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-0.20000000000000007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12217</v>
      </c>
      <c r="K49" s="30">
        <v>0.47345502169108622</v>
      </c>
      <c r="L49" s="26">
        <v>6432.7999999999993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-0.20000000000000007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85858</v>
      </c>
      <c r="K50" s="30">
        <v>0.76930280230147452</v>
      </c>
      <c r="L50" s="26">
        <v>19807.2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124658</v>
      </c>
      <c r="K51" s="30">
        <v>0.76760817596945241</v>
      </c>
      <c r="L51" s="26">
        <v>28969.5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106333</v>
      </c>
      <c r="K52" s="30">
        <v>0.74504246094815341</v>
      </c>
      <c r="L52" s="26">
        <v>27110.400000000005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-0.19999999999999984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2801210174.9000001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280121017.49000001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53222993.32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3134554185.7100005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99" priority="7">
      <formula>ISERROR($Q55)</formula>
    </cfRule>
  </conditionalFormatting>
  <conditionalFormatting sqref="Q55">
    <cfRule type="expression" dxfId="98" priority="6">
      <formula>ISERROR($J53)</formula>
    </cfRule>
  </conditionalFormatting>
  <conditionalFormatting sqref="Q58">
    <cfRule type="expression" dxfId="97" priority="5">
      <formula>ISERROR($Q58)</formula>
    </cfRule>
  </conditionalFormatting>
  <conditionalFormatting sqref="Q58">
    <cfRule type="expression" dxfId="96" priority="4">
      <formula>ISERROR($Q58)</formula>
    </cfRule>
  </conditionalFormatting>
  <conditionalFormatting sqref="Q58">
    <cfRule type="expression" dxfId="95" priority="3">
      <formula>ISERROR($Q58)</formula>
    </cfRule>
  </conditionalFormatting>
  <conditionalFormatting sqref="Q58">
    <cfRule type="expression" dxfId="94" priority="8">
      <formula>ISERROR($J59)</formula>
    </cfRule>
  </conditionalFormatting>
  <conditionalFormatting sqref="Q53">
    <cfRule type="expression" dxfId="93" priority="9">
      <formula>ISERROR($G54)</formula>
    </cfRule>
  </conditionalFormatting>
  <conditionalFormatting sqref="D3:E3">
    <cfRule type="cellIs" dxfId="92" priority="2" operator="equal">
      <formula>0</formula>
    </cfRule>
  </conditionalFormatting>
  <conditionalFormatting sqref="Q57">
    <cfRule type="expression" dxfId="91" priority="1">
      <formula>ISERROR($Q57)</formula>
    </cfRule>
  </conditionalFormatting>
  <conditionalFormatting sqref="Q56">
    <cfRule type="expression" dxfId="90" priority="10">
      <formula>ISERROR($Q56)</formula>
    </cfRule>
  </conditionalFormatting>
  <dataValidations count="10">
    <dataValidation type="decimal" allowBlank="1" showInputMessage="1" showErrorMessage="1" sqref="G58:G59" xr:uid="{5759C510-5997-41E4-9C42-9649BEF51EF0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39127DBD-80B0-464A-AD42-CF82E01C79A0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F9F07D51-DE30-436B-8D5F-D4A8A6FFA98A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94DA57ED-3B21-4D4F-9CFE-F47E18C84BAB}">
      <formula1>A8</formula1>
    </dataValidation>
    <dataValidation operator="greaterThanOrEqual" allowBlank="1" showInputMessage="1" showErrorMessage="1" sqref="K11:K52" xr:uid="{4E3A84E8-0A25-4627-886A-4A981BA41226}"/>
    <dataValidation type="decimal" allowBlank="1" showInputMessage="1" showErrorMessage="1" errorTitle="Error" error="Mayor a 1" sqref="Q53:Q54" xr:uid="{217D9CA8-E9AC-49B9-9940-0DDC313210B5}">
      <formula1>0.011</formula1>
      <formula2>AG56</formula2>
    </dataValidation>
    <dataValidation type="decimal" operator="greaterThan" allowBlank="1" showInputMessage="1" showErrorMessage="1" sqref="O8:P52" xr:uid="{0A655D0E-457A-440A-A4C8-6F1077636267}">
      <formula1>0</formula1>
    </dataValidation>
    <dataValidation type="decimal" allowBlank="1" showInputMessage="1" showErrorMessage="1" errorTitle="Error" error="Mayor a 1" promptTitle="Porcentaje de AIU" prompt="Mayor a 1" sqref="N53" xr:uid="{424C8DE4-0109-4B2F-8310-CA23C86786E1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181A561D-B957-420A-B7EE-38B687E6954D}">
      <formula1>0.011</formula1>
      <formula2>R56</formula2>
    </dataValidation>
    <dataValidation type="list" allowBlank="1" showInputMessage="1" showErrorMessage="1" sqref="D4" xr:uid="{129D76F7-E5A8-44BA-8DDC-8837CD728B8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75F98-5E1A-44A8-BB7D-5E6CF0DF3FBF}">
  <sheetPr>
    <tabColor theme="9"/>
  </sheetPr>
  <dimension ref="A1:Y60"/>
  <sheetViews>
    <sheetView workbookViewId="0">
      <selection activeCell="Y51" sqref="Y51"/>
    </sheetView>
  </sheetViews>
  <sheetFormatPr baseColWidth="10" defaultRowHeight="15"/>
  <cols>
    <col min="10" max="10" width="20" customWidth="1"/>
    <col min="12" max="14" width="20" customWidth="1"/>
    <col min="17" max="17" width="20" customWidth="1"/>
    <col min="19" max="19" width="15.28515625" customWidth="1"/>
    <col min="21" max="25" width="13.425781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'[16]Solicitud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56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13035</v>
      </c>
      <c r="K11" s="30">
        <v>0.62589182968929802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11586</v>
      </c>
      <c r="K12" s="30">
        <v>0.63490419471776283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12322</v>
      </c>
      <c r="K13" s="30">
        <v>0.65616377211491639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11683</v>
      </c>
      <c r="K14" s="30">
        <v>0.53791834289138063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9880</v>
      </c>
      <c r="K15" s="30">
        <v>0.56548582995951424</v>
      </c>
      <c r="L15" s="26">
        <v>4292.9999999999991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-0.25000000000000011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4165</v>
      </c>
      <c r="K16" s="30">
        <v>0.58763505402160865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3818</v>
      </c>
      <c r="K17" s="30">
        <v>0.60751702462021995</v>
      </c>
      <c r="L17" s="26">
        <v>1498.5000000000002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-0.24999999999999989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6340</v>
      </c>
      <c r="K18" s="30">
        <v>0.64889589905362777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27533</v>
      </c>
      <c r="K19" s="30">
        <v>0.47960629063305849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12697</v>
      </c>
      <c r="K20" s="30">
        <v>0.51377490745845478</v>
      </c>
      <c r="L20" s="26">
        <v>6173.5999999999995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-0.20000000000000007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12053</v>
      </c>
      <c r="K21" s="30">
        <v>0.64914958931386368</v>
      </c>
      <c r="L21" s="26">
        <v>4228.8000000000011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-0.19999999999999984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10548</v>
      </c>
      <c r="K22" s="30">
        <v>0.58845278725824801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11286</v>
      </c>
      <c r="K23" s="30">
        <v>0.46220095693779906</v>
      </c>
      <c r="L23" s="26">
        <v>6069.5999999999995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-0.20000000000000007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7380</v>
      </c>
      <c r="K24" s="30">
        <v>0.84918699186991864</v>
      </c>
      <c r="L24" s="26">
        <v>1113.0000000000005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-0.24999999999999967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460</v>
      </c>
      <c r="K25" s="30">
        <v>0.54434782608695653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5273</v>
      </c>
      <c r="K26" s="30">
        <v>0.66849990517731839</v>
      </c>
      <c r="L26" s="26">
        <v>1748.0000000000002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-0.19999999999999984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5273</v>
      </c>
      <c r="K27" s="30">
        <v>0.66849990517731839</v>
      </c>
      <c r="L27" s="26">
        <v>1748.0000000000002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-0.19999999999999984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4218</v>
      </c>
      <c r="K28" s="30">
        <v>0.73731626363205316</v>
      </c>
      <c r="L28" s="26">
        <v>1107.9999999999998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-0.20000000000000018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2937</v>
      </c>
      <c r="K29" s="30">
        <v>0.65107252298263529</v>
      </c>
      <c r="L29" s="26">
        <v>1024.8000000000002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-0.19999999999999984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10294</v>
      </c>
      <c r="K30" s="30">
        <v>0.59585680979211197</v>
      </c>
      <c r="L30" s="26">
        <v>4160.2499999999991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-0.25000000000000011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6340</v>
      </c>
      <c r="K31" s="30">
        <v>0.694006309148265</v>
      </c>
      <c r="L31" s="26">
        <v>1940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17676</v>
      </c>
      <c r="K32" s="30">
        <v>0.50214980764878936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27340</v>
      </c>
      <c r="K33" s="30">
        <v>0.54487198244330648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27340</v>
      </c>
      <c r="K34" s="30">
        <v>0.54487198244330648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1132</v>
      </c>
      <c r="K35" s="30">
        <v>0.6196996466431095</v>
      </c>
      <c r="L35" s="26">
        <v>430.50000000000006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-0.24999999999999989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3950</v>
      </c>
      <c r="K36" s="30">
        <v>0.75487341772151895</v>
      </c>
      <c r="L36" s="26">
        <v>968.25000000000011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-0.24999999999999989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4045</v>
      </c>
      <c r="K37" s="30">
        <v>0.74728059332509278</v>
      </c>
      <c r="L37" s="26">
        <v>1022.2499999999997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-0.25000000000000022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4045</v>
      </c>
      <c r="K38" s="30">
        <v>0.74728059332509278</v>
      </c>
      <c r="L38" s="26">
        <v>1022.2499999999997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-0.25000000000000022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6165</v>
      </c>
      <c r="K39" s="30">
        <v>0.78527980535279807</v>
      </c>
      <c r="L39" s="26">
        <v>1323.75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4521</v>
      </c>
      <c r="K40" s="30">
        <v>0.52687458526874587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4511</v>
      </c>
      <c r="K41" s="30">
        <v>0.52582575925515407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12056</v>
      </c>
      <c r="K42" s="30">
        <v>0.56104844061048442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24694</v>
      </c>
      <c r="K43" s="30">
        <v>0.74232607111039117</v>
      </c>
      <c r="L43" s="26">
        <v>6363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13202</v>
      </c>
      <c r="K44" s="30">
        <v>0.55164369034994687</v>
      </c>
      <c r="L44" s="26">
        <v>5919.2000000000016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-0.19999999999999973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4368</v>
      </c>
      <c r="K45" s="30">
        <v>0.65695970695970696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3737</v>
      </c>
      <c r="K46" s="30">
        <v>0.6932298635268932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26955</v>
      </c>
      <c r="K47" s="30">
        <v>0.80515674271934712</v>
      </c>
      <c r="L47" s="26">
        <v>5251.9999999999982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-0.20000000000000029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20701</v>
      </c>
      <c r="K48" s="30">
        <v>0.88197671610067141</v>
      </c>
      <c r="L48" s="26">
        <v>2443.2000000000012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-0.19999999999999962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37952</v>
      </c>
      <c r="K49" s="30">
        <v>0.83050168634064081</v>
      </c>
      <c r="L49" s="26">
        <v>6432.8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-0.19999999999999996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115006</v>
      </c>
      <c r="K50" s="30">
        <v>0.82777246404535409</v>
      </c>
      <c r="L50" s="26">
        <v>19807.200000000008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-0.19999999999999962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322015</v>
      </c>
      <c r="K51" s="30">
        <v>0.91003679952797234</v>
      </c>
      <c r="L51" s="26">
        <v>28969.499999999985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-0.25000000000000033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483022</v>
      </c>
      <c r="K52" s="30">
        <v>0.94387336394615562</v>
      </c>
      <c r="L52" s="26">
        <v>27110.40000000002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-0.1999999999999994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89" priority="7">
      <formula>ISERROR($Q55)</formula>
    </cfRule>
  </conditionalFormatting>
  <conditionalFormatting sqref="Q55">
    <cfRule type="expression" dxfId="88" priority="6">
      <formula>ISERROR($J53)</formula>
    </cfRule>
  </conditionalFormatting>
  <conditionalFormatting sqref="Q58">
    <cfRule type="expression" dxfId="87" priority="5">
      <formula>ISERROR($Q58)</formula>
    </cfRule>
  </conditionalFormatting>
  <conditionalFormatting sqref="Q58">
    <cfRule type="expression" dxfId="86" priority="4">
      <formula>ISERROR($Q58)</formula>
    </cfRule>
  </conditionalFormatting>
  <conditionalFormatting sqref="Q58">
    <cfRule type="expression" dxfId="85" priority="3">
      <formula>ISERROR($Q58)</formula>
    </cfRule>
  </conditionalFormatting>
  <conditionalFormatting sqref="Q58">
    <cfRule type="expression" dxfId="84" priority="8">
      <formula>ISERROR($J59)</formula>
    </cfRule>
  </conditionalFormatting>
  <conditionalFormatting sqref="Q53">
    <cfRule type="expression" dxfId="83" priority="9">
      <formula>ISERROR($G54)</formula>
    </cfRule>
  </conditionalFormatting>
  <conditionalFormatting sqref="D3:E3">
    <cfRule type="cellIs" dxfId="82" priority="2" operator="equal">
      <formula>0</formula>
    </cfRule>
  </conditionalFormatting>
  <conditionalFormatting sqref="Q57">
    <cfRule type="expression" dxfId="81" priority="1">
      <formula>ISERROR($Q57)</formula>
    </cfRule>
  </conditionalFormatting>
  <conditionalFormatting sqref="Q56">
    <cfRule type="expression" dxfId="80" priority="10">
      <formula>ISERROR($Q56)</formula>
    </cfRule>
  </conditionalFormatting>
  <dataValidations count="10">
    <dataValidation type="decimal" allowBlank="1" showInputMessage="1" showErrorMessage="1" sqref="G58:G59" xr:uid="{3BD2A31E-30A3-48C4-96D7-7C595733B091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AD07FBD9-7ECD-4405-A591-F128B1B49C84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04580E33-127C-485D-84E4-CA1D1DB6C553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6D2E3775-6CFF-4B03-997A-7B6BABBA7172}">
      <formula1>A8</formula1>
    </dataValidation>
    <dataValidation operator="greaterThanOrEqual" allowBlank="1" showInputMessage="1" showErrorMessage="1" sqref="K11:K52" xr:uid="{3F927447-250A-405D-B2EF-D5191BD5C8C1}"/>
    <dataValidation type="decimal" allowBlank="1" showInputMessage="1" showErrorMessage="1" errorTitle="Error" error="Mayor a 1" sqref="Q53:Q54" xr:uid="{22AB1575-3C86-40F8-8CBA-D96C694F2E83}">
      <formula1>0.011</formula1>
      <formula2>AG56</formula2>
    </dataValidation>
    <dataValidation type="decimal" operator="greaterThan" allowBlank="1" showInputMessage="1" showErrorMessage="1" sqref="O8:P52" xr:uid="{6F568F23-E16A-4BFB-B0A6-53BE9FE41ED1}">
      <formula1>0</formula1>
    </dataValidation>
    <dataValidation type="decimal" allowBlank="1" showInputMessage="1" showErrorMessage="1" errorTitle="Error" error="Mayor a 1" promptTitle="Porcentaje de AIU" prompt="Mayor a 1" sqref="N53" xr:uid="{59B9CA87-6AA0-45C0-94A6-C7654D0DDA53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7C4A2863-8A2E-4E08-9ED0-EEAA7E45AF73}">
      <formula1>0.011</formula1>
      <formula2>R56</formula2>
    </dataValidation>
    <dataValidation type="list" allowBlank="1" showInputMessage="1" showErrorMessage="1" sqref="D4" xr:uid="{45FF651B-5BDF-41A0-9C0E-9D352087E0DC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7619-FE0F-4EDD-BAF6-DC907E0FC984}">
  <sheetPr>
    <tabColor rgb="FFFF0000"/>
  </sheetPr>
  <dimension ref="A1:Q60"/>
  <sheetViews>
    <sheetView workbookViewId="0">
      <selection activeCell="I11" sqref="I11"/>
    </sheetView>
  </sheetViews>
  <sheetFormatPr baseColWidth="10" defaultRowHeight="15"/>
  <cols>
    <col min="10" max="10" width="16" customWidth="1"/>
    <col min="12" max="14" width="16" customWidth="1"/>
    <col min="17" max="17" width="23.1406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'[17]Solicitud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185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47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47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47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47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47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47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51890</v>
      </c>
      <c r="K11" s="30">
        <v>0</v>
      </c>
      <c r="L11" s="47">
        <v>51890</v>
      </c>
      <c r="M11" s="47">
        <v>52414.14</v>
      </c>
      <c r="N11" s="47">
        <v>7966949.2800000003</v>
      </c>
      <c r="O11" s="66"/>
      <c r="P11" s="47"/>
      <c r="Q11" s="67">
        <f t="shared" si="0"/>
        <v>79669492.799999997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47">
        <v>32938</v>
      </c>
      <c r="K12" s="30">
        <v>0</v>
      </c>
      <c r="L12" s="26">
        <v>32938</v>
      </c>
      <c r="M12" s="26">
        <v>33270.71</v>
      </c>
      <c r="N12" s="26">
        <v>18964304.699999999</v>
      </c>
      <c r="O12" s="28"/>
      <c r="P12" s="47"/>
      <c r="Q12" s="29">
        <f t="shared" si="0"/>
        <v>189643047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47">
        <v>35151</v>
      </c>
      <c r="K13" s="30">
        <v>0</v>
      </c>
      <c r="L13" s="26">
        <v>35151</v>
      </c>
      <c r="M13" s="26">
        <v>35506.06</v>
      </c>
      <c r="N13" s="26">
        <v>18463151.199999999</v>
      </c>
      <c r="O13" s="28"/>
      <c r="P13" s="47"/>
      <c r="Q13" s="29">
        <f t="shared" si="0"/>
        <v>184631512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47">
        <v>108539</v>
      </c>
      <c r="K14" s="30">
        <v>0</v>
      </c>
      <c r="L14" s="26">
        <v>108539</v>
      </c>
      <c r="M14" s="26">
        <v>109635.35</v>
      </c>
      <c r="N14" s="26">
        <v>10853899.65</v>
      </c>
      <c r="O14" s="28"/>
      <c r="P14" s="47"/>
      <c r="Q14" s="29">
        <f t="shared" si="0"/>
        <v>108538996.5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47">
        <v>30130</v>
      </c>
      <c r="K15" s="30">
        <v>0</v>
      </c>
      <c r="L15" s="26">
        <v>30130</v>
      </c>
      <c r="M15" s="26">
        <v>30434.34</v>
      </c>
      <c r="N15" s="26">
        <v>14334574.140000001</v>
      </c>
      <c r="O15" s="28"/>
      <c r="P15" s="47"/>
      <c r="Q15" s="29">
        <f t="shared" si="0"/>
        <v>143345741.40000001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47">
        <v>14228</v>
      </c>
      <c r="K16" s="30">
        <v>0</v>
      </c>
      <c r="L16" s="26">
        <v>14228</v>
      </c>
      <c r="M16" s="26">
        <v>14371.72</v>
      </c>
      <c r="N16" s="26">
        <v>3348610.76</v>
      </c>
      <c r="O16" s="28"/>
      <c r="P16" s="47"/>
      <c r="Q16" s="29">
        <f t="shared" si="0"/>
        <v>33486107.599999998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47">
        <v>20390</v>
      </c>
      <c r="K17" s="30">
        <v>0</v>
      </c>
      <c r="L17" s="26">
        <v>20390</v>
      </c>
      <c r="M17" s="26">
        <v>20595.96</v>
      </c>
      <c r="N17" s="26">
        <v>7332161.7599999998</v>
      </c>
      <c r="O17" s="28"/>
      <c r="P17" s="47"/>
      <c r="Q17" s="29">
        <f t="shared" si="0"/>
        <v>73321617.599999994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47">
        <v>32641</v>
      </c>
      <c r="K18" s="30">
        <v>0</v>
      </c>
      <c r="L18" s="26">
        <v>32641</v>
      </c>
      <c r="M18" s="26">
        <v>32970.71</v>
      </c>
      <c r="N18" s="26">
        <v>4187280.17</v>
      </c>
      <c r="O18" s="28"/>
      <c r="P18" s="47"/>
      <c r="Q18" s="29">
        <f t="shared" si="0"/>
        <v>41872801.700000003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47">
        <v>90389</v>
      </c>
      <c r="K19" s="30">
        <v>0</v>
      </c>
      <c r="L19" s="26">
        <v>90389</v>
      </c>
      <c r="M19" s="26">
        <v>91302.02</v>
      </c>
      <c r="N19" s="26">
        <v>1917342.4200000002</v>
      </c>
      <c r="O19" s="28"/>
      <c r="P19" s="47"/>
      <c r="Q19" s="29">
        <f t="shared" si="0"/>
        <v>19173424.200000003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47">
        <v>75324</v>
      </c>
      <c r="K20" s="30">
        <v>0</v>
      </c>
      <c r="L20" s="26">
        <v>75324</v>
      </c>
      <c r="M20" s="26">
        <v>76084.850000000006</v>
      </c>
      <c r="N20" s="26">
        <v>228254.55000000002</v>
      </c>
      <c r="O20" s="28"/>
      <c r="P20" s="47"/>
      <c r="Q20" s="29">
        <f t="shared" si="0"/>
        <v>2282545.5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47">
        <v>20087</v>
      </c>
      <c r="K21" s="30">
        <v>0</v>
      </c>
      <c r="L21" s="26">
        <v>20087</v>
      </c>
      <c r="M21" s="26">
        <v>20289.900000000001</v>
      </c>
      <c r="N21" s="26">
        <v>20289.900000000001</v>
      </c>
      <c r="O21" s="28"/>
      <c r="P21" s="47"/>
      <c r="Q21" s="29">
        <f t="shared" si="0"/>
        <v>202899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47">
        <v>31804</v>
      </c>
      <c r="K22" s="30">
        <v>0</v>
      </c>
      <c r="L22" s="26">
        <v>31804</v>
      </c>
      <c r="M22" s="26">
        <v>32125.25</v>
      </c>
      <c r="N22" s="26">
        <v>5300666.25</v>
      </c>
      <c r="O22" s="28"/>
      <c r="P22" s="47"/>
      <c r="Q22" s="29">
        <f t="shared" si="0"/>
        <v>53006662.5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47">
        <v>18822</v>
      </c>
      <c r="K23" s="30">
        <v>0</v>
      </c>
      <c r="L23" s="26">
        <v>18822</v>
      </c>
      <c r="M23" s="26">
        <v>19012.12</v>
      </c>
      <c r="N23" s="26">
        <v>513327.24</v>
      </c>
      <c r="O23" s="28"/>
      <c r="P23" s="47"/>
      <c r="Q23" s="29">
        <f t="shared" si="0"/>
        <v>5133272.4000000004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47">
        <v>16469</v>
      </c>
      <c r="K24" s="30">
        <v>0</v>
      </c>
      <c r="L24" s="26">
        <v>16469</v>
      </c>
      <c r="M24" s="26">
        <v>16635.349999999999</v>
      </c>
      <c r="N24" s="26">
        <v>4591356.5999999996</v>
      </c>
      <c r="O24" s="28"/>
      <c r="P24" s="47"/>
      <c r="Q24" s="29">
        <f t="shared" si="0"/>
        <v>45913566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47">
        <v>3921</v>
      </c>
      <c r="K25" s="30">
        <v>0</v>
      </c>
      <c r="L25" s="26">
        <v>3921</v>
      </c>
      <c r="M25" s="26">
        <v>3960.61</v>
      </c>
      <c r="N25" s="26">
        <v>1093128.3600000001</v>
      </c>
      <c r="O25" s="28"/>
      <c r="P25" s="47"/>
      <c r="Q25" s="29">
        <f t="shared" si="0"/>
        <v>10931283.600000001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47">
        <v>15065</v>
      </c>
      <c r="K26" s="30">
        <v>0</v>
      </c>
      <c r="L26" s="26">
        <v>15065</v>
      </c>
      <c r="M26" s="26">
        <v>15217.17</v>
      </c>
      <c r="N26" s="26">
        <v>1856494.74</v>
      </c>
      <c r="O26" s="28"/>
      <c r="P26" s="47"/>
      <c r="Q26" s="29">
        <f t="shared" si="0"/>
        <v>18564947.399999999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47">
        <v>14116</v>
      </c>
      <c r="K27" s="30">
        <v>0</v>
      </c>
      <c r="L27" s="26">
        <v>14116</v>
      </c>
      <c r="M27" s="26">
        <v>14258.59</v>
      </c>
      <c r="N27" s="26">
        <v>484792.06</v>
      </c>
      <c r="O27" s="28"/>
      <c r="P27" s="47"/>
      <c r="Q27" s="29">
        <f t="shared" si="0"/>
        <v>4847920.5999999996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47">
        <v>5858</v>
      </c>
      <c r="K28" s="30">
        <v>0</v>
      </c>
      <c r="L28" s="26">
        <v>5858</v>
      </c>
      <c r="M28" s="26">
        <v>5917.17</v>
      </c>
      <c r="N28" s="26">
        <v>591717</v>
      </c>
      <c r="O28" s="28"/>
      <c r="P28" s="47"/>
      <c r="Q28" s="29">
        <f t="shared" si="0"/>
        <v>5917170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47">
        <v>10979</v>
      </c>
      <c r="K29" s="30">
        <v>0</v>
      </c>
      <c r="L29" s="26">
        <v>10979</v>
      </c>
      <c r="M29" s="26">
        <v>11089.9</v>
      </c>
      <c r="N29" s="26">
        <v>1175529.3999999999</v>
      </c>
      <c r="O29" s="28"/>
      <c r="P29" s="47"/>
      <c r="Q29" s="29">
        <f t="shared" si="0"/>
        <v>11755294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47">
        <v>24773</v>
      </c>
      <c r="K30" s="30">
        <v>0</v>
      </c>
      <c r="L30" s="26">
        <v>24773</v>
      </c>
      <c r="M30" s="26">
        <v>25023.23</v>
      </c>
      <c r="N30" s="26">
        <v>5680273.21</v>
      </c>
      <c r="O30" s="28"/>
      <c r="P30" s="47"/>
      <c r="Q30" s="29">
        <f t="shared" si="0"/>
        <v>56802732.100000001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47">
        <v>13391</v>
      </c>
      <c r="K31" s="30">
        <v>0</v>
      </c>
      <c r="L31" s="26">
        <v>13391</v>
      </c>
      <c r="M31" s="26">
        <v>13526.26</v>
      </c>
      <c r="N31" s="26">
        <v>987416.98</v>
      </c>
      <c r="O31" s="28"/>
      <c r="P31" s="47"/>
      <c r="Q31" s="29">
        <f t="shared" si="0"/>
        <v>9874169.8000000007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47">
        <v>30130</v>
      </c>
      <c r="K32" s="30">
        <v>0</v>
      </c>
      <c r="L32" s="26">
        <v>30130</v>
      </c>
      <c r="M32" s="26">
        <v>30434.34</v>
      </c>
      <c r="N32" s="26">
        <v>182606.04</v>
      </c>
      <c r="O32" s="28"/>
      <c r="P32" s="47"/>
      <c r="Q32" s="29">
        <f t="shared" si="0"/>
        <v>1826060.4000000001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47">
        <v>34506</v>
      </c>
      <c r="K33" s="30">
        <v>0</v>
      </c>
      <c r="L33" s="26">
        <v>34506</v>
      </c>
      <c r="M33" s="26">
        <v>34854.550000000003</v>
      </c>
      <c r="N33" s="26">
        <v>209127.30000000002</v>
      </c>
      <c r="O33" s="28"/>
      <c r="P33" s="47"/>
      <c r="Q33" s="29">
        <f t="shared" si="0"/>
        <v>2091273.0000000002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47">
        <v>40173</v>
      </c>
      <c r="K34" s="30">
        <v>0</v>
      </c>
      <c r="L34" s="26">
        <v>40173</v>
      </c>
      <c r="M34" s="26">
        <v>40578.79</v>
      </c>
      <c r="N34" s="26">
        <v>243472.74</v>
      </c>
      <c r="O34" s="28"/>
      <c r="P34" s="47"/>
      <c r="Q34" s="29">
        <f t="shared" si="0"/>
        <v>2434727.4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47">
        <v>13717</v>
      </c>
      <c r="K35" s="30">
        <v>0</v>
      </c>
      <c r="L35" s="26">
        <v>13717</v>
      </c>
      <c r="M35" s="26">
        <v>13855.56</v>
      </c>
      <c r="N35" s="26">
        <v>9643469.7599999998</v>
      </c>
      <c r="O35" s="28"/>
      <c r="P35" s="47"/>
      <c r="Q35" s="29">
        <f t="shared" si="0"/>
        <v>96434697.599999994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47">
        <v>28539</v>
      </c>
      <c r="K36" s="30">
        <v>0</v>
      </c>
      <c r="L36" s="26">
        <v>28539</v>
      </c>
      <c r="M36" s="26">
        <v>28827.27</v>
      </c>
      <c r="N36" s="26">
        <v>19285443.629999999</v>
      </c>
      <c r="O36" s="28"/>
      <c r="P36" s="47"/>
      <c r="Q36" s="29">
        <f t="shared" si="0"/>
        <v>192854436.29999998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47">
        <v>26743</v>
      </c>
      <c r="K37" s="30">
        <v>0</v>
      </c>
      <c r="L37" s="26">
        <v>26743</v>
      </c>
      <c r="M37" s="26">
        <v>27013.13</v>
      </c>
      <c r="N37" s="26">
        <v>18071783.970000003</v>
      </c>
      <c r="O37" s="28"/>
      <c r="P37" s="47"/>
      <c r="Q37" s="29">
        <f t="shared" si="0"/>
        <v>180717839.70000002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47">
        <v>28539</v>
      </c>
      <c r="K38" s="30">
        <v>0</v>
      </c>
      <c r="L38" s="26">
        <v>28539</v>
      </c>
      <c r="M38" s="26">
        <v>28827.27</v>
      </c>
      <c r="N38" s="26">
        <v>19285443.629999999</v>
      </c>
      <c r="O38" s="28"/>
      <c r="P38" s="47"/>
      <c r="Q38" s="29">
        <f t="shared" si="0"/>
        <v>192854436.29999998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47">
        <v>30381</v>
      </c>
      <c r="K39" s="30">
        <v>0</v>
      </c>
      <c r="L39" s="26">
        <v>30381</v>
      </c>
      <c r="M39" s="26">
        <v>30687.88</v>
      </c>
      <c r="N39" s="26">
        <v>20530191.720000003</v>
      </c>
      <c r="O39" s="28"/>
      <c r="P39" s="47"/>
      <c r="Q39" s="29">
        <f t="shared" si="0"/>
        <v>205301917.20000002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47">
        <v>10043</v>
      </c>
      <c r="K40" s="30">
        <v>0</v>
      </c>
      <c r="L40" s="26">
        <v>10043</v>
      </c>
      <c r="M40" s="26">
        <v>10144.44</v>
      </c>
      <c r="N40" s="26">
        <v>2465098.92</v>
      </c>
      <c r="O40" s="28"/>
      <c r="P40" s="47"/>
      <c r="Q40" s="29">
        <f t="shared" si="0"/>
        <v>24650989.199999999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47">
        <v>9410</v>
      </c>
      <c r="K41" s="30">
        <v>0</v>
      </c>
      <c r="L41" s="26">
        <v>9410</v>
      </c>
      <c r="M41" s="26">
        <v>9505.0499999999993</v>
      </c>
      <c r="N41" s="26">
        <v>2309727.15</v>
      </c>
      <c r="O41" s="28"/>
      <c r="P41" s="47"/>
      <c r="Q41" s="29">
        <f t="shared" si="0"/>
        <v>23097271.5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47">
        <v>26978</v>
      </c>
      <c r="K42" s="30">
        <v>0</v>
      </c>
      <c r="L42" s="26">
        <v>26978</v>
      </c>
      <c r="M42" s="26">
        <v>27250.51</v>
      </c>
      <c r="N42" s="26">
        <v>28395031.419999998</v>
      </c>
      <c r="O42" s="28"/>
      <c r="P42" s="47"/>
      <c r="Q42" s="29">
        <f t="shared" si="0"/>
        <v>283950314.19999999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47">
        <v>33722</v>
      </c>
      <c r="K43" s="30">
        <v>0</v>
      </c>
      <c r="L43" s="26">
        <v>33722</v>
      </c>
      <c r="M43" s="26">
        <v>34062.629999999997</v>
      </c>
      <c r="N43" s="26">
        <v>29430112.319999997</v>
      </c>
      <c r="O43" s="28"/>
      <c r="P43" s="47"/>
      <c r="Q43" s="29">
        <f t="shared" si="0"/>
        <v>294301123.19999999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47">
        <v>16940</v>
      </c>
      <c r="K44" s="30">
        <v>0</v>
      </c>
      <c r="L44" s="26">
        <v>16940</v>
      </c>
      <c r="M44" s="26">
        <v>17111.11</v>
      </c>
      <c r="N44" s="26">
        <v>34222.22</v>
      </c>
      <c r="O44" s="28"/>
      <c r="P44" s="47"/>
      <c r="Q44" s="29">
        <f t="shared" si="0"/>
        <v>342222.2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47">
        <v>12547</v>
      </c>
      <c r="K45" s="30">
        <v>0</v>
      </c>
      <c r="L45" s="26">
        <v>12547</v>
      </c>
      <c r="M45" s="26">
        <v>12673.74</v>
      </c>
      <c r="N45" s="26">
        <v>1115289.1199999999</v>
      </c>
      <c r="O45" s="28"/>
      <c r="P45" s="47"/>
      <c r="Q45" s="29">
        <f t="shared" si="0"/>
        <v>11152891.199999999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47">
        <v>4549</v>
      </c>
      <c r="K46" s="30">
        <v>0</v>
      </c>
      <c r="L46" s="26">
        <v>4549</v>
      </c>
      <c r="M46" s="26">
        <v>4594.95</v>
      </c>
      <c r="N46" s="26">
        <v>45949.5</v>
      </c>
      <c r="O46" s="28"/>
      <c r="P46" s="47"/>
      <c r="Q46" s="29">
        <f t="shared" si="0"/>
        <v>459495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47">
        <v>73930</v>
      </c>
      <c r="K47" s="30">
        <v>0</v>
      </c>
      <c r="L47" s="26">
        <v>73930</v>
      </c>
      <c r="M47" s="26">
        <v>74676.77</v>
      </c>
      <c r="N47" s="26">
        <v>597414.16</v>
      </c>
      <c r="O47" s="28"/>
      <c r="P47" s="47"/>
      <c r="Q47" s="29">
        <f t="shared" si="0"/>
        <v>5974141.6000000006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47">
        <v>48599</v>
      </c>
      <c r="K48" s="30">
        <v>0</v>
      </c>
      <c r="L48" s="26">
        <v>48599</v>
      </c>
      <c r="M48" s="26">
        <v>49089.9</v>
      </c>
      <c r="N48" s="26">
        <v>736348.5</v>
      </c>
      <c r="O48" s="28"/>
      <c r="P48" s="47"/>
      <c r="Q48" s="29">
        <f t="shared" si="0"/>
        <v>7363485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47">
        <v>99326</v>
      </c>
      <c r="K49" s="30">
        <v>0</v>
      </c>
      <c r="L49" s="26">
        <v>99326</v>
      </c>
      <c r="M49" s="26">
        <v>100329.29</v>
      </c>
      <c r="N49" s="26">
        <v>902963.61</v>
      </c>
      <c r="O49" s="28"/>
      <c r="P49" s="47"/>
      <c r="Q49" s="29">
        <f t="shared" si="0"/>
        <v>9029636.0999999996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47">
        <v>375771</v>
      </c>
      <c r="K50" s="30">
        <v>0</v>
      </c>
      <c r="L50" s="26">
        <v>375771</v>
      </c>
      <c r="M50" s="26">
        <v>379566.67</v>
      </c>
      <c r="N50" s="26">
        <v>3416100.03</v>
      </c>
      <c r="O50" s="28"/>
      <c r="P50" s="47"/>
      <c r="Q50" s="29">
        <f t="shared" si="0"/>
        <v>34161000.299999997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47">
        <v>545783</v>
      </c>
      <c r="K51" s="30">
        <v>0</v>
      </c>
      <c r="L51" s="26">
        <v>545783</v>
      </c>
      <c r="M51" s="26">
        <v>551295.96</v>
      </c>
      <c r="N51" s="26">
        <v>6064255.5599999996</v>
      </c>
      <c r="O51" s="28"/>
      <c r="P51" s="47"/>
      <c r="Q51" s="29">
        <f t="shared" si="0"/>
        <v>60642555.599999994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47">
        <v>750685</v>
      </c>
      <c r="K52" s="30">
        <v>0</v>
      </c>
      <c r="L52" s="26">
        <v>750685</v>
      </c>
      <c r="M52" s="26">
        <v>758267.68</v>
      </c>
      <c r="N52" s="26">
        <v>6824409.1200000001</v>
      </c>
      <c r="O52" s="28"/>
      <c r="P52" s="47"/>
      <c r="Q52" s="29">
        <f t="shared" si="0"/>
        <v>68244091.200000003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5146445907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514644590.69999999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97782472.230000004</v>
      </c>
    </row>
    <row r="58" spans="1:17">
      <c r="A58" s="18"/>
      <c r="B58" s="48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5758872969.9299994</v>
      </c>
    </row>
    <row r="59" spans="1:17">
      <c r="A59" s="18"/>
      <c r="B59" s="48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49"/>
      <c r="C60" s="49"/>
      <c r="D60" s="49"/>
      <c r="E60" s="111" t="s">
        <v>172</v>
      </c>
      <c r="F60" s="112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79" priority="7">
      <formula>ISERROR($Q55)</formula>
    </cfRule>
  </conditionalFormatting>
  <conditionalFormatting sqref="Q55">
    <cfRule type="expression" dxfId="78" priority="6">
      <formula>ISERROR($J53)</formula>
    </cfRule>
  </conditionalFormatting>
  <conditionalFormatting sqref="Q58">
    <cfRule type="expression" dxfId="77" priority="5">
      <formula>ISERROR($Q58)</formula>
    </cfRule>
  </conditionalFormatting>
  <conditionalFormatting sqref="Q58">
    <cfRule type="expression" dxfId="76" priority="4">
      <formula>ISERROR($Q58)</formula>
    </cfRule>
  </conditionalFormatting>
  <conditionalFormatting sqref="Q58">
    <cfRule type="expression" dxfId="75" priority="3">
      <formula>ISERROR($Q58)</formula>
    </cfRule>
  </conditionalFormatting>
  <conditionalFormatting sqref="Q58">
    <cfRule type="expression" dxfId="74" priority="8">
      <formula>ISERROR($J59)</formula>
    </cfRule>
  </conditionalFormatting>
  <conditionalFormatting sqref="Q53">
    <cfRule type="expression" dxfId="73" priority="9">
      <formula>ISERROR($G54)</formula>
    </cfRule>
  </conditionalFormatting>
  <conditionalFormatting sqref="D3:E3">
    <cfRule type="cellIs" dxfId="72" priority="2" operator="equal">
      <formula>0</formula>
    </cfRule>
  </conditionalFormatting>
  <conditionalFormatting sqref="Q57">
    <cfRule type="expression" dxfId="71" priority="1">
      <formula>ISERROR($Q57)</formula>
    </cfRule>
  </conditionalFormatting>
  <conditionalFormatting sqref="Q56">
    <cfRule type="expression" dxfId="70" priority="10">
      <formula>ISERROR($Q56)</formula>
    </cfRule>
  </conditionalFormatting>
  <dataValidations count="10">
    <dataValidation type="decimal" allowBlank="1" showInputMessage="1" showErrorMessage="1" sqref="G58:G59" xr:uid="{65F3C518-58C5-4A07-8163-0BC4E35C7474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2D8A3EF2-6057-473D-93C6-610F0A73C3AB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574BC1C6-0BDD-45F9-8A45-30762A0F7460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76F54926-35CF-4201-879B-3261F2A65BA9}">
      <formula1>A8</formula1>
    </dataValidation>
    <dataValidation operator="greaterThanOrEqual" allowBlank="1" showInputMessage="1" showErrorMessage="1" sqref="K11:K52" xr:uid="{FFC8E95C-CBE3-4F83-B018-B868F1956B69}"/>
    <dataValidation type="decimal" allowBlank="1" showInputMessage="1" showErrorMessage="1" errorTitle="Error" error="Mayor a 1" sqref="Q53:Q54" xr:uid="{F445A20D-A497-492E-8659-95980DEB9A38}">
      <formula1>0.011</formula1>
      <formula2>AG56</formula2>
    </dataValidation>
    <dataValidation type="decimal" operator="greaterThan" allowBlank="1" showInputMessage="1" showErrorMessage="1" sqref="O8:P52" xr:uid="{6F7CEF85-DCF4-479F-B7B9-DF66DBF9D8C3}">
      <formula1>0</formula1>
    </dataValidation>
    <dataValidation type="decimal" allowBlank="1" showInputMessage="1" showErrorMessage="1" errorTitle="Error" error="Mayor a 1" promptTitle="Porcentaje de AIU" prompt="Mayor a 1" sqref="N53" xr:uid="{DDF6ADCB-C1F6-4293-88EA-F58DEBC79C1A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717AE64F-9398-4D34-B374-C02DC1B45207}">
      <formula1>0.011</formula1>
      <formula2>R56</formula2>
    </dataValidation>
    <dataValidation type="list" allowBlank="1" showInputMessage="1" showErrorMessage="1" sqref="D4" xr:uid="{CCEF3159-8659-43CB-B6D3-36F4CF80902E}">
      <formula1>INDIRECT("regioncobertura"&amp;$D$3)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33A1-4F05-48BA-A94D-880C3FEAE851}">
  <sheetPr>
    <tabColor rgb="FFFF0000"/>
  </sheetPr>
  <dimension ref="A1:Q60"/>
  <sheetViews>
    <sheetView workbookViewId="0">
      <selection activeCell="I11" sqref="I11"/>
    </sheetView>
  </sheetViews>
  <sheetFormatPr baseColWidth="10" defaultRowHeight="15"/>
  <cols>
    <col min="10" max="10" width="18.5703125" customWidth="1"/>
    <col min="12" max="14" width="18.5703125" customWidth="1"/>
    <col min="17" max="17" width="21.425781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'[18]Solicitud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62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7649</v>
      </c>
      <c r="K11" s="30">
        <v>0</v>
      </c>
      <c r="L11" s="47">
        <v>7649</v>
      </c>
      <c r="M11" s="47">
        <v>7726.26</v>
      </c>
      <c r="N11" s="47">
        <v>1174391.52</v>
      </c>
      <c r="O11" s="66"/>
      <c r="P11" s="47"/>
      <c r="Q11" s="67">
        <f t="shared" si="0"/>
        <v>11743915.199999999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6770</v>
      </c>
      <c r="K12" s="30">
        <v>0</v>
      </c>
      <c r="L12" s="26">
        <v>6770</v>
      </c>
      <c r="M12" s="26">
        <v>6838.38</v>
      </c>
      <c r="N12" s="26">
        <v>3897876.6</v>
      </c>
      <c r="O12" s="28"/>
      <c r="P12" s="26"/>
      <c r="Q12" s="29">
        <f t="shared" si="0"/>
        <v>38978766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8047</v>
      </c>
      <c r="K13" s="30">
        <v>0</v>
      </c>
      <c r="L13" s="26">
        <v>8047</v>
      </c>
      <c r="M13" s="26">
        <v>8128.28</v>
      </c>
      <c r="N13" s="26">
        <v>4226705.5999999996</v>
      </c>
      <c r="O13" s="28"/>
      <c r="P13" s="26"/>
      <c r="Q13" s="29">
        <f t="shared" si="0"/>
        <v>42267056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7856</v>
      </c>
      <c r="K14" s="30">
        <v>0</v>
      </c>
      <c r="L14" s="26">
        <v>7856</v>
      </c>
      <c r="M14" s="26">
        <v>7935.35</v>
      </c>
      <c r="N14" s="26">
        <v>785599.65</v>
      </c>
      <c r="O14" s="28"/>
      <c r="P14" s="26"/>
      <c r="Q14" s="29">
        <f t="shared" si="0"/>
        <v>7855996.5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8047</v>
      </c>
      <c r="K15" s="30">
        <v>0</v>
      </c>
      <c r="L15" s="26">
        <v>8047</v>
      </c>
      <c r="M15" s="26">
        <v>8128.28</v>
      </c>
      <c r="N15" s="26">
        <v>3828419.88</v>
      </c>
      <c r="O15" s="28"/>
      <c r="P15" s="26"/>
      <c r="Q15" s="29">
        <f t="shared" si="0"/>
        <v>38284198.799999997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3107</v>
      </c>
      <c r="K16" s="30">
        <v>0</v>
      </c>
      <c r="L16" s="26">
        <v>3107</v>
      </c>
      <c r="M16" s="26">
        <v>3138.38</v>
      </c>
      <c r="N16" s="26">
        <v>731242.54</v>
      </c>
      <c r="O16" s="28"/>
      <c r="P16" s="26"/>
      <c r="Q16" s="29">
        <f t="shared" si="0"/>
        <v>7312425.4000000004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2520</v>
      </c>
      <c r="K17" s="30">
        <v>0</v>
      </c>
      <c r="L17" s="26">
        <v>2520</v>
      </c>
      <c r="M17" s="26">
        <v>2545.4499999999998</v>
      </c>
      <c r="N17" s="26">
        <v>906180.2</v>
      </c>
      <c r="O17" s="28"/>
      <c r="P17" s="26"/>
      <c r="Q17" s="29">
        <f t="shared" si="0"/>
        <v>9061802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3346</v>
      </c>
      <c r="K18" s="30">
        <v>0</v>
      </c>
      <c r="L18" s="26">
        <v>3346</v>
      </c>
      <c r="M18" s="26">
        <v>3379.8</v>
      </c>
      <c r="N18" s="26">
        <v>429234.60000000003</v>
      </c>
      <c r="O18" s="28"/>
      <c r="P18" s="26"/>
      <c r="Q18" s="29">
        <f t="shared" si="0"/>
        <v>4292346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24135</v>
      </c>
      <c r="K19" s="30">
        <v>0</v>
      </c>
      <c r="L19" s="26">
        <v>24135</v>
      </c>
      <c r="M19" s="26">
        <v>24378.79</v>
      </c>
      <c r="N19" s="26">
        <v>511954.59</v>
      </c>
      <c r="O19" s="28"/>
      <c r="P19" s="26"/>
      <c r="Q19" s="29">
        <f t="shared" si="0"/>
        <v>5119545.9000000004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9368</v>
      </c>
      <c r="K20" s="30">
        <v>0</v>
      </c>
      <c r="L20" s="26">
        <v>9368</v>
      </c>
      <c r="M20" s="26">
        <v>9462.6299999999992</v>
      </c>
      <c r="N20" s="26">
        <v>28387.89</v>
      </c>
      <c r="O20" s="28"/>
      <c r="P20" s="26"/>
      <c r="Q20" s="29">
        <f t="shared" si="0"/>
        <v>283878.90000000002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7409</v>
      </c>
      <c r="K21" s="30">
        <v>0</v>
      </c>
      <c r="L21" s="26">
        <v>7409</v>
      </c>
      <c r="M21" s="26">
        <v>7483.84</v>
      </c>
      <c r="N21" s="26">
        <v>7483.84</v>
      </c>
      <c r="O21" s="28"/>
      <c r="P21" s="26"/>
      <c r="Q21" s="29">
        <f t="shared" si="0"/>
        <v>74838.399999999994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7409</v>
      </c>
      <c r="K22" s="30">
        <v>0</v>
      </c>
      <c r="L22" s="26">
        <v>7409</v>
      </c>
      <c r="M22" s="26">
        <v>7483.84</v>
      </c>
      <c r="N22" s="26">
        <v>1234833.6000000001</v>
      </c>
      <c r="O22" s="28"/>
      <c r="P22" s="26"/>
      <c r="Q22" s="29">
        <f t="shared" si="0"/>
        <v>12348336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11949</v>
      </c>
      <c r="K23" s="30">
        <v>0</v>
      </c>
      <c r="L23" s="26">
        <v>11949</v>
      </c>
      <c r="M23" s="26">
        <v>12069.7</v>
      </c>
      <c r="N23" s="26">
        <v>325881.90000000002</v>
      </c>
      <c r="O23" s="28"/>
      <c r="P23" s="26"/>
      <c r="Q23" s="29">
        <f t="shared" si="0"/>
        <v>3258819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7899</v>
      </c>
      <c r="K24" s="30">
        <v>0</v>
      </c>
      <c r="L24" s="26">
        <v>7899</v>
      </c>
      <c r="M24" s="26">
        <v>7978.79</v>
      </c>
      <c r="N24" s="26">
        <v>2202146.04</v>
      </c>
      <c r="O24" s="28"/>
      <c r="P24" s="26"/>
      <c r="Q24" s="29">
        <f t="shared" si="0"/>
        <v>22021460.399999999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365</v>
      </c>
      <c r="K25" s="30">
        <v>0</v>
      </c>
      <c r="L25" s="26">
        <v>365</v>
      </c>
      <c r="M25" s="26">
        <v>368.69</v>
      </c>
      <c r="N25" s="26">
        <v>101758.44</v>
      </c>
      <c r="O25" s="28"/>
      <c r="P25" s="26"/>
      <c r="Q25" s="29">
        <f t="shared" si="0"/>
        <v>1017584.4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3990</v>
      </c>
      <c r="K26" s="30">
        <v>0</v>
      </c>
      <c r="L26" s="26">
        <v>3990</v>
      </c>
      <c r="M26" s="26">
        <v>4030.3</v>
      </c>
      <c r="N26" s="26">
        <v>491696.60000000003</v>
      </c>
      <c r="O26" s="28"/>
      <c r="P26" s="26"/>
      <c r="Q26" s="29">
        <f t="shared" si="0"/>
        <v>4916966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3908</v>
      </c>
      <c r="K27" s="30">
        <v>0</v>
      </c>
      <c r="L27" s="26">
        <v>3908</v>
      </c>
      <c r="M27" s="26">
        <v>3947.47</v>
      </c>
      <c r="N27" s="26">
        <v>134213.97999999998</v>
      </c>
      <c r="O27" s="28"/>
      <c r="P27" s="26"/>
      <c r="Q27" s="29">
        <f t="shared" si="0"/>
        <v>1342139.7999999998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3801</v>
      </c>
      <c r="K28" s="30">
        <v>0</v>
      </c>
      <c r="L28" s="26">
        <v>3801</v>
      </c>
      <c r="M28" s="26">
        <v>3839.39</v>
      </c>
      <c r="N28" s="26">
        <v>383939</v>
      </c>
      <c r="O28" s="28"/>
      <c r="P28" s="26"/>
      <c r="Q28" s="29">
        <f t="shared" si="0"/>
        <v>3839390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2780</v>
      </c>
      <c r="K29" s="30">
        <v>0</v>
      </c>
      <c r="L29" s="26">
        <v>2780</v>
      </c>
      <c r="M29" s="26">
        <v>2808.08</v>
      </c>
      <c r="N29" s="26">
        <v>297656.48</v>
      </c>
      <c r="O29" s="28"/>
      <c r="P29" s="26"/>
      <c r="Q29" s="29">
        <f t="shared" si="0"/>
        <v>2976564.8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9983</v>
      </c>
      <c r="K30" s="30">
        <v>0</v>
      </c>
      <c r="L30" s="26">
        <v>9983</v>
      </c>
      <c r="M30" s="26">
        <v>10083.84</v>
      </c>
      <c r="N30" s="26">
        <v>2289031.6800000002</v>
      </c>
      <c r="O30" s="28"/>
      <c r="P30" s="26"/>
      <c r="Q30" s="29">
        <f t="shared" si="0"/>
        <v>22890316.800000001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5313</v>
      </c>
      <c r="K31" s="30">
        <v>0</v>
      </c>
      <c r="L31" s="26">
        <v>5313</v>
      </c>
      <c r="M31" s="26">
        <v>5366.67</v>
      </c>
      <c r="N31" s="26">
        <v>391766.91000000003</v>
      </c>
      <c r="O31" s="28"/>
      <c r="P31" s="26"/>
      <c r="Q31" s="29">
        <f t="shared" si="0"/>
        <v>3917669.1000000006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16796</v>
      </c>
      <c r="K32" s="30">
        <v>0</v>
      </c>
      <c r="L32" s="26">
        <v>16796</v>
      </c>
      <c r="M32" s="26">
        <v>16965.66</v>
      </c>
      <c r="N32" s="26">
        <v>101793.95999999999</v>
      </c>
      <c r="O32" s="28"/>
      <c r="P32" s="26"/>
      <c r="Q32" s="29">
        <f t="shared" si="0"/>
        <v>1017939.5999999999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28677</v>
      </c>
      <c r="K33" s="30">
        <v>0</v>
      </c>
      <c r="L33" s="26">
        <v>28677</v>
      </c>
      <c r="M33" s="26">
        <v>28966.67</v>
      </c>
      <c r="N33" s="26">
        <v>173800.02</v>
      </c>
      <c r="O33" s="28"/>
      <c r="P33" s="26"/>
      <c r="Q33" s="29">
        <f t="shared" si="0"/>
        <v>1738000.2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28677</v>
      </c>
      <c r="K34" s="30">
        <v>0</v>
      </c>
      <c r="L34" s="26">
        <v>28677</v>
      </c>
      <c r="M34" s="26">
        <v>28966.67</v>
      </c>
      <c r="N34" s="26">
        <v>173800.02</v>
      </c>
      <c r="O34" s="28"/>
      <c r="P34" s="26"/>
      <c r="Q34" s="29">
        <f t="shared" si="0"/>
        <v>1738000.2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1293</v>
      </c>
      <c r="K35" s="30">
        <v>0</v>
      </c>
      <c r="L35" s="26">
        <v>1293</v>
      </c>
      <c r="M35" s="26">
        <v>1306.06</v>
      </c>
      <c r="N35" s="26">
        <v>909017.76</v>
      </c>
      <c r="O35" s="28"/>
      <c r="P35" s="26"/>
      <c r="Q35" s="29">
        <f t="shared" si="0"/>
        <v>9090177.5999999996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3600</v>
      </c>
      <c r="K36" s="30">
        <v>0</v>
      </c>
      <c r="L36" s="26">
        <v>3600</v>
      </c>
      <c r="M36" s="26">
        <v>3636.36</v>
      </c>
      <c r="N36" s="26">
        <v>2432724.8400000003</v>
      </c>
      <c r="O36" s="28"/>
      <c r="P36" s="26"/>
      <c r="Q36" s="29">
        <f t="shared" si="0"/>
        <v>24327248.400000002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3722</v>
      </c>
      <c r="K37" s="30">
        <v>0</v>
      </c>
      <c r="L37" s="26">
        <v>3722</v>
      </c>
      <c r="M37" s="26">
        <v>3759.6</v>
      </c>
      <c r="N37" s="26">
        <v>2515172.4</v>
      </c>
      <c r="O37" s="28"/>
      <c r="P37" s="26"/>
      <c r="Q37" s="29">
        <f t="shared" si="0"/>
        <v>25151724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3722</v>
      </c>
      <c r="K38" s="30">
        <v>0</v>
      </c>
      <c r="L38" s="26">
        <v>3722</v>
      </c>
      <c r="M38" s="26">
        <v>3759.6</v>
      </c>
      <c r="N38" s="26">
        <v>2515172.4</v>
      </c>
      <c r="O38" s="28"/>
      <c r="P38" s="26"/>
      <c r="Q38" s="29">
        <f t="shared" si="0"/>
        <v>25151724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5028</v>
      </c>
      <c r="K39" s="30">
        <v>0</v>
      </c>
      <c r="L39" s="26">
        <v>5028</v>
      </c>
      <c r="M39" s="26">
        <v>5078.79</v>
      </c>
      <c r="N39" s="26">
        <v>3397710.51</v>
      </c>
      <c r="O39" s="28"/>
      <c r="P39" s="26"/>
      <c r="Q39" s="29">
        <f t="shared" si="0"/>
        <v>33977105.099999994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4370</v>
      </c>
      <c r="K40" s="30">
        <v>0</v>
      </c>
      <c r="L40" s="26">
        <v>4370</v>
      </c>
      <c r="M40" s="26">
        <v>4414.1400000000003</v>
      </c>
      <c r="N40" s="26">
        <v>1072636.02</v>
      </c>
      <c r="O40" s="28"/>
      <c r="P40" s="26"/>
      <c r="Q40" s="29">
        <f t="shared" si="0"/>
        <v>10726360.199999999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4370</v>
      </c>
      <c r="K41" s="30">
        <v>0</v>
      </c>
      <c r="L41" s="26">
        <v>4370</v>
      </c>
      <c r="M41" s="26">
        <v>4414.1400000000003</v>
      </c>
      <c r="N41" s="26">
        <v>1072636.02</v>
      </c>
      <c r="O41" s="28"/>
      <c r="P41" s="26"/>
      <c r="Q41" s="29">
        <f t="shared" si="0"/>
        <v>10726360.199999999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13917</v>
      </c>
      <c r="K42" s="30">
        <v>0</v>
      </c>
      <c r="L42" s="26">
        <v>13917</v>
      </c>
      <c r="M42" s="26">
        <v>14057.58</v>
      </c>
      <c r="N42" s="26">
        <v>14647998.359999999</v>
      </c>
      <c r="O42" s="28"/>
      <c r="P42" s="26"/>
      <c r="Q42" s="29">
        <f t="shared" si="0"/>
        <v>146479983.59999999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34340</v>
      </c>
      <c r="K43" s="30">
        <v>0</v>
      </c>
      <c r="L43" s="26">
        <v>34340</v>
      </c>
      <c r="M43" s="26">
        <v>34686.870000000003</v>
      </c>
      <c r="N43" s="26">
        <v>29969455.680000003</v>
      </c>
      <c r="O43" s="28"/>
      <c r="P43" s="26"/>
      <c r="Q43" s="29">
        <f t="shared" si="0"/>
        <v>299694556.80000001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8944</v>
      </c>
      <c r="K44" s="30">
        <v>0</v>
      </c>
      <c r="L44" s="26">
        <v>8944</v>
      </c>
      <c r="M44" s="26">
        <v>9034.34</v>
      </c>
      <c r="N44" s="26">
        <v>18068.68</v>
      </c>
      <c r="O44" s="28"/>
      <c r="P44" s="26"/>
      <c r="Q44" s="29">
        <f t="shared" si="0"/>
        <v>180686.8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4884</v>
      </c>
      <c r="K45" s="30">
        <v>0</v>
      </c>
      <c r="L45" s="26">
        <v>4884</v>
      </c>
      <c r="M45" s="26">
        <v>4933.33</v>
      </c>
      <c r="N45" s="26">
        <v>434133.04</v>
      </c>
      <c r="O45" s="28"/>
      <c r="P45" s="26"/>
      <c r="Q45" s="29">
        <f t="shared" si="0"/>
        <v>4341330.3999999994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2683</v>
      </c>
      <c r="K46" s="30">
        <v>0</v>
      </c>
      <c r="L46" s="26">
        <v>2683</v>
      </c>
      <c r="M46" s="26">
        <v>2710.1</v>
      </c>
      <c r="N46" s="26">
        <v>27101</v>
      </c>
      <c r="O46" s="28"/>
      <c r="P46" s="26"/>
      <c r="Q46" s="29">
        <f t="shared" si="0"/>
        <v>271010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10963</v>
      </c>
      <c r="K47" s="30">
        <v>0</v>
      </c>
      <c r="L47" s="26">
        <v>10963</v>
      </c>
      <c r="M47" s="26">
        <v>11073.74</v>
      </c>
      <c r="N47" s="26">
        <v>88589.92</v>
      </c>
      <c r="O47" s="28"/>
      <c r="P47" s="26"/>
      <c r="Q47" s="29">
        <f t="shared" si="0"/>
        <v>885899.2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3884</v>
      </c>
      <c r="K48" s="30">
        <v>0</v>
      </c>
      <c r="L48" s="26">
        <v>3884</v>
      </c>
      <c r="M48" s="26">
        <v>3923.23</v>
      </c>
      <c r="N48" s="26">
        <v>58848.45</v>
      </c>
      <c r="O48" s="28"/>
      <c r="P48" s="26"/>
      <c r="Q48" s="29">
        <f t="shared" si="0"/>
        <v>588484.5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8041</v>
      </c>
      <c r="K49" s="30">
        <v>0</v>
      </c>
      <c r="L49" s="26">
        <v>8041</v>
      </c>
      <c r="M49" s="26">
        <v>8122.22</v>
      </c>
      <c r="N49" s="26">
        <v>73099.98</v>
      </c>
      <c r="O49" s="28"/>
      <c r="P49" s="26"/>
      <c r="Q49" s="29">
        <f t="shared" si="0"/>
        <v>730999.79999999993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63149</v>
      </c>
      <c r="K50" s="30">
        <v>0</v>
      </c>
      <c r="L50" s="26">
        <v>63149</v>
      </c>
      <c r="M50" s="26">
        <v>63786.87</v>
      </c>
      <c r="N50" s="26">
        <v>574081.83000000007</v>
      </c>
      <c r="O50" s="28"/>
      <c r="P50" s="26"/>
      <c r="Q50" s="29">
        <f t="shared" si="0"/>
        <v>5740818.3000000007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90864</v>
      </c>
      <c r="K51" s="30">
        <v>0</v>
      </c>
      <c r="L51" s="26">
        <v>90864</v>
      </c>
      <c r="M51" s="26">
        <v>91781.82</v>
      </c>
      <c r="N51" s="26">
        <v>1009600.02</v>
      </c>
      <c r="O51" s="28"/>
      <c r="P51" s="26"/>
      <c r="Q51" s="29">
        <f t="shared" si="0"/>
        <v>10096000.199999999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102900</v>
      </c>
      <c r="K52" s="30">
        <v>0</v>
      </c>
      <c r="L52" s="26">
        <v>102900</v>
      </c>
      <c r="M52" s="26">
        <v>103939.39</v>
      </c>
      <c r="N52" s="26">
        <v>935454.51</v>
      </c>
      <c r="O52" s="28"/>
      <c r="P52" s="26"/>
      <c r="Q52" s="29">
        <f t="shared" si="0"/>
        <v>9354545.0999999996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3215459068.6999998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321545906.87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61093722.310000002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3598098697.8799996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69" priority="7">
      <formula>ISERROR($Q55)</formula>
    </cfRule>
  </conditionalFormatting>
  <conditionalFormatting sqref="Q55">
    <cfRule type="expression" dxfId="68" priority="6">
      <formula>ISERROR($J53)</formula>
    </cfRule>
  </conditionalFormatting>
  <conditionalFormatting sqref="Q58">
    <cfRule type="expression" dxfId="67" priority="5">
      <formula>ISERROR($Q58)</formula>
    </cfRule>
  </conditionalFormatting>
  <conditionalFormatting sqref="Q58">
    <cfRule type="expression" dxfId="66" priority="4">
      <formula>ISERROR($Q58)</formula>
    </cfRule>
  </conditionalFormatting>
  <conditionalFormatting sqref="Q58">
    <cfRule type="expression" dxfId="65" priority="3">
      <formula>ISERROR($Q58)</formula>
    </cfRule>
  </conditionalFormatting>
  <conditionalFormatting sqref="Q58">
    <cfRule type="expression" dxfId="64" priority="8">
      <formula>ISERROR($J59)</formula>
    </cfRule>
  </conditionalFormatting>
  <conditionalFormatting sqref="Q53">
    <cfRule type="expression" dxfId="63" priority="9">
      <formula>ISERROR($G54)</formula>
    </cfRule>
  </conditionalFormatting>
  <conditionalFormatting sqref="D3:E3">
    <cfRule type="cellIs" dxfId="62" priority="2" operator="equal">
      <formula>0</formula>
    </cfRule>
  </conditionalFormatting>
  <conditionalFormatting sqref="Q57">
    <cfRule type="expression" dxfId="61" priority="1">
      <formula>ISERROR($Q57)</formula>
    </cfRule>
  </conditionalFormatting>
  <conditionalFormatting sqref="Q56">
    <cfRule type="expression" dxfId="60" priority="10">
      <formula>ISERROR($Q56)</formula>
    </cfRule>
  </conditionalFormatting>
  <dataValidations count="10">
    <dataValidation type="decimal" allowBlank="1" showInputMessage="1" showErrorMessage="1" sqref="G58:G59" xr:uid="{07F5D674-8DC2-4136-91AF-CFDA71BD5AB9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21C870CC-C7A6-498C-A2DB-39A3AA663865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B3B6B93A-B7EE-44A1-8796-C3853390A8F4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71E44D8D-26BB-416E-9F0E-7807D4F59951}">
      <formula1>A8</formula1>
    </dataValidation>
    <dataValidation operator="greaterThanOrEqual" allowBlank="1" showInputMessage="1" showErrorMessage="1" sqref="K11:K52" xr:uid="{EF3B984B-E331-4995-A7D4-E0E13597FB10}"/>
    <dataValidation type="decimal" allowBlank="1" showInputMessage="1" showErrorMessage="1" errorTitle="Error" error="Mayor a 1" sqref="Q53:Q54" xr:uid="{305E2553-AB43-46B0-AF72-DD5EC95DA7DD}">
      <formula1>0.011</formula1>
      <formula2>AG56</formula2>
    </dataValidation>
    <dataValidation type="decimal" operator="greaterThan" allowBlank="1" showInputMessage="1" showErrorMessage="1" sqref="O8:P52" xr:uid="{AB2590A0-AC4B-4CCB-82D4-9A718A6081B8}">
      <formula1>0</formula1>
    </dataValidation>
    <dataValidation type="decimal" allowBlank="1" showInputMessage="1" showErrorMessage="1" errorTitle="Error" error="Mayor a 1" promptTitle="Porcentaje de AIU" prompt="Mayor a 1" sqref="N53" xr:uid="{8938071E-4AA4-4AB6-9302-40F57030487A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D79DE89E-1C27-4E34-8AE9-A45360920D5C}">
      <formula1>0.011</formula1>
      <formula2>R56</formula2>
    </dataValidation>
    <dataValidation type="list" allowBlank="1" showInputMessage="1" showErrorMessage="1" sqref="D4" xr:uid="{8D56222D-5534-4BCD-8226-BE2AE8BB6BF4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E5C15-4B12-4A16-9FE3-DA1E162411DA}">
  <sheetPr>
    <tabColor rgb="FFFF0000"/>
  </sheetPr>
  <dimension ref="A1:Q60"/>
  <sheetViews>
    <sheetView workbookViewId="0">
      <selection activeCell="I15" sqref="I15"/>
    </sheetView>
  </sheetViews>
  <sheetFormatPr baseColWidth="10" defaultRowHeight="15"/>
  <cols>
    <col min="7" max="9" width="11.42578125" customWidth="1"/>
    <col min="10" max="10" width="19.85546875" customWidth="1"/>
    <col min="11" max="11" width="11.42578125" customWidth="1"/>
    <col min="12" max="14" width="19.85546875" customWidth="1"/>
    <col min="17" max="17" width="24.285156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89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31051</v>
      </c>
      <c r="K11" s="30">
        <v>0</v>
      </c>
      <c r="L11" s="47">
        <v>31051</v>
      </c>
      <c r="M11" s="47">
        <v>31364.65</v>
      </c>
      <c r="N11" s="47">
        <v>4767426.8</v>
      </c>
      <c r="O11" s="66"/>
      <c r="P11" s="47"/>
      <c r="Q11" s="67">
        <f t="shared" si="0"/>
        <v>47674268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17025</v>
      </c>
      <c r="K12" s="30">
        <v>0</v>
      </c>
      <c r="L12" s="26">
        <v>17025</v>
      </c>
      <c r="M12" s="26">
        <v>17196.97</v>
      </c>
      <c r="N12" s="26">
        <v>9802272.9000000004</v>
      </c>
      <c r="O12" s="28"/>
      <c r="P12" s="26"/>
      <c r="Q12" s="29">
        <f t="shared" si="0"/>
        <v>98022729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17025</v>
      </c>
      <c r="K13" s="30">
        <v>0</v>
      </c>
      <c r="L13" s="26">
        <v>17025</v>
      </c>
      <c r="M13" s="26">
        <v>17196.97</v>
      </c>
      <c r="N13" s="26">
        <v>8942424.4000000004</v>
      </c>
      <c r="O13" s="28"/>
      <c r="P13" s="26"/>
      <c r="Q13" s="29">
        <f t="shared" si="0"/>
        <v>89424244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20758</v>
      </c>
      <c r="K14" s="30">
        <v>0</v>
      </c>
      <c r="L14" s="26">
        <v>20758</v>
      </c>
      <c r="M14" s="26">
        <v>20967.68</v>
      </c>
      <c r="N14" s="26">
        <v>2075800.32</v>
      </c>
      <c r="O14" s="28"/>
      <c r="P14" s="26"/>
      <c r="Q14" s="29">
        <f t="shared" si="0"/>
        <v>20758003.199999999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12952</v>
      </c>
      <c r="K15" s="30">
        <v>0</v>
      </c>
      <c r="L15" s="26">
        <v>12952</v>
      </c>
      <c r="M15" s="26">
        <v>13082.83</v>
      </c>
      <c r="N15" s="26">
        <v>6162012.9299999997</v>
      </c>
      <c r="O15" s="28"/>
      <c r="P15" s="26"/>
      <c r="Q15" s="29">
        <f t="shared" si="0"/>
        <v>61620129.299999997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6844</v>
      </c>
      <c r="K16" s="30">
        <v>0</v>
      </c>
      <c r="L16" s="26">
        <v>6844</v>
      </c>
      <c r="M16" s="26">
        <v>6913.13</v>
      </c>
      <c r="N16" s="26">
        <v>1610759.29</v>
      </c>
      <c r="O16" s="28"/>
      <c r="P16" s="26"/>
      <c r="Q16" s="29">
        <f t="shared" si="0"/>
        <v>16107592.9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4016</v>
      </c>
      <c r="K17" s="30">
        <v>0</v>
      </c>
      <c r="L17" s="26">
        <v>4016</v>
      </c>
      <c r="M17" s="26">
        <v>4056.57</v>
      </c>
      <c r="N17" s="26">
        <v>1444138.9200000002</v>
      </c>
      <c r="O17" s="28"/>
      <c r="P17" s="26"/>
      <c r="Q17" s="29">
        <f t="shared" si="0"/>
        <v>14441389.200000001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11878</v>
      </c>
      <c r="K18" s="30">
        <v>0</v>
      </c>
      <c r="L18" s="26">
        <v>11878</v>
      </c>
      <c r="M18" s="26">
        <v>11997.98</v>
      </c>
      <c r="N18" s="26">
        <v>1523743.46</v>
      </c>
      <c r="O18" s="28"/>
      <c r="P18" s="26"/>
      <c r="Q18" s="29">
        <f t="shared" si="0"/>
        <v>15237434.6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53166</v>
      </c>
      <c r="K19" s="30">
        <v>0</v>
      </c>
      <c r="L19" s="26">
        <v>53166</v>
      </c>
      <c r="M19" s="26">
        <v>53703.03</v>
      </c>
      <c r="N19" s="26">
        <v>1127763.6299999999</v>
      </c>
      <c r="O19" s="28"/>
      <c r="P19" s="26"/>
      <c r="Q19" s="29">
        <f t="shared" si="0"/>
        <v>11277636.299999999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34502</v>
      </c>
      <c r="K20" s="30">
        <v>0</v>
      </c>
      <c r="L20" s="26">
        <v>34502</v>
      </c>
      <c r="M20" s="26">
        <v>34850.51</v>
      </c>
      <c r="N20" s="26">
        <v>104551.53</v>
      </c>
      <c r="O20" s="28"/>
      <c r="P20" s="26"/>
      <c r="Q20" s="29">
        <f t="shared" si="0"/>
        <v>1045515.3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11029</v>
      </c>
      <c r="K21" s="30">
        <v>0</v>
      </c>
      <c r="L21" s="26">
        <v>11029</v>
      </c>
      <c r="M21" s="26">
        <v>11140.4</v>
      </c>
      <c r="N21" s="26">
        <v>11140.4</v>
      </c>
      <c r="O21" s="28"/>
      <c r="P21" s="26"/>
      <c r="Q21" s="29">
        <f t="shared" si="0"/>
        <v>111404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41515</v>
      </c>
      <c r="K22" s="30">
        <v>0</v>
      </c>
      <c r="L22" s="26">
        <v>41515</v>
      </c>
      <c r="M22" s="26">
        <v>41934.339999999997</v>
      </c>
      <c r="N22" s="26">
        <v>6919166.0999999996</v>
      </c>
      <c r="O22" s="28"/>
      <c r="P22" s="26"/>
      <c r="Q22" s="29">
        <f t="shared" si="0"/>
        <v>69191661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11029</v>
      </c>
      <c r="K23" s="30">
        <v>0</v>
      </c>
      <c r="L23" s="26">
        <v>11029</v>
      </c>
      <c r="M23" s="26">
        <v>11140.4</v>
      </c>
      <c r="N23" s="26">
        <v>300790.8</v>
      </c>
      <c r="O23" s="28"/>
      <c r="P23" s="26"/>
      <c r="Q23" s="29">
        <f t="shared" si="0"/>
        <v>3007908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24886</v>
      </c>
      <c r="K24" s="30">
        <v>0</v>
      </c>
      <c r="L24" s="26">
        <v>24886</v>
      </c>
      <c r="M24" s="26">
        <v>25137.37</v>
      </c>
      <c r="N24" s="26">
        <v>6937914.1200000001</v>
      </c>
      <c r="O24" s="28"/>
      <c r="P24" s="26"/>
      <c r="Q24" s="29">
        <f t="shared" si="0"/>
        <v>69379141.200000003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2986</v>
      </c>
      <c r="K25" s="30">
        <v>0</v>
      </c>
      <c r="L25" s="26">
        <v>2986</v>
      </c>
      <c r="M25" s="26">
        <v>3016.16</v>
      </c>
      <c r="N25" s="26">
        <v>832460.15999999992</v>
      </c>
      <c r="O25" s="28"/>
      <c r="P25" s="26"/>
      <c r="Q25" s="29">
        <f t="shared" si="0"/>
        <v>8324601.5999999996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9004</v>
      </c>
      <c r="K26" s="30">
        <v>0</v>
      </c>
      <c r="L26" s="26">
        <v>9004</v>
      </c>
      <c r="M26" s="26">
        <v>9094.9500000000007</v>
      </c>
      <c r="N26" s="26">
        <v>1109583.9000000001</v>
      </c>
      <c r="O26" s="28"/>
      <c r="P26" s="26"/>
      <c r="Q26" s="29">
        <f t="shared" si="0"/>
        <v>11095839.000000002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9004</v>
      </c>
      <c r="K27" s="30">
        <v>0</v>
      </c>
      <c r="L27" s="26">
        <v>9004</v>
      </c>
      <c r="M27" s="26">
        <v>9094.9500000000007</v>
      </c>
      <c r="N27" s="26">
        <v>309228.30000000005</v>
      </c>
      <c r="O27" s="28"/>
      <c r="P27" s="26"/>
      <c r="Q27" s="29">
        <f t="shared" si="0"/>
        <v>3092283.0000000005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3620</v>
      </c>
      <c r="K28" s="30">
        <v>0</v>
      </c>
      <c r="L28" s="26">
        <v>3620</v>
      </c>
      <c r="M28" s="26">
        <v>3656.57</v>
      </c>
      <c r="N28" s="26">
        <v>365657</v>
      </c>
      <c r="O28" s="28"/>
      <c r="P28" s="26"/>
      <c r="Q28" s="29">
        <f t="shared" si="0"/>
        <v>3656570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6731</v>
      </c>
      <c r="K29" s="30">
        <v>0</v>
      </c>
      <c r="L29" s="26">
        <v>6731</v>
      </c>
      <c r="M29" s="26">
        <v>6798.99</v>
      </c>
      <c r="N29" s="26">
        <v>720692.94</v>
      </c>
      <c r="O29" s="28"/>
      <c r="P29" s="26"/>
      <c r="Q29" s="29">
        <f t="shared" si="0"/>
        <v>7206929.3999999994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12839</v>
      </c>
      <c r="K30" s="30">
        <v>0</v>
      </c>
      <c r="L30" s="26">
        <v>12839</v>
      </c>
      <c r="M30" s="26">
        <v>12968.69</v>
      </c>
      <c r="N30" s="26">
        <v>2943892.63</v>
      </c>
      <c r="O30" s="28"/>
      <c r="P30" s="26"/>
      <c r="Q30" s="29">
        <f t="shared" si="0"/>
        <v>29438926.299999997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5317</v>
      </c>
      <c r="K31" s="30">
        <v>0</v>
      </c>
      <c r="L31" s="26">
        <v>5317</v>
      </c>
      <c r="M31" s="26">
        <v>5370.71</v>
      </c>
      <c r="N31" s="26">
        <v>392061.83</v>
      </c>
      <c r="O31" s="28"/>
      <c r="P31" s="26"/>
      <c r="Q31" s="29">
        <f t="shared" si="0"/>
        <v>3920618.3000000003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24886</v>
      </c>
      <c r="K32" s="30">
        <v>0</v>
      </c>
      <c r="L32" s="26">
        <v>24886</v>
      </c>
      <c r="M32" s="26">
        <v>25137.37</v>
      </c>
      <c r="N32" s="26">
        <v>150824.22</v>
      </c>
      <c r="O32" s="28"/>
      <c r="P32" s="26"/>
      <c r="Q32" s="29">
        <f t="shared" si="0"/>
        <v>1508242.2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26583</v>
      </c>
      <c r="K33" s="30">
        <v>0</v>
      </c>
      <c r="L33" s="26">
        <v>26583</v>
      </c>
      <c r="M33" s="26">
        <v>26851.52</v>
      </c>
      <c r="N33" s="26">
        <v>161109.12</v>
      </c>
      <c r="O33" s="28"/>
      <c r="P33" s="26"/>
      <c r="Q33" s="29">
        <f t="shared" si="0"/>
        <v>1611091.2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26583</v>
      </c>
      <c r="K34" s="30">
        <v>0</v>
      </c>
      <c r="L34" s="26">
        <v>26583</v>
      </c>
      <c r="M34" s="26">
        <v>26851.52</v>
      </c>
      <c r="N34" s="26">
        <v>161109.12</v>
      </c>
      <c r="O34" s="28"/>
      <c r="P34" s="26"/>
      <c r="Q34" s="29">
        <f t="shared" si="0"/>
        <v>1611091.2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905</v>
      </c>
      <c r="K35" s="30">
        <v>0</v>
      </c>
      <c r="L35" s="26">
        <v>905</v>
      </c>
      <c r="M35" s="26">
        <v>914.14</v>
      </c>
      <c r="N35" s="26">
        <v>636241.43999999994</v>
      </c>
      <c r="O35" s="28"/>
      <c r="P35" s="26"/>
      <c r="Q35" s="29">
        <f t="shared" si="0"/>
        <v>6362414.3999999994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4864</v>
      </c>
      <c r="K36" s="30">
        <v>0</v>
      </c>
      <c r="L36" s="26">
        <v>4864</v>
      </c>
      <c r="M36" s="26">
        <v>4913.13</v>
      </c>
      <c r="N36" s="26">
        <v>3286883.97</v>
      </c>
      <c r="O36" s="28"/>
      <c r="P36" s="26"/>
      <c r="Q36" s="29">
        <f t="shared" si="0"/>
        <v>32868839.700000003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5826</v>
      </c>
      <c r="K37" s="30">
        <v>0</v>
      </c>
      <c r="L37" s="26">
        <v>5826</v>
      </c>
      <c r="M37" s="26">
        <v>5884.85</v>
      </c>
      <c r="N37" s="26">
        <v>3936964.6500000004</v>
      </c>
      <c r="O37" s="28"/>
      <c r="P37" s="26"/>
      <c r="Q37" s="29">
        <f t="shared" si="0"/>
        <v>39369646.5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5826</v>
      </c>
      <c r="K38" s="30">
        <v>0</v>
      </c>
      <c r="L38" s="26">
        <v>5826</v>
      </c>
      <c r="M38" s="26">
        <v>5884.85</v>
      </c>
      <c r="N38" s="26">
        <v>3936964.6500000004</v>
      </c>
      <c r="O38" s="28"/>
      <c r="P38" s="26"/>
      <c r="Q38" s="29">
        <f t="shared" si="0"/>
        <v>39369646.5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9955</v>
      </c>
      <c r="K39" s="30">
        <v>0</v>
      </c>
      <c r="L39" s="26">
        <v>9955</v>
      </c>
      <c r="M39" s="26">
        <v>10055.56</v>
      </c>
      <c r="N39" s="26">
        <v>6727169.6399999997</v>
      </c>
      <c r="O39" s="28"/>
      <c r="P39" s="26"/>
      <c r="Q39" s="29">
        <f t="shared" si="0"/>
        <v>67271696.399999991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4502</v>
      </c>
      <c r="K40" s="30">
        <v>0</v>
      </c>
      <c r="L40" s="26">
        <v>4502</v>
      </c>
      <c r="M40" s="26">
        <v>4547.47</v>
      </c>
      <c r="N40" s="26">
        <v>1105035.21</v>
      </c>
      <c r="O40" s="28"/>
      <c r="P40" s="26"/>
      <c r="Q40" s="29">
        <f t="shared" si="0"/>
        <v>11050352.1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4502</v>
      </c>
      <c r="K41" s="30">
        <v>0</v>
      </c>
      <c r="L41" s="26">
        <v>4502</v>
      </c>
      <c r="M41" s="26">
        <v>4547.47</v>
      </c>
      <c r="N41" s="26">
        <v>1105035.21</v>
      </c>
      <c r="O41" s="28"/>
      <c r="P41" s="26"/>
      <c r="Q41" s="29">
        <f t="shared" si="0"/>
        <v>11050352.1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25169</v>
      </c>
      <c r="K42" s="30">
        <v>0</v>
      </c>
      <c r="L42" s="26">
        <v>25169</v>
      </c>
      <c r="M42" s="26">
        <v>25423.23</v>
      </c>
      <c r="N42" s="26">
        <v>26491005.66</v>
      </c>
      <c r="O42" s="28"/>
      <c r="P42" s="26"/>
      <c r="Q42" s="29">
        <f t="shared" si="0"/>
        <v>264910056.59999999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30146</v>
      </c>
      <c r="K43" s="30">
        <v>0</v>
      </c>
      <c r="L43" s="26">
        <v>30146</v>
      </c>
      <c r="M43" s="26">
        <v>30450.51</v>
      </c>
      <c r="N43" s="26">
        <v>26309240.639999997</v>
      </c>
      <c r="O43" s="28"/>
      <c r="P43" s="26"/>
      <c r="Q43" s="29">
        <f t="shared" si="0"/>
        <v>263092406.39999998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13914</v>
      </c>
      <c r="K44" s="30">
        <v>0</v>
      </c>
      <c r="L44" s="26">
        <v>13914</v>
      </c>
      <c r="M44" s="26">
        <v>14054.55</v>
      </c>
      <c r="N44" s="26">
        <v>28109.1</v>
      </c>
      <c r="O44" s="28"/>
      <c r="P44" s="26"/>
      <c r="Q44" s="29">
        <f t="shared" si="0"/>
        <v>281091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8032</v>
      </c>
      <c r="K45" s="30">
        <v>0</v>
      </c>
      <c r="L45" s="26">
        <v>8032</v>
      </c>
      <c r="M45" s="26">
        <v>8113.13</v>
      </c>
      <c r="N45" s="26">
        <v>713955.44000000006</v>
      </c>
      <c r="O45" s="28"/>
      <c r="P45" s="26"/>
      <c r="Q45" s="29">
        <f t="shared" si="0"/>
        <v>7139554.4000000004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4242</v>
      </c>
      <c r="K46" s="30">
        <v>0</v>
      </c>
      <c r="L46" s="26">
        <v>4242</v>
      </c>
      <c r="M46" s="26">
        <v>4284.8500000000004</v>
      </c>
      <c r="N46" s="26">
        <v>42848.5</v>
      </c>
      <c r="O46" s="28"/>
      <c r="P46" s="26"/>
      <c r="Q46" s="29">
        <f t="shared" si="0"/>
        <v>428485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28280</v>
      </c>
      <c r="K47" s="30">
        <v>0</v>
      </c>
      <c r="L47" s="26">
        <v>28280</v>
      </c>
      <c r="M47" s="26">
        <v>28565.66</v>
      </c>
      <c r="N47" s="26">
        <v>228525.28</v>
      </c>
      <c r="O47" s="28"/>
      <c r="P47" s="26"/>
      <c r="Q47" s="29">
        <f t="shared" si="0"/>
        <v>2285252.7999999998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19230</v>
      </c>
      <c r="K48" s="30">
        <v>0</v>
      </c>
      <c r="L48" s="26">
        <v>19230</v>
      </c>
      <c r="M48" s="26">
        <v>19424.240000000002</v>
      </c>
      <c r="N48" s="26">
        <v>291363.60000000003</v>
      </c>
      <c r="O48" s="28"/>
      <c r="P48" s="26"/>
      <c r="Q48" s="29">
        <f t="shared" si="0"/>
        <v>2913636.0000000005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46379</v>
      </c>
      <c r="K49" s="30">
        <v>0</v>
      </c>
      <c r="L49" s="26">
        <v>46379</v>
      </c>
      <c r="M49" s="26">
        <v>46847.47</v>
      </c>
      <c r="N49" s="26">
        <v>421627.23</v>
      </c>
      <c r="O49" s="28"/>
      <c r="P49" s="26"/>
      <c r="Q49" s="29">
        <f t="shared" si="0"/>
        <v>4216272.3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282800</v>
      </c>
      <c r="K50" s="30">
        <v>0</v>
      </c>
      <c r="L50" s="26">
        <v>282800</v>
      </c>
      <c r="M50" s="26">
        <v>285656.57</v>
      </c>
      <c r="N50" s="26">
        <v>2570909.13</v>
      </c>
      <c r="O50" s="28"/>
      <c r="P50" s="26"/>
      <c r="Q50" s="29">
        <f t="shared" si="0"/>
        <v>25709091.299999997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395920</v>
      </c>
      <c r="K51" s="30">
        <v>0</v>
      </c>
      <c r="L51" s="26">
        <v>395920</v>
      </c>
      <c r="M51" s="26">
        <v>399919.19</v>
      </c>
      <c r="N51" s="26">
        <v>4399111.09</v>
      </c>
      <c r="O51" s="28"/>
      <c r="P51" s="26"/>
      <c r="Q51" s="29">
        <f t="shared" si="0"/>
        <v>43991110.899999999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339360</v>
      </c>
      <c r="K52" s="30">
        <v>0</v>
      </c>
      <c r="L52" s="26">
        <v>339360</v>
      </c>
      <c r="M52" s="26">
        <v>342787.88</v>
      </c>
      <c r="N52" s="26">
        <v>3085090.92</v>
      </c>
      <c r="O52" s="28"/>
      <c r="P52" s="26"/>
      <c r="Q52" s="29">
        <f t="shared" si="0"/>
        <v>30850909.199999999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3791572160.9000001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379157216.08999997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72039871.060000002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4242769248.0500002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B1:Q1"/>
    <mergeCell ref="B3:C3"/>
    <mergeCell ref="D3:E3"/>
    <mergeCell ref="D4:M4"/>
    <mergeCell ref="B6:I6"/>
    <mergeCell ref="J6:Q6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</mergeCells>
  <conditionalFormatting sqref="Q55">
    <cfRule type="expression" dxfId="239" priority="7">
      <formula>ISERROR($Q55)</formula>
    </cfRule>
  </conditionalFormatting>
  <conditionalFormatting sqref="Q55">
    <cfRule type="expression" dxfId="238" priority="6">
      <formula>ISERROR($J53)</formula>
    </cfRule>
  </conditionalFormatting>
  <conditionalFormatting sqref="Q58">
    <cfRule type="expression" dxfId="237" priority="5">
      <formula>ISERROR($Q58)</formula>
    </cfRule>
  </conditionalFormatting>
  <conditionalFormatting sqref="Q58">
    <cfRule type="expression" dxfId="236" priority="4">
      <formula>ISERROR($Q58)</formula>
    </cfRule>
  </conditionalFormatting>
  <conditionalFormatting sqref="Q58">
    <cfRule type="expression" dxfId="235" priority="3">
      <formula>ISERROR($Q58)</formula>
    </cfRule>
  </conditionalFormatting>
  <conditionalFormatting sqref="Q58">
    <cfRule type="expression" dxfId="234" priority="8">
      <formula>ISERROR($J59)</formula>
    </cfRule>
  </conditionalFormatting>
  <conditionalFormatting sqref="Q53">
    <cfRule type="expression" dxfId="233" priority="9">
      <formula>ISERROR($G54)</formula>
    </cfRule>
  </conditionalFormatting>
  <conditionalFormatting sqref="D3:E3">
    <cfRule type="cellIs" dxfId="232" priority="2" operator="equal">
      <formula>0</formula>
    </cfRule>
  </conditionalFormatting>
  <conditionalFormatting sqref="Q57">
    <cfRule type="expression" dxfId="231" priority="1">
      <formula>ISERROR($Q57)</formula>
    </cfRule>
  </conditionalFormatting>
  <conditionalFormatting sqref="Q56">
    <cfRule type="expression" dxfId="230" priority="10">
      <formula>ISERROR($Q56)</formula>
    </cfRule>
  </conditionalFormatting>
  <dataValidations count="10">
    <dataValidation type="decimal" allowBlank="1" showInputMessage="1" showErrorMessage="1" sqref="G58:G59" xr:uid="{250FE512-9E73-435B-A5EE-C4FB3A1C60B3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37EB8806-67E1-4F8F-8E41-765F498B261B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980653E2-0108-40EA-87EF-52FE8B747BD8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CB8CB29C-B5C5-4BDF-B0D4-81F9CB689900}">
      <formula1>A8</formula1>
    </dataValidation>
    <dataValidation operator="greaterThanOrEqual" allowBlank="1" showInputMessage="1" showErrorMessage="1" sqref="K11:K52" xr:uid="{A2525DC7-3EEF-42D9-B915-866A18084A2D}"/>
    <dataValidation type="decimal" allowBlank="1" showInputMessage="1" showErrorMessage="1" errorTitle="Error" error="Mayor a 1" sqref="Q53:Q54" xr:uid="{BE0D20EF-4619-4975-815D-34B6F772D024}">
      <formula1>0.011</formula1>
      <formula2>AG56</formula2>
    </dataValidation>
    <dataValidation type="decimal" operator="greaterThan" allowBlank="1" showInputMessage="1" showErrorMessage="1" sqref="O8:P52" xr:uid="{C6510868-2758-4A0F-A7BC-BC11EEBA21DB}">
      <formula1>0</formula1>
    </dataValidation>
    <dataValidation type="decimal" allowBlank="1" showInputMessage="1" showErrorMessage="1" errorTitle="Error" error="Mayor a 1" promptTitle="Porcentaje de AIU" prompt="Mayor a 1" sqref="N53" xr:uid="{F8162CB2-E18A-433C-8709-655AEB69894B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CE6AC9CA-32DC-47F6-BDBB-0BBAF19739FA}">
      <formula1>0.011</formula1>
      <formula2>R56</formula2>
    </dataValidation>
    <dataValidation type="list" allowBlank="1" showInputMessage="1" showErrorMessage="1" sqref="D4" xr:uid="{CE41EB5F-964E-4715-918E-C8C2315D3263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80B45-FEBC-4CC5-848B-F6437D22F08E}">
  <sheetPr>
    <tabColor rgb="FFFF0000"/>
  </sheetPr>
  <dimension ref="A1:Q60"/>
  <sheetViews>
    <sheetView workbookViewId="0">
      <selection activeCell="R65" sqref="R65"/>
    </sheetView>
  </sheetViews>
  <sheetFormatPr baseColWidth="10" defaultRowHeight="15"/>
  <cols>
    <col min="10" max="10" width="17.5703125" customWidth="1"/>
    <col min="12" max="14" width="17.5703125" customWidth="1"/>
    <col min="16" max="16" width="13.7109375" customWidth="1"/>
    <col min="17" max="17" width="20.710937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'[19]Solicitud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180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19045</v>
      </c>
      <c r="K11" s="30">
        <v>0</v>
      </c>
      <c r="L11" s="47">
        <v>19045</v>
      </c>
      <c r="M11" s="47">
        <v>19237.37</v>
      </c>
      <c r="N11" s="47">
        <v>2924080.2399999998</v>
      </c>
      <c r="O11" s="66"/>
      <c r="P11" s="47"/>
      <c r="Q11" s="67">
        <f t="shared" si="0"/>
        <v>29240802.399999999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10672</v>
      </c>
      <c r="K12" s="30">
        <v>0</v>
      </c>
      <c r="L12" s="26">
        <v>10672</v>
      </c>
      <c r="M12" s="26">
        <v>10779.8</v>
      </c>
      <c r="N12" s="26">
        <v>6144486</v>
      </c>
      <c r="O12" s="28"/>
      <c r="P12" s="26"/>
      <c r="Q12" s="29">
        <f t="shared" si="0"/>
        <v>61444860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8306</v>
      </c>
      <c r="K13" s="30">
        <v>0</v>
      </c>
      <c r="L13" s="26">
        <v>8306</v>
      </c>
      <c r="M13" s="26">
        <v>8389.9</v>
      </c>
      <c r="N13" s="26">
        <v>4362748</v>
      </c>
      <c r="O13" s="28"/>
      <c r="P13" s="26"/>
      <c r="Q13" s="29">
        <f t="shared" si="0"/>
        <v>43627480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16759</v>
      </c>
      <c r="K14" s="30">
        <v>0</v>
      </c>
      <c r="L14" s="26">
        <v>16759</v>
      </c>
      <c r="M14" s="26">
        <v>16928.28</v>
      </c>
      <c r="N14" s="26">
        <v>1675899.72</v>
      </c>
      <c r="O14" s="28"/>
      <c r="P14" s="26"/>
      <c r="Q14" s="29">
        <f t="shared" si="0"/>
        <v>16758997.199999999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10699</v>
      </c>
      <c r="K15" s="30">
        <v>0</v>
      </c>
      <c r="L15" s="26">
        <v>10699</v>
      </c>
      <c r="M15" s="26">
        <v>10807.07</v>
      </c>
      <c r="N15" s="26">
        <v>5090129.97</v>
      </c>
      <c r="O15" s="28"/>
      <c r="P15" s="26"/>
      <c r="Q15" s="29">
        <f t="shared" si="0"/>
        <v>50901299.699999996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3898</v>
      </c>
      <c r="K16" s="30">
        <v>0</v>
      </c>
      <c r="L16" s="26">
        <v>3898</v>
      </c>
      <c r="M16" s="26">
        <v>3937.37</v>
      </c>
      <c r="N16" s="26">
        <v>917407.21</v>
      </c>
      <c r="O16" s="28"/>
      <c r="P16" s="26"/>
      <c r="Q16" s="29">
        <f t="shared" si="0"/>
        <v>9174072.0999999996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3884</v>
      </c>
      <c r="K17" s="30">
        <v>0</v>
      </c>
      <c r="L17" s="26">
        <v>3884</v>
      </c>
      <c r="M17" s="26">
        <v>3923.23</v>
      </c>
      <c r="N17" s="26">
        <v>1396669.8800000001</v>
      </c>
      <c r="O17" s="28"/>
      <c r="P17" s="26"/>
      <c r="Q17" s="29">
        <f t="shared" si="0"/>
        <v>13966698.800000001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6171</v>
      </c>
      <c r="K18" s="30">
        <v>0</v>
      </c>
      <c r="L18" s="26">
        <v>6171</v>
      </c>
      <c r="M18" s="26">
        <v>6233.33</v>
      </c>
      <c r="N18" s="26">
        <v>791632.91</v>
      </c>
      <c r="O18" s="28"/>
      <c r="P18" s="26"/>
      <c r="Q18" s="29">
        <f t="shared" si="0"/>
        <v>7916329.1000000006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25773</v>
      </c>
      <c r="K19" s="30">
        <v>0</v>
      </c>
      <c r="L19" s="26">
        <v>25773</v>
      </c>
      <c r="M19" s="26">
        <v>26033.33</v>
      </c>
      <c r="N19" s="26">
        <v>546699.93000000005</v>
      </c>
      <c r="O19" s="28"/>
      <c r="P19" s="26"/>
      <c r="Q19" s="29">
        <f t="shared" si="0"/>
        <v>5466999.3000000007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13318</v>
      </c>
      <c r="K20" s="30">
        <v>0</v>
      </c>
      <c r="L20" s="26">
        <v>13318</v>
      </c>
      <c r="M20" s="26">
        <v>13452.53</v>
      </c>
      <c r="N20" s="26">
        <v>40357.590000000004</v>
      </c>
      <c r="O20" s="28"/>
      <c r="P20" s="26"/>
      <c r="Q20" s="29">
        <f t="shared" si="0"/>
        <v>403575.9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11238</v>
      </c>
      <c r="K21" s="30">
        <v>0</v>
      </c>
      <c r="L21" s="26">
        <v>11238</v>
      </c>
      <c r="M21" s="26">
        <v>11351.52</v>
      </c>
      <c r="N21" s="26">
        <v>11351.52</v>
      </c>
      <c r="O21" s="28"/>
      <c r="P21" s="26"/>
      <c r="Q21" s="29">
        <f t="shared" si="0"/>
        <v>113515.20000000001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14416</v>
      </c>
      <c r="K22" s="30">
        <v>0</v>
      </c>
      <c r="L22" s="26">
        <v>14416</v>
      </c>
      <c r="M22" s="26">
        <v>14561.62</v>
      </c>
      <c r="N22" s="26">
        <v>2402667.3000000003</v>
      </c>
      <c r="O22" s="28"/>
      <c r="P22" s="26"/>
      <c r="Q22" s="29">
        <f t="shared" si="0"/>
        <v>24026673.000000004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11155</v>
      </c>
      <c r="K23" s="30">
        <v>0</v>
      </c>
      <c r="L23" s="26">
        <v>11155</v>
      </c>
      <c r="M23" s="26">
        <v>11267.68</v>
      </c>
      <c r="N23" s="26">
        <v>304227.36</v>
      </c>
      <c r="O23" s="28"/>
      <c r="P23" s="26"/>
      <c r="Q23" s="29">
        <f t="shared" si="0"/>
        <v>3042273.5999999996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6311</v>
      </c>
      <c r="K24" s="30">
        <v>0</v>
      </c>
      <c r="L24" s="26">
        <v>6311</v>
      </c>
      <c r="M24" s="26">
        <v>6374.75</v>
      </c>
      <c r="N24" s="26">
        <v>1759431</v>
      </c>
      <c r="O24" s="28"/>
      <c r="P24" s="26"/>
      <c r="Q24" s="29">
        <f t="shared" si="0"/>
        <v>17594310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526</v>
      </c>
      <c r="K25" s="30">
        <v>0</v>
      </c>
      <c r="L25" s="26">
        <v>526</v>
      </c>
      <c r="M25" s="26">
        <v>531.30999999999995</v>
      </c>
      <c r="N25" s="26">
        <v>146641.56</v>
      </c>
      <c r="O25" s="28"/>
      <c r="P25" s="26"/>
      <c r="Q25" s="29">
        <f t="shared" si="0"/>
        <v>1466415.6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7543</v>
      </c>
      <c r="K26" s="30">
        <v>0</v>
      </c>
      <c r="L26" s="26">
        <v>7543</v>
      </c>
      <c r="M26" s="26">
        <v>7619.19</v>
      </c>
      <c r="N26" s="26">
        <v>929541.17999999993</v>
      </c>
      <c r="O26" s="28"/>
      <c r="P26" s="26"/>
      <c r="Q26" s="29">
        <f t="shared" si="0"/>
        <v>9295411.7999999989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7543</v>
      </c>
      <c r="K27" s="30">
        <v>0</v>
      </c>
      <c r="L27" s="26">
        <v>7543</v>
      </c>
      <c r="M27" s="26">
        <v>7619.19</v>
      </c>
      <c r="N27" s="26">
        <v>259052.46</v>
      </c>
      <c r="O27" s="28"/>
      <c r="P27" s="26"/>
      <c r="Q27" s="29">
        <f t="shared" si="0"/>
        <v>2590524.6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5748</v>
      </c>
      <c r="K28" s="30">
        <v>0</v>
      </c>
      <c r="L28" s="26">
        <v>5748</v>
      </c>
      <c r="M28" s="26">
        <v>5806.06</v>
      </c>
      <c r="N28" s="26">
        <v>580606</v>
      </c>
      <c r="O28" s="28"/>
      <c r="P28" s="26"/>
      <c r="Q28" s="29">
        <f t="shared" si="0"/>
        <v>5806060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2584</v>
      </c>
      <c r="K29" s="30">
        <v>0</v>
      </c>
      <c r="L29" s="26">
        <v>2584</v>
      </c>
      <c r="M29" s="26">
        <v>2610.1</v>
      </c>
      <c r="N29" s="26">
        <v>276670.59999999998</v>
      </c>
      <c r="O29" s="28"/>
      <c r="P29" s="26"/>
      <c r="Q29" s="29">
        <f t="shared" si="0"/>
        <v>2766706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8086</v>
      </c>
      <c r="K30" s="30">
        <v>0</v>
      </c>
      <c r="L30" s="26">
        <v>8086</v>
      </c>
      <c r="M30" s="26">
        <v>8167.68</v>
      </c>
      <c r="N30" s="26">
        <v>1854063.36</v>
      </c>
      <c r="O30" s="28"/>
      <c r="P30" s="26"/>
      <c r="Q30" s="29">
        <f t="shared" si="0"/>
        <v>18540633.600000001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5690</v>
      </c>
      <c r="K31" s="30">
        <v>0</v>
      </c>
      <c r="L31" s="26">
        <v>5690</v>
      </c>
      <c r="M31" s="26">
        <v>5747.47</v>
      </c>
      <c r="N31" s="26">
        <v>419565.31</v>
      </c>
      <c r="O31" s="28"/>
      <c r="P31" s="26"/>
      <c r="Q31" s="29">
        <f t="shared" si="0"/>
        <v>4195653.0999999996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23470</v>
      </c>
      <c r="K32" s="30">
        <v>0</v>
      </c>
      <c r="L32" s="26">
        <v>23470</v>
      </c>
      <c r="M32" s="26">
        <v>23707.07</v>
      </c>
      <c r="N32" s="26">
        <v>142242.41999999998</v>
      </c>
      <c r="O32" s="28"/>
      <c r="P32" s="26"/>
      <c r="Q32" s="29">
        <f t="shared" si="0"/>
        <v>1422424.1999999997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24069</v>
      </c>
      <c r="K33" s="30">
        <v>0</v>
      </c>
      <c r="L33" s="26">
        <v>24069</v>
      </c>
      <c r="M33" s="26">
        <v>24312.12</v>
      </c>
      <c r="N33" s="26">
        <v>145872.72</v>
      </c>
      <c r="O33" s="28"/>
      <c r="P33" s="26"/>
      <c r="Q33" s="29">
        <f t="shared" si="0"/>
        <v>1458727.2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24135</v>
      </c>
      <c r="K34" s="30">
        <v>0</v>
      </c>
      <c r="L34" s="26">
        <v>24135</v>
      </c>
      <c r="M34" s="26">
        <v>24378.79</v>
      </c>
      <c r="N34" s="26">
        <v>146272.74</v>
      </c>
      <c r="O34" s="28"/>
      <c r="P34" s="26"/>
      <c r="Q34" s="29">
        <f t="shared" si="0"/>
        <v>1462727.4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930</v>
      </c>
      <c r="K35" s="30">
        <v>0</v>
      </c>
      <c r="L35" s="26">
        <v>930</v>
      </c>
      <c r="M35" s="26">
        <v>939.39</v>
      </c>
      <c r="N35" s="26">
        <v>653815.43999999994</v>
      </c>
      <c r="O35" s="28"/>
      <c r="P35" s="26"/>
      <c r="Q35" s="29">
        <f t="shared" si="0"/>
        <v>6538154.3999999994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3088</v>
      </c>
      <c r="K36" s="30">
        <v>0</v>
      </c>
      <c r="L36" s="26">
        <v>3088</v>
      </c>
      <c r="M36" s="26">
        <v>3119.19</v>
      </c>
      <c r="N36" s="26">
        <v>2086738.11</v>
      </c>
      <c r="O36" s="28"/>
      <c r="P36" s="26"/>
      <c r="Q36" s="29">
        <f t="shared" si="0"/>
        <v>20867381.100000001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3927</v>
      </c>
      <c r="K37" s="30">
        <v>0</v>
      </c>
      <c r="L37" s="26">
        <v>3927</v>
      </c>
      <c r="M37" s="26">
        <v>3966.67</v>
      </c>
      <c r="N37" s="26">
        <v>2653702.23</v>
      </c>
      <c r="O37" s="28"/>
      <c r="P37" s="26"/>
      <c r="Q37" s="29">
        <f t="shared" si="0"/>
        <v>26537022.300000001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3927</v>
      </c>
      <c r="K38" s="30">
        <v>0</v>
      </c>
      <c r="L38" s="26">
        <v>3927</v>
      </c>
      <c r="M38" s="26">
        <v>3966.67</v>
      </c>
      <c r="N38" s="26">
        <v>2653702.23</v>
      </c>
      <c r="O38" s="28"/>
      <c r="P38" s="26"/>
      <c r="Q38" s="29">
        <f t="shared" si="0"/>
        <v>26537022.300000001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3927</v>
      </c>
      <c r="K39" s="30">
        <v>0</v>
      </c>
      <c r="L39" s="26">
        <v>3927</v>
      </c>
      <c r="M39" s="26">
        <v>3966.67</v>
      </c>
      <c r="N39" s="26">
        <v>2653702.23</v>
      </c>
      <c r="O39" s="28"/>
      <c r="P39" s="26"/>
      <c r="Q39" s="29">
        <f t="shared" si="0"/>
        <v>26537022.300000001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4266</v>
      </c>
      <c r="K40" s="30">
        <v>0</v>
      </c>
      <c r="L40" s="26">
        <v>4266</v>
      </c>
      <c r="M40" s="26">
        <v>4309.09</v>
      </c>
      <c r="N40" s="26">
        <v>1047108.87</v>
      </c>
      <c r="O40" s="28"/>
      <c r="P40" s="26"/>
      <c r="Q40" s="29">
        <f t="shared" si="0"/>
        <v>10471088.699999999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3918</v>
      </c>
      <c r="K41" s="30">
        <v>0</v>
      </c>
      <c r="L41" s="26">
        <v>3918</v>
      </c>
      <c r="M41" s="26">
        <v>3957.58</v>
      </c>
      <c r="N41" s="26">
        <v>961691.94</v>
      </c>
      <c r="O41" s="28"/>
      <c r="P41" s="26"/>
      <c r="Q41" s="29">
        <f t="shared" si="0"/>
        <v>9616919.3999999985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11761</v>
      </c>
      <c r="K42" s="30">
        <v>0</v>
      </c>
      <c r="L42" s="26">
        <v>11761</v>
      </c>
      <c r="M42" s="26">
        <v>11879.8</v>
      </c>
      <c r="N42" s="26">
        <v>12378751.6</v>
      </c>
      <c r="O42" s="28"/>
      <c r="P42" s="26"/>
      <c r="Q42" s="29">
        <f t="shared" si="0"/>
        <v>123787516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36681</v>
      </c>
      <c r="K43" s="30">
        <v>0</v>
      </c>
      <c r="L43" s="26">
        <v>36681</v>
      </c>
      <c r="M43" s="26">
        <v>37051.519999999997</v>
      </c>
      <c r="N43" s="26">
        <v>32012513.279999997</v>
      </c>
      <c r="O43" s="28"/>
      <c r="P43" s="26"/>
      <c r="Q43" s="29">
        <f t="shared" si="0"/>
        <v>320125132.79999995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16789</v>
      </c>
      <c r="K44" s="30">
        <v>0</v>
      </c>
      <c r="L44" s="26">
        <v>16789</v>
      </c>
      <c r="M44" s="26">
        <v>16958.59</v>
      </c>
      <c r="N44" s="26">
        <v>33917.18</v>
      </c>
      <c r="O44" s="28"/>
      <c r="P44" s="26"/>
      <c r="Q44" s="29">
        <f t="shared" si="0"/>
        <v>339171.8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3458</v>
      </c>
      <c r="K45" s="30">
        <v>0</v>
      </c>
      <c r="L45" s="26">
        <v>3458</v>
      </c>
      <c r="M45" s="26">
        <v>3492.93</v>
      </c>
      <c r="N45" s="26">
        <v>307377.83999999997</v>
      </c>
      <c r="O45" s="28"/>
      <c r="P45" s="26"/>
      <c r="Q45" s="29">
        <f t="shared" si="0"/>
        <v>3073778.3999999994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2970</v>
      </c>
      <c r="K46" s="30">
        <v>0</v>
      </c>
      <c r="L46" s="26">
        <v>2970</v>
      </c>
      <c r="M46" s="26">
        <v>3000</v>
      </c>
      <c r="N46" s="26">
        <v>30000</v>
      </c>
      <c r="O46" s="28"/>
      <c r="P46" s="26"/>
      <c r="Q46" s="29">
        <f t="shared" si="0"/>
        <v>300000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13009</v>
      </c>
      <c r="K47" s="30">
        <v>0</v>
      </c>
      <c r="L47" s="26">
        <v>13009</v>
      </c>
      <c r="M47" s="26">
        <v>13140.4</v>
      </c>
      <c r="N47" s="26">
        <v>105123.2</v>
      </c>
      <c r="O47" s="28"/>
      <c r="P47" s="26"/>
      <c r="Q47" s="29">
        <f t="shared" si="0"/>
        <v>1051232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7249</v>
      </c>
      <c r="K48" s="30">
        <v>0</v>
      </c>
      <c r="L48" s="26">
        <v>7249</v>
      </c>
      <c r="M48" s="26">
        <v>7322.22</v>
      </c>
      <c r="N48" s="26">
        <v>109833.3</v>
      </c>
      <c r="O48" s="28"/>
      <c r="P48" s="26"/>
      <c r="Q48" s="29">
        <f t="shared" si="0"/>
        <v>1098333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16016</v>
      </c>
      <c r="K49" s="30">
        <v>0</v>
      </c>
      <c r="L49" s="26">
        <v>16016</v>
      </c>
      <c r="M49" s="26">
        <v>16177.78</v>
      </c>
      <c r="N49" s="26">
        <v>145600.02000000002</v>
      </c>
      <c r="O49" s="28"/>
      <c r="P49" s="26"/>
      <c r="Q49" s="29">
        <f t="shared" si="0"/>
        <v>1456000.2000000002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39304</v>
      </c>
      <c r="K50" s="30">
        <v>0</v>
      </c>
      <c r="L50" s="26">
        <v>39304</v>
      </c>
      <c r="M50" s="26">
        <v>39701.01</v>
      </c>
      <c r="N50" s="26">
        <v>357309.09</v>
      </c>
      <c r="O50" s="28"/>
      <c r="P50" s="26"/>
      <c r="Q50" s="29">
        <f t="shared" si="0"/>
        <v>3573090.9000000004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197903</v>
      </c>
      <c r="K51" s="30">
        <v>0</v>
      </c>
      <c r="L51" s="26">
        <v>197903</v>
      </c>
      <c r="M51" s="26">
        <v>199902.02</v>
      </c>
      <c r="N51" s="26">
        <v>2198922.2199999997</v>
      </c>
      <c r="O51" s="28"/>
      <c r="P51" s="26"/>
      <c r="Q51" s="29">
        <f t="shared" si="0"/>
        <v>21989222.199999996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179861</v>
      </c>
      <c r="K52" s="30">
        <v>0</v>
      </c>
      <c r="L52" s="26">
        <v>179861</v>
      </c>
      <c r="M52" s="26">
        <v>181677.78</v>
      </c>
      <c r="N52" s="26">
        <v>1635100.02</v>
      </c>
      <c r="O52" s="28"/>
      <c r="P52" s="26"/>
      <c r="Q52" s="29">
        <f t="shared" si="0"/>
        <v>16351000.199999999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3302578356.9000001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330257835.69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62748988.780000001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3695585181.3700004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59" priority="7">
      <formula>ISERROR($Q55)</formula>
    </cfRule>
  </conditionalFormatting>
  <conditionalFormatting sqref="Q55">
    <cfRule type="expression" dxfId="58" priority="6">
      <formula>ISERROR($J53)</formula>
    </cfRule>
  </conditionalFormatting>
  <conditionalFormatting sqref="Q58">
    <cfRule type="expression" dxfId="57" priority="5">
      <formula>ISERROR($Q58)</formula>
    </cfRule>
  </conditionalFormatting>
  <conditionalFormatting sqref="Q58">
    <cfRule type="expression" dxfId="56" priority="4">
      <formula>ISERROR($Q58)</formula>
    </cfRule>
  </conditionalFormatting>
  <conditionalFormatting sqref="Q58">
    <cfRule type="expression" dxfId="55" priority="3">
      <formula>ISERROR($Q58)</formula>
    </cfRule>
  </conditionalFormatting>
  <conditionalFormatting sqref="Q58">
    <cfRule type="expression" dxfId="54" priority="8">
      <formula>ISERROR($J59)</formula>
    </cfRule>
  </conditionalFormatting>
  <conditionalFormatting sqref="Q53">
    <cfRule type="expression" dxfId="53" priority="9">
      <formula>ISERROR($G54)</formula>
    </cfRule>
  </conditionalFormatting>
  <conditionalFormatting sqref="D3:E3">
    <cfRule type="cellIs" dxfId="52" priority="2" operator="equal">
      <formula>0</formula>
    </cfRule>
  </conditionalFormatting>
  <conditionalFormatting sqref="Q57">
    <cfRule type="expression" dxfId="51" priority="1">
      <formula>ISERROR($Q57)</formula>
    </cfRule>
  </conditionalFormatting>
  <conditionalFormatting sqref="Q56">
    <cfRule type="expression" dxfId="50" priority="10">
      <formula>ISERROR($Q56)</formula>
    </cfRule>
  </conditionalFormatting>
  <dataValidations count="10">
    <dataValidation type="decimal" allowBlank="1" showInputMessage="1" showErrorMessage="1" sqref="G58:G59" xr:uid="{B9277C08-6612-4FD3-B506-314AAA66F99C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A9C8AAB2-C23F-4D04-AC58-26112A9BA35B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EDA014F2-4C7C-4418-9B3C-DD955F212295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CABDE717-BB2F-4223-8666-D27730BBEBB6}">
      <formula1>A8</formula1>
    </dataValidation>
    <dataValidation operator="greaterThanOrEqual" allowBlank="1" showInputMessage="1" showErrorMessage="1" sqref="K11:K52" xr:uid="{2A176CF6-7846-47C2-986F-4E5DEC5F85F4}"/>
    <dataValidation type="decimal" allowBlank="1" showInputMessage="1" showErrorMessage="1" errorTitle="Error" error="Mayor a 1" sqref="Q53:Q54" xr:uid="{16B4DE48-2C06-4475-86D3-09B84A85B75F}">
      <formula1>0.011</formula1>
      <formula2>AG56</formula2>
    </dataValidation>
    <dataValidation type="decimal" operator="greaterThan" allowBlank="1" showInputMessage="1" showErrorMessage="1" sqref="O8:P52" xr:uid="{37C70B7D-8E1E-4EF3-9AFF-9A3818232BE1}">
      <formula1>0</formula1>
    </dataValidation>
    <dataValidation type="decimal" allowBlank="1" showInputMessage="1" showErrorMessage="1" errorTitle="Error" error="Mayor a 1" promptTitle="Porcentaje de AIU" prompt="Mayor a 1" sqref="N53" xr:uid="{B7EF50D4-781E-4834-95CB-DE153A7F83BF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C6C32F59-6640-4902-AC17-BB953F652AB5}">
      <formula1>0.011</formula1>
      <formula2>R56</formula2>
    </dataValidation>
    <dataValidation type="list" allowBlank="1" showInputMessage="1" showErrorMessage="1" sqref="D4" xr:uid="{B009E009-F5D0-4E31-9BED-08768CE5D2A0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16514-EDA8-4D02-9C65-68C5ED455472}">
  <sheetPr>
    <tabColor rgb="FFFF0000"/>
  </sheetPr>
  <dimension ref="A1:Q60"/>
  <sheetViews>
    <sheetView topLeftCell="A22" workbookViewId="0">
      <selection activeCell="N8" sqref="N8"/>
    </sheetView>
  </sheetViews>
  <sheetFormatPr baseColWidth="10" defaultRowHeight="15"/>
  <cols>
    <col min="1" max="1" width="12.7109375" style="52" bestFit="1" customWidth="1"/>
    <col min="10" max="10" width="19.85546875" customWidth="1"/>
    <col min="12" max="14" width="19.85546875" customWidth="1"/>
    <col min="17" max="17" width="22.140625" customWidth="1"/>
  </cols>
  <sheetData>
    <row r="1" spans="1:17" ht="27.75">
      <c r="A1" s="51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50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50"/>
      <c r="B3" s="93" t="s">
        <v>87</v>
      </c>
      <c r="C3" s="94"/>
      <c r="D3" s="95">
        <f>'[20]Solicitud de Cotización General'!H9</f>
        <v>5</v>
      </c>
      <c r="E3" s="96"/>
    </row>
    <row r="4" spans="1:17" ht="25.5">
      <c r="A4" s="50"/>
      <c r="B4" s="22" t="s">
        <v>88</v>
      </c>
      <c r="C4" s="23"/>
      <c r="D4" s="97" t="s">
        <v>186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5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50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50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50"/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50"/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50"/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2337590</v>
      </c>
      <c r="K10" s="27"/>
      <c r="L10" s="26">
        <v>2337590</v>
      </c>
      <c r="M10" s="26">
        <v>2361202.02</v>
      </c>
      <c r="N10" s="26">
        <v>54307646.460000001</v>
      </c>
      <c r="O10" s="28"/>
      <c r="P10" s="26"/>
      <c r="Q10" s="29">
        <f t="shared" si="0"/>
        <v>543076464.60000002</v>
      </c>
    </row>
    <row r="11" spans="1:17" s="68" customFormat="1" ht="48">
      <c r="A11" s="70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15068</v>
      </c>
      <c r="K11" s="30">
        <v>0</v>
      </c>
      <c r="L11" s="47">
        <v>15068</v>
      </c>
      <c r="M11" s="47">
        <v>15220.2</v>
      </c>
      <c r="N11" s="47">
        <v>2313470.4</v>
      </c>
      <c r="O11" s="66"/>
      <c r="P11" s="47"/>
      <c r="Q11" s="67">
        <f t="shared" si="0"/>
        <v>23134704</v>
      </c>
    </row>
    <row r="12" spans="1:17" ht="36">
      <c r="A12" s="50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13744</v>
      </c>
      <c r="K12" s="30">
        <v>0</v>
      </c>
      <c r="L12" s="26">
        <v>13744</v>
      </c>
      <c r="M12" s="26">
        <v>13882.83</v>
      </c>
      <c r="N12" s="26">
        <v>7913213.0999999996</v>
      </c>
      <c r="O12" s="28"/>
      <c r="P12" s="26"/>
      <c r="Q12" s="29">
        <f t="shared" si="0"/>
        <v>79132131</v>
      </c>
    </row>
    <row r="13" spans="1:17" ht="48">
      <c r="A13" s="50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15068</v>
      </c>
      <c r="K13" s="30">
        <v>0</v>
      </c>
      <c r="L13" s="26">
        <v>15068</v>
      </c>
      <c r="M13" s="26">
        <v>15220.2</v>
      </c>
      <c r="N13" s="26">
        <v>7914504</v>
      </c>
      <c r="O13" s="28"/>
      <c r="P13" s="26"/>
      <c r="Q13" s="29">
        <f t="shared" si="0"/>
        <v>79145040</v>
      </c>
    </row>
    <row r="14" spans="1:17" ht="36">
      <c r="A14" s="50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14853</v>
      </c>
      <c r="K14" s="30">
        <v>0</v>
      </c>
      <c r="L14" s="26">
        <v>14853</v>
      </c>
      <c r="M14" s="26">
        <v>15003.03</v>
      </c>
      <c r="N14" s="26">
        <v>1485299.97</v>
      </c>
      <c r="O14" s="28"/>
      <c r="P14" s="26"/>
      <c r="Q14" s="29">
        <f t="shared" si="0"/>
        <v>14852999.699999999</v>
      </c>
    </row>
    <row r="15" spans="1:17" ht="60">
      <c r="A15" s="50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13201</v>
      </c>
      <c r="K15" s="30">
        <v>0</v>
      </c>
      <c r="L15" s="26">
        <v>13201</v>
      </c>
      <c r="M15" s="26">
        <v>13334.34</v>
      </c>
      <c r="N15" s="26">
        <v>6280474.1399999997</v>
      </c>
      <c r="O15" s="28"/>
      <c r="P15" s="26"/>
      <c r="Q15" s="29">
        <f t="shared" si="0"/>
        <v>62804741.399999999</v>
      </c>
    </row>
    <row r="16" spans="1:17" ht="48">
      <c r="A16" s="50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5769</v>
      </c>
      <c r="K16" s="30">
        <v>0</v>
      </c>
      <c r="L16" s="26">
        <v>5769</v>
      </c>
      <c r="M16" s="26">
        <v>5827.27</v>
      </c>
      <c r="N16" s="26">
        <v>1357753.9100000001</v>
      </c>
      <c r="O16" s="28"/>
      <c r="P16" s="26"/>
      <c r="Q16" s="29">
        <f t="shared" si="0"/>
        <v>13577539.100000001</v>
      </c>
    </row>
    <row r="17" spans="1:17" ht="36">
      <c r="A17" s="50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4604</v>
      </c>
      <c r="K17" s="30">
        <v>0</v>
      </c>
      <c r="L17" s="26">
        <v>4604</v>
      </c>
      <c r="M17" s="26">
        <v>4650.51</v>
      </c>
      <c r="N17" s="26">
        <v>1655581.56</v>
      </c>
      <c r="O17" s="28"/>
      <c r="P17" s="26"/>
      <c r="Q17" s="29">
        <f t="shared" si="0"/>
        <v>16555815.600000001</v>
      </c>
    </row>
    <row r="18" spans="1:17" ht="60">
      <c r="A18" s="50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4672</v>
      </c>
      <c r="K18" s="30">
        <v>0</v>
      </c>
      <c r="L18" s="26">
        <v>4672</v>
      </c>
      <c r="M18" s="26">
        <v>4719.1899999999996</v>
      </c>
      <c r="N18" s="26">
        <v>599337.13</v>
      </c>
      <c r="O18" s="28"/>
      <c r="P18" s="26"/>
      <c r="Q18" s="29">
        <f t="shared" si="0"/>
        <v>5993371.2999999998</v>
      </c>
    </row>
    <row r="19" spans="1:17" ht="36">
      <c r="A19" s="50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40440</v>
      </c>
      <c r="K19" s="30">
        <v>0</v>
      </c>
      <c r="L19" s="26">
        <v>40440</v>
      </c>
      <c r="M19" s="26">
        <v>40848.480000000003</v>
      </c>
      <c r="N19" s="26">
        <v>857818.08000000007</v>
      </c>
      <c r="O19" s="28"/>
      <c r="P19" s="26"/>
      <c r="Q19" s="29">
        <f t="shared" si="0"/>
        <v>8578180.8000000007</v>
      </c>
    </row>
    <row r="20" spans="1:17" ht="48">
      <c r="A20" s="50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15328</v>
      </c>
      <c r="K20" s="30">
        <v>0</v>
      </c>
      <c r="L20" s="26">
        <v>15328</v>
      </c>
      <c r="M20" s="26">
        <v>15482.83</v>
      </c>
      <c r="N20" s="26">
        <v>46448.49</v>
      </c>
      <c r="O20" s="28"/>
      <c r="P20" s="26"/>
      <c r="Q20" s="29">
        <f t="shared" si="0"/>
        <v>464484.89999999997</v>
      </c>
    </row>
    <row r="21" spans="1:17" ht="36">
      <c r="A21" s="50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12862</v>
      </c>
      <c r="K21" s="30">
        <v>0</v>
      </c>
      <c r="L21" s="26">
        <v>12862</v>
      </c>
      <c r="M21" s="26">
        <v>12991.92</v>
      </c>
      <c r="N21" s="26">
        <v>12991.92</v>
      </c>
      <c r="O21" s="28"/>
      <c r="P21" s="26"/>
      <c r="Q21" s="29">
        <f t="shared" si="0"/>
        <v>129919.2</v>
      </c>
    </row>
    <row r="22" spans="1:17" ht="36">
      <c r="A22" s="50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11301</v>
      </c>
      <c r="K22" s="30">
        <v>0</v>
      </c>
      <c r="L22" s="26">
        <v>11301</v>
      </c>
      <c r="M22" s="26">
        <v>11415.15</v>
      </c>
      <c r="N22" s="26">
        <v>1883499.75</v>
      </c>
      <c r="O22" s="28"/>
      <c r="P22" s="26"/>
      <c r="Q22" s="29">
        <f t="shared" si="0"/>
        <v>18834997.5</v>
      </c>
    </row>
    <row r="23" spans="1:17" ht="36">
      <c r="A23" s="50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14366</v>
      </c>
      <c r="K23" s="30">
        <v>0</v>
      </c>
      <c r="L23" s="26">
        <v>14366</v>
      </c>
      <c r="M23" s="26">
        <v>14511.11</v>
      </c>
      <c r="N23" s="26">
        <v>391799.97000000003</v>
      </c>
      <c r="O23" s="28"/>
      <c r="P23" s="26"/>
      <c r="Q23" s="29">
        <f t="shared" si="0"/>
        <v>3917999.7</v>
      </c>
    </row>
    <row r="24" spans="1:17" ht="36">
      <c r="A24" s="50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9864</v>
      </c>
      <c r="K24" s="30">
        <v>0</v>
      </c>
      <c r="L24" s="26">
        <v>9864</v>
      </c>
      <c r="M24" s="26">
        <v>9963.64</v>
      </c>
      <c r="N24" s="26">
        <v>2749964.6399999997</v>
      </c>
      <c r="O24" s="28"/>
      <c r="P24" s="26"/>
      <c r="Q24" s="29">
        <f t="shared" si="0"/>
        <v>27499646.399999999</v>
      </c>
    </row>
    <row r="25" spans="1:17" ht="36">
      <c r="A25" s="50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464</v>
      </c>
      <c r="K25" s="30">
        <v>0</v>
      </c>
      <c r="L25" s="26">
        <v>464</v>
      </c>
      <c r="M25" s="26">
        <v>468.69</v>
      </c>
      <c r="N25" s="26">
        <v>129358.44</v>
      </c>
      <c r="O25" s="28"/>
      <c r="P25" s="26"/>
      <c r="Q25" s="29">
        <f t="shared" si="0"/>
        <v>1293584.3999999999</v>
      </c>
    </row>
    <row r="26" spans="1:17" ht="36">
      <c r="A26" s="50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6595</v>
      </c>
      <c r="K26" s="30">
        <v>0</v>
      </c>
      <c r="L26" s="26">
        <v>6595</v>
      </c>
      <c r="M26" s="26">
        <v>6661.62</v>
      </c>
      <c r="N26" s="26">
        <v>812717.64</v>
      </c>
      <c r="O26" s="28"/>
      <c r="P26" s="26"/>
      <c r="Q26" s="29">
        <f t="shared" si="0"/>
        <v>8127176.4000000004</v>
      </c>
    </row>
    <row r="27" spans="1:17" ht="36">
      <c r="A27" s="50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6572</v>
      </c>
      <c r="K27" s="30">
        <v>0</v>
      </c>
      <c r="L27" s="26">
        <v>6572</v>
      </c>
      <c r="M27" s="26">
        <v>6638.38</v>
      </c>
      <c r="N27" s="26">
        <v>225704.92</v>
      </c>
      <c r="O27" s="28"/>
      <c r="P27" s="26"/>
      <c r="Q27" s="29">
        <f t="shared" si="0"/>
        <v>2257049.2000000002</v>
      </c>
    </row>
    <row r="28" spans="1:17" ht="48">
      <c r="A28" s="50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4796</v>
      </c>
      <c r="K28" s="30">
        <v>0</v>
      </c>
      <c r="L28" s="26">
        <v>4796</v>
      </c>
      <c r="M28" s="26">
        <v>4844.4399999999996</v>
      </c>
      <c r="N28" s="26">
        <v>484443.99999999994</v>
      </c>
      <c r="O28" s="28"/>
      <c r="P28" s="26"/>
      <c r="Q28" s="29">
        <f t="shared" si="0"/>
        <v>4844439.9999999991</v>
      </c>
    </row>
    <row r="29" spans="1:17" ht="36">
      <c r="A29" s="50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3461</v>
      </c>
      <c r="K29" s="30">
        <v>0</v>
      </c>
      <c r="L29" s="26">
        <v>3461</v>
      </c>
      <c r="M29" s="26">
        <v>3495.96</v>
      </c>
      <c r="N29" s="26">
        <v>370571.76</v>
      </c>
      <c r="O29" s="28"/>
      <c r="P29" s="26"/>
      <c r="Q29" s="29">
        <f t="shared" si="0"/>
        <v>3705717.6</v>
      </c>
    </row>
    <row r="30" spans="1:17" ht="36">
      <c r="A30" s="50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11934</v>
      </c>
      <c r="K30" s="30">
        <v>0</v>
      </c>
      <c r="L30" s="26">
        <v>11934</v>
      </c>
      <c r="M30" s="26">
        <v>12054.55</v>
      </c>
      <c r="N30" s="26">
        <v>2736382.8499999996</v>
      </c>
      <c r="O30" s="28"/>
      <c r="P30" s="26"/>
      <c r="Q30" s="29">
        <f t="shared" si="0"/>
        <v>27363828.499999996</v>
      </c>
    </row>
    <row r="31" spans="1:17" ht="48">
      <c r="A31" s="50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7036</v>
      </c>
      <c r="K31" s="30">
        <v>0</v>
      </c>
      <c r="L31" s="26">
        <v>7036</v>
      </c>
      <c r="M31" s="26">
        <v>7107.07</v>
      </c>
      <c r="N31" s="26">
        <v>518816.11</v>
      </c>
      <c r="O31" s="28"/>
      <c r="P31" s="26"/>
      <c r="Q31" s="29">
        <f t="shared" si="0"/>
        <v>5188161.0999999996</v>
      </c>
    </row>
    <row r="32" spans="1:17" ht="36">
      <c r="A32" s="50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27613</v>
      </c>
      <c r="K32" s="30">
        <v>0</v>
      </c>
      <c r="L32" s="26">
        <v>27613</v>
      </c>
      <c r="M32" s="26">
        <v>27891.919999999998</v>
      </c>
      <c r="N32" s="26">
        <v>167351.51999999999</v>
      </c>
      <c r="O32" s="28"/>
      <c r="P32" s="26"/>
      <c r="Q32" s="29">
        <f t="shared" si="0"/>
        <v>1673515.2</v>
      </c>
    </row>
    <row r="33" spans="1:17" ht="36">
      <c r="A33" s="50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38563</v>
      </c>
      <c r="K33" s="30">
        <v>0</v>
      </c>
      <c r="L33" s="26">
        <v>38563</v>
      </c>
      <c r="M33" s="26">
        <v>38952.53</v>
      </c>
      <c r="N33" s="26">
        <v>233715.18</v>
      </c>
      <c r="O33" s="28"/>
      <c r="P33" s="26"/>
      <c r="Q33" s="29">
        <f t="shared" si="0"/>
        <v>2337151.7999999998</v>
      </c>
    </row>
    <row r="34" spans="1:17" ht="36">
      <c r="A34" s="50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38687</v>
      </c>
      <c r="K34" s="30">
        <v>0</v>
      </c>
      <c r="L34" s="26">
        <v>38687</v>
      </c>
      <c r="M34" s="26">
        <v>39077.78</v>
      </c>
      <c r="N34" s="26">
        <v>234466.68</v>
      </c>
      <c r="O34" s="28"/>
      <c r="P34" s="26"/>
      <c r="Q34" s="29">
        <f t="shared" si="0"/>
        <v>2344666.7999999998</v>
      </c>
    </row>
    <row r="35" spans="1:17" ht="36">
      <c r="A35" s="50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1403</v>
      </c>
      <c r="K35" s="30">
        <v>0</v>
      </c>
      <c r="L35" s="26">
        <v>1403</v>
      </c>
      <c r="M35" s="26">
        <v>1417.17</v>
      </c>
      <c r="N35" s="26">
        <v>986350.32000000007</v>
      </c>
      <c r="O35" s="28"/>
      <c r="P35" s="26"/>
      <c r="Q35" s="29">
        <f t="shared" si="0"/>
        <v>9863503.2000000011</v>
      </c>
    </row>
    <row r="36" spans="1:17" ht="36">
      <c r="A36" s="50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4299</v>
      </c>
      <c r="K36" s="30">
        <v>0</v>
      </c>
      <c r="L36" s="26">
        <v>4299</v>
      </c>
      <c r="M36" s="26">
        <v>4342.42</v>
      </c>
      <c r="N36" s="26">
        <v>2905078.98</v>
      </c>
      <c r="O36" s="28"/>
      <c r="P36" s="26"/>
      <c r="Q36" s="29">
        <f t="shared" si="0"/>
        <v>29050789.800000001</v>
      </c>
    </row>
    <row r="37" spans="1:17" ht="36">
      <c r="A37" s="50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4502</v>
      </c>
      <c r="K37" s="30">
        <v>0</v>
      </c>
      <c r="L37" s="26">
        <v>4502</v>
      </c>
      <c r="M37" s="26">
        <v>4547.47</v>
      </c>
      <c r="N37" s="26">
        <v>3042257.43</v>
      </c>
      <c r="O37" s="28"/>
      <c r="P37" s="26"/>
      <c r="Q37" s="29">
        <f t="shared" si="0"/>
        <v>30422574.300000001</v>
      </c>
    </row>
    <row r="38" spans="1:17" ht="36">
      <c r="A38" s="50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4796</v>
      </c>
      <c r="K38" s="30">
        <v>0</v>
      </c>
      <c r="L38" s="26">
        <v>4796</v>
      </c>
      <c r="M38" s="26">
        <v>4844.4399999999996</v>
      </c>
      <c r="N38" s="26">
        <v>3240930.36</v>
      </c>
      <c r="O38" s="28"/>
      <c r="P38" s="26"/>
      <c r="Q38" s="29">
        <f t="shared" si="0"/>
        <v>32409303.599999998</v>
      </c>
    </row>
    <row r="39" spans="1:17" ht="36">
      <c r="A39" s="50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6075</v>
      </c>
      <c r="K39" s="30">
        <v>0</v>
      </c>
      <c r="L39" s="26">
        <v>6075</v>
      </c>
      <c r="M39" s="26">
        <v>6136.36</v>
      </c>
      <c r="N39" s="26">
        <v>4105224.84</v>
      </c>
      <c r="O39" s="28"/>
      <c r="P39" s="26"/>
      <c r="Q39" s="29">
        <f t="shared" si="0"/>
        <v>41052248.399999999</v>
      </c>
    </row>
    <row r="40" spans="1:17" ht="36">
      <c r="A40" s="50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6312</v>
      </c>
      <c r="K40" s="30">
        <v>0</v>
      </c>
      <c r="L40" s="26">
        <v>6312</v>
      </c>
      <c r="M40" s="26">
        <v>6375.76</v>
      </c>
      <c r="N40" s="26">
        <v>1549309.6800000002</v>
      </c>
      <c r="O40" s="28"/>
      <c r="P40" s="26"/>
      <c r="Q40" s="29">
        <f t="shared" si="0"/>
        <v>15493096.800000001</v>
      </c>
    </row>
    <row r="41" spans="1:17" ht="36">
      <c r="A41" s="50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6312</v>
      </c>
      <c r="K41" s="30">
        <v>0</v>
      </c>
      <c r="L41" s="26">
        <v>6312</v>
      </c>
      <c r="M41" s="26">
        <v>6375.76</v>
      </c>
      <c r="N41" s="26">
        <v>1549309.6800000002</v>
      </c>
      <c r="O41" s="28"/>
      <c r="P41" s="26"/>
      <c r="Q41" s="29">
        <f t="shared" si="0"/>
        <v>15493096.800000001</v>
      </c>
    </row>
    <row r="42" spans="1:17" ht="36">
      <c r="A42" s="50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17884</v>
      </c>
      <c r="K42" s="30">
        <v>0</v>
      </c>
      <c r="L42" s="26">
        <v>17884</v>
      </c>
      <c r="M42" s="26">
        <v>18064.650000000001</v>
      </c>
      <c r="N42" s="26">
        <v>18823365.300000001</v>
      </c>
      <c r="O42" s="28"/>
      <c r="P42" s="26"/>
      <c r="Q42" s="29">
        <f t="shared" si="0"/>
        <v>188233653</v>
      </c>
    </row>
    <row r="43" spans="1:17" ht="36">
      <c r="A43" s="50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42397</v>
      </c>
      <c r="K43" s="30">
        <v>0</v>
      </c>
      <c r="L43" s="26">
        <v>42397</v>
      </c>
      <c r="M43" s="26">
        <v>42825.25</v>
      </c>
      <c r="N43" s="26">
        <v>37001016</v>
      </c>
      <c r="O43" s="28"/>
      <c r="P43" s="26"/>
      <c r="Q43" s="29">
        <f t="shared" si="0"/>
        <v>370010160</v>
      </c>
    </row>
    <row r="44" spans="1:17" ht="36">
      <c r="A44" s="50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19796</v>
      </c>
      <c r="K44" s="30">
        <v>0</v>
      </c>
      <c r="L44" s="26">
        <v>19796</v>
      </c>
      <c r="M44" s="26">
        <v>19995.96</v>
      </c>
      <c r="N44" s="26">
        <v>39991.919999999998</v>
      </c>
      <c r="O44" s="28"/>
      <c r="P44" s="26"/>
      <c r="Q44" s="29">
        <f t="shared" si="0"/>
        <v>399919.19999999995</v>
      </c>
    </row>
    <row r="45" spans="1:17" ht="36">
      <c r="A45" s="50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6346</v>
      </c>
      <c r="K45" s="30">
        <v>0</v>
      </c>
      <c r="L45" s="26">
        <v>6346</v>
      </c>
      <c r="M45" s="26">
        <v>6410.1</v>
      </c>
      <c r="N45" s="26">
        <v>564088.80000000005</v>
      </c>
      <c r="O45" s="28"/>
      <c r="P45" s="26"/>
      <c r="Q45" s="29">
        <f t="shared" si="0"/>
        <v>5640888</v>
      </c>
    </row>
    <row r="46" spans="1:17" ht="36">
      <c r="A46" s="50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3937</v>
      </c>
      <c r="K46" s="30">
        <v>0</v>
      </c>
      <c r="L46" s="26">
        <v>3937</v>
      </c>
      <c r="M46" s="26">
        <v>3976.77</v>
      </c>
      <c r="N46" s="26">
        <v>39767.699999999997</v>
      </c>
      <c r="O46" s="28"/>
      <c r="P46" s="26"/>
      <c r="Q46" s="29">
        <f t="shared" si="0"/>
        <v>397677</v>
      </c>
    </row>
    <row r="47" spans="1:17" ht="36">
      <c r="A47" s="50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53675</v>
      </c>
      <c r="K47" s="30">
        <v>0</v>
      </c>
      <c r="L47" s="26">
        <v>53675</v>
      </c>
      <c r="M47" s="26">
        <v>54217.17</v>
      </c>
      <c r="N47" s="26">
        <v>433737.36</v>
      </c>
      <c r="O47" s="28"/>
      <c r="P47" s="26"/>
      <c r="Q47" s="29">
        <f t="shared" si="0"/>
        <v>4337373.5999999996</v>
      </c>
    </row>
    <row r="48" spans="1:17" ht="36">
      <c r="A48" s="50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15441</v>
      </c>
      <c r="K48" s="30">
        <v>0</v>
      </c>
      <c r="L48" s="26">
        <v>15441</v>
      </c>
      <c r="M48" s="26">
        <v>15596.97</v>
      </c>
      <c r="N48" s="26">
        <v>233954.55</v>
      </c>
      <c r="O48" s="28"/>
      <c r="P48" s="26"/>
      <c r="Q48" s="29">
        <f t="shared" si="0"/>
        <v>2339545.5</v>
      </c>
    </row>
    <row r="49" spans="1:17" ht="36">
      <c r="A49" s="50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29728</v>
      </c>
      <c r="K49" s="30">
        <v>0</v>
      </c>
      <c r="L49" s="26">
        <v>29728</v>
      </c>
      <c r="M49" s="26">
        <v>30028.28</v>
      </c>
      <c r="N49" s="26">
        <v>270254.52</v>
      </c>
      <c r="O49" s="28"/>
      <c r="P49" s="26"/>
      <c r="Q49" s="29">
        <f t="shared" si="0"/>
        <v>2702545.2</v>
      </c>
    </row>
    <row r="50" spans="1:17" ht="36">
      <c r="A50" s="50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167734</v>
      </c>
      <c r="K50" s="30">
        <v>0</v>
      </c>
      <c r="L50" s="26">
        <v>167734</v>
      </c>
      <c r="M50" s="26">
        <v>169428.28</v>
      </c>
      <c r="N50" s="26">
        <v>1524854.52</v>
      </c>
      <c r="O50" s="28"/>
      <c r="P50" s="26"/>
      <c r="Q50" s="29">
        <f t="shared" si="0"/>
        <v>15248545.199999999</v>
      </c>
    </row>
    <row r="51" spans="1:17" ht="48">
      <c r="A51" s="50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256477</v>
      </c>
      <c r="K51" s="30">
        <v>0</v>
      </c>
      <c r="L51" s="26">
        <v>256477</v>
      </c>
      <c r="M51" s="26">
        <v>259067.68</v>
      </c>
      <c r="N51" s="26">
        <v>2849744.48</v>
      </c>
      <c r="O51" s="28"/>
      <c r="P51" s="26"/>
      <c r="Q51" s="29">
        <f t="shared" si="0"/>
        <v>28497444.800000001</v>
      </c>
    </row>
    <row r="52" spans="1:17" ht="48">
      <c r="A52" s="50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423849</v>
      </c>
      <c r="K52" s="30">
        <v>0</v>
      </c>
      <c r="L52" s="26">
        <v>423849</v>
      </c>
      <c r="M52" s="26">
        <v>428130.3</v>
      </c>
      <c r="N52" s="26">
        <v>3853172.6999999997</v>
      </c>
      <c r="O52" s="28"/>
      <c r="P52" s="26"/>
      <c r="Q52" s="29">
        <f t="shared" si="0"/>
        <v>38531727</v>
      </c>
    </row>
    <row r="53" spans="1:17">
      <c r="A53" s="50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50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50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3809448961.4000001</v>
      </c>
    </row>
    <row r="56" spans="1:17" ht="15.75">
      <c r="A56" s="50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380944896.13999999</v>
      </c>
    </row>
    <row r="57" spans="1:17">
      <c r="A57" s="50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72379530.269999996</v>
      </c>
    </row>
    <row r="58" spans="1:17">
      <c r="A58" s="50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4262773387.8099999</v>
      </c>
    </row>
    <row r="59" spans="1:17">
      <c r="A59" s="50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50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49" priority="7">
      <formula>ISERROR($Q55)</formula>
    </cfRule>
  </conditionalFormatting>
  <conditionalFormatting sqref="Q55">
    <cfRule type="expression" dxfId="48" priority="6">
      <formula>ISERROR($J53)</formula>
    </cfRule>
  </conditionalFormatting>
  <conditionalFormatting sqref="Q58">
    <cfRule type="expression" dxfId="47" priority="5">
      <formula>ISERROR($Q58)</formula>
    </cfRule>
  </conditionalFormatting>
  <conditionalFormatting sqref="Q58">
    <cfRule type="expression" dxfId="46" priority="4">
      <formula>ISERROR($Q58)</formula>
    </cfRule>
  </conditionalFormatting>
  <conditionalFormatting sqref="Q58">
    <cfRule type="expression" dxfId="45" priority="3">
      <formula>ISERROR($Q58)</formula>
    </cfRule>
  </conditionalFormatting>
  <conditionalFormatting sqref="Q58">
    <cfRule type="expression" dxfId="44" priority="8">
      <formula>ISERROR($J59)</formula>
    </cfRule>
  </conditionalFormatting>
  <conditionalFormatting sqref="Q53">
    <cfRule type="expression" dxfId="43" priority="9">
      <formula>ISERROR($G54)</formula>
    </cfRule>
  </conditionalFormatting>
  <conditionalFormatting sqref="D3:E3">
    <cfRule type="cellIs" dxfId="42" priority="2" operator="equal">
      <formula>0</formula>
    </cfRule>
  </conditionalFormatting>
  <conditionalFormatting sqref="Q57">
    <cfRule type="expression" dxfId="41" priority="1">
      <formula>ISERROR($Q57)</formula>
    </cfRule>
  </conditionalFormatting>
  <conditionalFormatting sqref="Q56">
    <cfRule type="expression" dxfId="40" priority="10">
      <formula>ISERROR($Q56)</formula>
    </cfRule>
  </conditionalFormatting>
  <dataValidations count="10">
    <dataValidation type="decimal" allowBlank="1" showInputMessage="1" showErrorMessage="1" sqref="G58:G59" xr:uid="{A07EA78C-32B2-4A8C-8148-9F5AF3CB8046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C328F863-767F-4B10-8221-505B7E71DD88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F357B44A-C2D6-461E-8BB4-29F3228613D1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A450C8FB-13AD-491C-B3F9-45ECC4791F01}">
      <formula1>A8</formula1>
    </dataValidation>
    <dataValidation operator="greaterThanOrEqual" allowBlank="1" showInputMessage="1" showErrorMessage="1" sqref="K11:K52" xr:uid="{978E4B16-5959-4614-9F4C-60105D50D833}"/>
    <dataValidation type="decimal" allowBlank="1" showInputMessage="1" showErrorMessage="1" errorTitle="Error" error="Mayor a 1" sqref="Q53:Q54" xr:uid="{90D81123-2136-472F-95A5-C80C95E358A1}">
      <formula1>0.011</formula1>
      <formula2>AG56</formula2>
    </dataValidation>
    <dataValidation type="decimal" operator="greaterThan" allowBlank="1" showInputMessage="1" showErrorMessage="1" sqref="O8:P52" xr:uid="{06A852F3-9E6A-467E-B65C-0345AC28C70A}">
      <formula1>0</formula1>
    </dataValidation>
    <dataValidation type="decimal" allowBlank="1" showInputMessage="1" showErrorMessage="1" errorTitle="Error" error="Mayor a 1" promptTitle="Porcentaje de AIU" prompt="Mayor a 1" sqref="N53" xr:uid="{F71FAA3E-BD80-4F3F-8E31-6616665F72B6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415BF0BF-B587-4FC3-8CE6-28EA97140EA4}">
      <formula1>0.011</formula1>
      <formula2>R56</formula2>
    </dataValidation>
    <dataValidation type="list" allowBlank="1" showInputMessage="1" showErrorMessage="1" sqref="D4" xr:uid="{4CB18C0B-658F-489F-A055-BFCC7E5A08BD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9307-546E-4ABA-B1CD-E4BAEFA216B5}">
  <sheetPr>
    <tabColor rgb="FF00B050"/>
  </sheetPr>
  <dimension ref="A1:Y60"/>
  <sheetViews>
    <sheetView workbookViewId="0">
      <selection activeCell="Y51" sqref="Y51"/>
    </sheetView>
  </sheetViews>
  <sheetFormatPr baseColWidth="10" defaultRowHeight="15"/>
  <cols>
    <col min="10" max="10" width="22.5703125" customWidth="1"/>
    <col min="12" max="14" width="22.5703125" customWidth="1"/>
    <col min="17" max="17" width="22.5703125" customWidth="1"/>
    <col min="19" max="19" width="14.5703125" customWidth="1"/>
    <col min="21" max="24" width="13.42578125" customWidth="1"/>
    <col min="25" max="25" width="15.1406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'[21]Solicitud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74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6502</v>
      </c>
      <c r="K11" s="30">
        <v>0.25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5640</v>
      </c>
      <c r="K12" s="30">
        <v>0.25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6679</v>
      </c>
      <c r="K13" s="30">
        <v>0.36566102709986525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7198</v>
      </c>
      <c r="K14" s="30">
        <v>0.25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5724</v>
      </c>
      <c r="K15" s="30">
        <v>0.25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2820</v>
      </c>
      <c r="K16" s="30">
        <v>0.39095744680851063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2278</v>
      </c>
      <c r="K17" s="30">
        <v>0.34218612818261634</v>
      </c>
      <c r="L17" s="26">
        <v>1498.4999999999998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-0.25000000000000011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2968</v>
      </c>
      <c r="K18" s="30">
        <v>0.25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18521</v>
      </c>
      <c r="K19" s="30">
        <v>0.2263916635170887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7717</v>
      </c>
      <c r="K20" s="30">
        <v>0.19999999999999996</v>
      </c>
      <c r="L20" s="26">
        <v>6173.6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5286</v>
      </c>
      <c r="K21" s="30">
        <v>0.19999999999999996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5788</v>
      </c>
      <c r="K22" s="30">
        <v>0.25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7720</v>
      </c>
      <c r="K23" s="30">
        <v>0.21378238341968911</v>
      </c>
      <c r="L23" s="26">
        <v>6069.5999999999995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-0.20000000000000007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1484</v>
      </c>
      <c r="K24" s="30">
        <v>0.25</v>
      </c>
      <c r="L24" s="26">
        <v>1113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262</v>
      </c>
      <c r="K25" s="30">
        <v>0.20000000000000004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3710</v>
      </c>
      <c r="K26" s="30">
        <v>0.52884097035040434</v>
      </c>
      <c r="L26" s="26">
        <v>1748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3710</v>
      </c>
      <c r="K27" s="30">
        <v>0.52884097035040434</v>
      </c>
      <c r="L27" s="26">
        <v>1748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-0.19999999999999996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1732</v>
      </c>
      <c r="K28" s="30">
        <v>0.36027713625866048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2273</v>
      </c>
      <c r="K29" s="30">
        <v>0.54914210294764632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5700</v>
      </c>
      <c r="K30" s="30">
        <v>0.27013157894736844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3801</v>
      </c>
      <c r="K31" s="30">
        <v>0.48960799789529069</v>
      </c>
      <c r="L31" s="26">
        <v>1939.9999999999998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-0.20000000000000007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14846</v>
      </c>
      <c r="K32" s="30">
        <v>0.40724774349993259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15554</v>
      </c>
      <c r="K33" s="30">
        <v>0.19999999999999996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15554</v>
      </c>
      <c r="K34" s="30">
        <v>0.19999999999999996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574</v>
      </c>
      <c r="K35" s="30">
        <v>0.25</v>
      </c>
      <c r="L35" s="26">
        <v>430.5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1826</v>
      </c>
      <c r="K36" s="30">
        <v>0.46974260679079954</v>
      </c>
      <c r="L36" s="26">
        <v>968.25000000000011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-0.24999999999999989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2762</v>
      </c>
      <c r="K37" s="30">
        <v>0.62988776249094858</v>
      </c>
      <c r="L37" s="26">
        <v>1022.25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2764</v>
      </c>
      <c r="K38" s="30">
        <v>0.63015557163531111</v>
      </c>
      <c r="L38" s="26">
        <v>1022.2500000000001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-0.24999999999999989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4432</v>
      </c>
      <c r="K39" s="30">
        <v>0.70131994584837543</v>
      </c>
      <c r="L39" s="26">
        <v>1323.75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3154</v>
      </c>
      <c r="K40" s="30">
        <v>0.3218135700697527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3154</v>
      </c>
      <c r="K41" s="30">
        <v>0.3218135700697527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8940</v>
      </c>
      <c r="K42" s="30">
        <v>0.40805369127516777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13331</v>
      </c>
      <c r="K43" s="30">
        <v>0.5226914710074263</v>
      </c>
      <c r="L43" s="26">
        <v>6363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8106</v>
      </c>
      <c r="K44" s="30">
        <v>0.26977547495682214</v>
      </c>
      <c r="L44" s="26">
        <v>5919.1999999999989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-0.20000000000000018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2537</v>
      </c>
      <c r="K45" s="30">
        <v>0.40938115884903425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1433</v>
      </c>
      <c r="K46" s="30">
        <v>0.19999999999999996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16128</v>
      </c>
      <c r="K47" s="30">
        <v>0.67435515873015872</v>
      </c>
      <c r="L47" s="26">
        <v>5252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-0.19999999999999996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5814</v>
      </c>
      <c r="K48" s="30">
        <v>0.57977296181630544</v>
      </c>
      <c r="L48" s="26">
        <v>2443.2000000000003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-0.19999999999999996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20786</v>
      </c>
      <c r="K49" s="30">
        <v>0.69052246704512654</v>
      </c>
      <c r="L49" s="26">
        <v>6432.7999999999993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-0.20000000000000007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168266</v>
      </c>
      <c r="K50" s="30">
        <v>0.8822863798984939</v>
      </c>
      <c r="L50" s="26">
        <v>19807.200000000026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-0.19999999999999896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241017</v>
      </c>
      <c r="K51" s="30">
        <v>0.87980308442972899</v>
      </c>
      <c r="L51" s="26">
        <v>28969.500000000007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-0.24999999999999978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191297</v>
      </c>
      <c r="K52" s="30">
        <v>0.8582811021605149</v>
      </c>
      <c r="L52" s="26">
        <v>27110.399999999983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-0.20000000000000051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13" t="s">
        <v>160</v>
      </c>
      <c r="P53" s="114"/>
      <c r="Q53" s="32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13" t="s">
        <v>106</v>
      </c>
      <c r="P54" s="114"/>
      <c r="Q54" s="32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15" t="s">
        <v>162</v>
      </c>
      <c r="P55" s="115"/>
      <c r="Q55" s="36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39" t="s">
        <v>164</v>
      </c>
      <c r="P56" s="40">
        <v>0.1</v>
      </c>
      <c r="Q56" s="36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15" t="s">
        <v>168</v>
      </c>
      <c r="P57" s="115"/>
      <c r="Q57" s="4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15" t="s">
        <v>170</v>
      </c>
      <c r="P58" s="115"/>
      <c r="Q58" s="36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39" priority="7">
      <formula>ISERROR($Q55)</formula>
    </cfRule>
  </conditionalFormatting>
  <conditionalFormatting sqref="Q55">
    <cfRule type="expression" dxfId="38" priority="6">
      <formula>ISERROR($J53)</formula>
    </cfRule>
  </conditionalFormatting>
  <conditionalFormatting sqref="Q58">
    <cfRule type="expression" dxfId="37" priority="5">
      <formula>ISERROR($Q58)</formula>
    </cfRule>
  </conditionalFormatting>
  <conditionalFormatting sqref="Q58">
    <cfRule type="expression" dxfId="36" priority="4">
      <formula>ISERROR($Q58)</formula>
    </cfRule>
  </conditionalFormatting>
  <conditionalFormatting sqref="Q58">
    <cfRule type="expression" dxfId="35" priority="3">
      <formula>ISERROR($Q58)</formula>
    </cfRule>
  </conditionalFormatting>
  <conditionalFormatting sqref="Q58">
    <cfRule type="expression" dxfId="34" priority="8">
      <formula>ISERROR($J59)</formula>
    </cfRule>
  </conditionalFormatting>
  <conditionalFormatting sqref="Q53">
    <cfRule type="expression" dxfId="33" priority="9">
      <formula>ISERROR($G54)</formula>
    </cfRule>
  </conditionalFormatting>
  <conditionalFormatting sqref="D3:E3">
    <cfRule type="cellIs" dxfId="32" priority="2" operator="equal">
      <formula>0</formula>
    </cfRule>
  </conditionalFormatting>
  <conditionalFormatting sqref="Q57">
    <cfRule type="expression" dxfId="31" priority="1">
      <formula>ISERROR($Q57)</formula>
    </cfRule>
  </conditionalFormatting>
  <conditionalFormatting sqref="Q56">
    <cfRule type="expression" dxfId="30" priority="10">
      <formula>ISERROR($Q56)</formula>
    </cfRule>
  </conditionalFormatting>
  <dataValidations count="10">
    <dataValidation type="decimal" allowBlank="1" showInputMessage="1" showErrorMessage="1" sqref="G58:G59" xr:uid="{F5F060F3-BFFB-45F1-A74A-522AC312C2E5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65934984-B3AC-4D13-9EFD-423839536F6F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EBA01C9E-6BA5-45F8-8604-E98954049806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E5C54407-BDF1-4941-8EB2-6BFF0C1BC845}">
      <formula1>A8</formula1>
    </dataValidation>
    <dataValidation operator="greaterThanOrEqual" allowBlank="1" showInputMessage="1" showErrorMessage="1" sqref="K11:K52" xr:uid="{B5702350-783D-4AC2-9CAC-1335E9A4C506}"/>
    <dataValidation type="decimal" allowBlank="1" showInputMessage="1" showErrorMessage="1" errorTitle="Error" error="Mayor a 1" sqref="Q53:Q54" xr:uid="{A511EF46-2D70-445D-A6A7-CC096BD2E054}">
      <formula1>0.011</formula1>
      <formula2>AG56</formula2>
    </dataValidation>
    <dataValidation type="decimal" operator="greaterThan" allowBlank="1" showInputMessage="1" showErrorMessage="1" sqref="O8:P52" xr:uid="{F6C41CD5-9060-4D49-B68A-38D0157C295F}">
      <formula1>0</formula1>
    </dataValidation>
    <dataValidation type="decimal" allowBlank="1" showInputMessage="1" showErrorMessage="1" errorTitle="Error" error="Mayor a 1" promptTitle="Porcentaje de AIU" prompt="Mayor a 1" sqref="N53" xr:uid="{D33A5803-2CBB-4341-9B76-33A290A57D40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347CF0A8-5954-4764-BB7D-D9204B2AFDE1}">
      <formula1>0.011</formula1>
      <formula2>R56</formula2>
    </dataValidation>
    <dataValidation type="list" allowBlank="1" showInputMessage="1" showErrorMessage="1" sqref="D4" xr:uid="{26FA7040-50B6-4A3E-9314-233BEEC93F4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5A2DF-63DB-49A4-9AC7-D32509283790}">
  <sheetPr>
    <tabColor rgb="FF00B050"/>
  </sheetPr>
  <dimension ref="A1:Y58"/>
  <sheetViews>
    <sheetView zoomScale="90" zoomScaleNormal="90" workbookViewId="0">
      <selection activeCell="Y51" sqref="Y51"/>
    </sheetView>
  </sheetViews>
  <sheetFormatPr baseColWidth="10" defaultRowHeight="15"/>
  <cols>
    <col min="10" max="10" width="21" customWidth="1"/>
    <col min="12" max="14" width="21" customWidth="1"/>
    <col min="17" max="17" width="21" customWidth="1"/>
    <col min="19" max="19" width="18" customWidth="1"/>
    <col min="20" max="20" width="13.140625" customWidth="1"/>
    <col min="21" max="25" width="14.57031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'[22]Solicitud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181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47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47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47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47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s="68" customFormat="1" ht="36">
      <c r="A10" s="64" t="b">
        <v>1</v>
      </c>
      <c r="B10" s="65">
        <v>3</v>
      </c>
      <c r="C10" s="65" t="s">
        <v>108</v>
      </c>
      <c r="D10" s="65" t="s">
        <v>113</v>
      </c>
      <c r="E10" s="65" t="s">
        <v>113</v>
      </c>
      <c r="F10" s="65" t="s">
        <v>114</v>
      </c>
      <c r="G10" s="65">
        <v>23</v>
      </c>
      <c r="H10" s="65" t="s">
        <v>111</v>
      </c>
      <c r="I10" s="65">
        <v>10</v>
      </c>
      <c r="J10" s="47">
        <v>1640187</v>
      </c>
      <c r="K10" s="63">
        <v>0.14144728619358646</v>
      </c>
      <c r="L10" s="47">
        <v>1408187</v>
      </c>
      <c r="M10" s="47">
        <v>1422411.11</v>
      </c>
      <c r="N10" s="47">
        <v>32715455.530000001</v>
      </c>
      <c r="O10" s="66"/>
      <c r="P10" s="47"/>
      <c r="Q10" s="67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ht="48">
      <c r="A11" s="18"/>
      <c r="B11" s="25">
        <v>4</v>
      </c>
      <c r="C11" s="25" t="s">
        <v>115</v>
      </c>
      <c r="D11" s="25" t="s">
        <v>116</v>
      </c>
      <c r="E11" s="25" t="s">
        <v>116</v>
      </c>
      <c r="F11" s="25"/>
      <c r="G11" s="25">
        <v>152</v>
      </c>
      <c r="H11" s="25" t="s">
        <v>117</v>
      </c>
      <c r="I11" s="25">
        <v>10</v>
      </c>
      <c r="J11" s="47">
        <v>15018</v>
      </c>
      <c r="K11" s="30">
        <v>0.67528965241709948</v>
      </c>
      <c r="L11" s="26">
        <v>4876.5</v>
      </c>
      <c r="M11" s="26">
        <v>4925.76</v>
      </c>
      <c r="N11" s="26">
        <v>748715.52000000002</v>
      </c>
      <c r="O11" s="28"/>
      <c r="P11" s="47"/>
      <c r="Q11" s="29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47">
        <v>13719</v>
      </c>
      <c r="K12" s="30">
        <v>0.69166848895692101</v>
      </c>
      <c r="L12" s="26">
        <v>4230.0000000000009</v>
      </c>
      <c r="M12" s="26">
        <v>4272.7299999999996</v>
      </c>
      <c r="N12" s="26">
        <v>2435456.0999999996</v>
      </c>
      <c r="O12" s="28"/>
      <c r="P12" s="47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-0.24999999999999989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47">
        <v>15100</v>
      </c>
      <c r="K13" s="30">
        <v>0.71942052980132454</v>
      </c>
      <c r="L13" s="26">
        <v>4236.7499999999991</v>
      </c>
      <c r="M13" s="26">
        <v>4279.55</v>
      </c>
      <c r="N13" s="26">
        <v>2225366</v>
      </c>
      <c r="O13" s="28"/>
      <c r="P13" s="47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-0.25000000000000011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47">
        <v>14875</v>
      </c>
      <c r="K14" s="30">
        <v>0.63707563025210079</v>
      </c>
      <c r="L14" s="26">
        <v>5398.5000000000009</v>
      </c>
      <c r="M14" s="26">
        <v>5453.03</v>
      </c>
      <c r="N14" s="26">
        <v>539849.97</v>
      </c>
      <c r="O14" s="28"/>
      <c r="P14" s="47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-0.24999999999999989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47">
        <v>13211</v>
      </c>
      <c r="K15" s="30">
        <v>0.67504352433578074</v>
      </c>
      <c r="L15" s="26">
        <v>4293.0000000000009</v>
      </c>
      <c r="M15" s="26">
        <v>4336.3599999999997</v>
      </c>
      <c r="N15" s="26">
        <v>2042425.5599999998</v>
      </c>
      <c r="O15" s="28"/>
      <c r="P15" s="47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-0.24999999999999989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47">
        <v>5745</v>
      </c>
      <c r="K16" s="30">
        <v>0.70104438642297651</v>
      </c>
      <c r="L16" s="26">
        <v>1717.5</v>
      </c>
      <c r="M16" s="26">
        <v>1734.85</v>
      </c>
      <c r="N16" s="26">
        <v>404220.05</v>
      </c>
      <c r="O16" s="28"/>
      <c r="P16" s="47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47">
        <v>4604</v>
      </c>
      <c r="K17" s="30">
        <v>0.67452215464813203</v>
      </c>
      <c r="L17" s="26">
        <v>1498.5000000000002</v>
      </c>
      <c r="M17" s="26">
        <v>1513.64</v>
      </c>
      <c r="N17" s="26">
        <v>538855.84000000008</v>
      </c>
      <c r="O17" s="28"/>
      <c r="P17" s="47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-0.24999999999999989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47">
        <v>4651</v>
      </c>
      <c r="K18" s="30">
        <v>0.52139324876370674</v>
      </c>
      <c r="L18" s="26">
        <v>2226</v>
      </c>
      <c r="M18" s="26">
        <v>2248.48</v>
      </c>
      <c r="N18" s="26">
        <v>285556.96000000002</v>
      </c>
      <c r="O18" s="28"/>
      <c r="P18" s="47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47">
        <v>40328</v>
      </c>
      <c r="K19" s="30">
        <v>0.64471335052568934</v>
      </c>
      <c r="L19" s="26">
        <v>14328</v>
      </c>
      <c r="M19" s="26">
        <v>14472.73</v>
      </c>
      <c r="N19" s="26">
        <v>303927.33</v>
      </c>
      <c r="O19" s="28"/>
      <c r="P19" s="47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47">
        <v>15318</v>
      </c>
      <c r="K20" s="30">
        <v>0.5969708839274056</v>
      </c>
      <c r="L20" s="26">
        <v>6173.6000000000013</v>
      </c>
      <c r="M20" s="26">
        <v>6235.96</v>
      </c>
      <c r="N20" s="26">
        <v>18707.88</v>
      </c>
      <c r="O20" s="28"/>
      <c r="P20" s="47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-0.19999999999999984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47">
        <v>12890</v>
      </c>
      <c r="K21" s="30">
        <v>0.67193173002327389</v>
      </c>
      <c r="L21" s="26">
        <v>4228.7999999999993</v>
      </c>
      <c r="M21" s="26">
        <v>4271.5200000000004</v>
      </c>
      <c r="N21" s="26">
        <v>4271.5200000000004</v>
      </c>
      <c r="O21" s="28"/>
      <c r="P21" s="47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-0.20000000000000018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47">
        <v>11286</v>
      </c>
      <c r="K22" s="30">
        <v>0.61536416799574689</v>
      </c>
      <c r="L22" s="26">
        <v>4341.0000000000009</v>
      </c>
      <c r="M22" s="26">
        <v>4384.8500000000004</v>
      </c>
      <c r="N22" s="26">
        <v>723500.25000000012</v>
      </c>
      <c r="O22" s="28"/>
      <c r="P22" s="47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-0.24999999999999989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47">
        <v>14392</v>
      </c>
      <c r="K23" s="30">
        <v>0.57826570316842685</v>
      </c>
      <c r="L23" s="26">
        <v>6069.6</v>
      </c>
      <c r="M23" s="26">
        <v>6130.91</v>
      </c>
      <c r="N23" s="26">
        <v>165534.57</v>
      </c>
      <c r="O23" s="28"/>
      <c r="P23" s="47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47">
        <v>9862</v>
      </c>
      <c r="K24" s="30">
        <v>0.88714256743054143</v>
      </c>
      <c r="L24" s="26">
        <v>1113.0000000000005</v>
      </c>
      <c r="M24" s="26">
        <v>1124.24</v>
      </c>
      <c r="N24" s="26">
        <v>310290.24</v>
      </c>
      <c r="O24" s="28"/>
      <c r="P24" s="47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-0.24999999999999967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47">
        <v>463</v>
      </c>
      <c r="K25" s="30">
        <v>0.54730021598272138</v>
      </c>
      <c r="L25" s="26">
        <v>209.6</v>
      </c>
      <c r="M25" s="26">
        <v>211.72</v>
      </c>
      <c r="N25" s="26">
        <v>58434.720000000001</v>
      </c>
      <c r="O25" s="28"/>
      <c r="P25" s="47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47">
        <v>6576</v>
      </c>
      <c r="K26" s="30">
        <v>0.73418491484184911</v>
      </c>
      <c r="L26" s="26">
        <v>1748.0000000000002</v>
      </c>
      <c r="M26" s="26">
        <v>1765.66</v>
      </c>
      <c r="N26" s="26">
        <v>215410.52000000002</v>
      </c>
      <c r="O26" s="28"/>
      <c r="P26" s="47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-0.19999999999999984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47">
        <v>6576</v>
      </c>
      <c r="K27" s="30">
        <v>0.73418491484184911</v>
      </c>
      <c r="L27" s="26">
        <v>1748.0000000000002</v>
      </c>
      <c r="M27" s="26">
        <v>1765.66</v>
      </c>
      <c r="N27" s="26">
        <v>60032.44</v>
      </c>
      <c r="O27" s="28"/>
      <c r="P27" s="47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-0.19999999999999984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47">
        <v>4784</v>
      </c>
      <c r="K28" s="30">
        <v>0.76839464882943143</v>
      </c>
      <c r="L28" s="26">
        <v>1108</v>
      </c>
      <c r="M28" s="26">
        <v>1119.19</v>
      </c>
      <c r="N28" s="26">
        <v>111919</v>
      </c>
      <c r="O28" s="28"/>
      <c r="P28" s="47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47">
        <v>3461</v>
      </c>
      <c r="K29" s="30">
        <v>0.70390060676105171</v>
      </c>
      <c r="L29" s="26">
        <v>1024.8</v>
      </c>
      <c r="M29" s="26">
        <v>1035.1500000000001</v>
      </c>
      <c r="N29" s="26">
        <v>109725.90000000001</v>
      </c>
      <c r="O29" s="28"/>
      <c r="P29" s="47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47">
        <v>11882</v>
      </c>
      <c r="K30" s="30">
        <v>0.64986955058071028</v>
      </c>
      <c r="L30" s="26">
        <v>4160.2500000000009</v>
      </c>
      <c r="M30" s="26">
        <v>4202.2700000000004</v>
      </c>
      <c r="N30" s="26">
        <v>953915.29000000015</v>
      </c>
      <c r="O30" s="28"/>
      <c r="P30" s="47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-0.24999999999999989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47">
        <v>7012</v>
      </c>
      <c r="K31" s="30">
        <v>0.72333143183114657</v>
      </c>
      <c r="L31" s="26">
        <v>1940.0000000000002</v>
      </c>
      <c r="M31" s="26">
        <v>1959.6</v>
      </c>
      <c r="N31" s="26">
        <v>143050.79999999999</v>
      </c>
      <c r="O31" s="28"/>
      <c r="P31" s="47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47">
        <v>27622</v>
      </c>
      <c r="K32" s="30">
        <v>0.68141336615741077</v>
      </c>
      <c r="L32" s="26">
        <v>8800</v>
      </c>
      <c r="M32" s="26">
        <v>8888.89</v>
      </c>
      <c r="N32" s="26">
        <v>53333.34</v>
      </c>
      <c r="O32" s="28"/>
      <c r="P32" s="47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47">
        <v>38607</v>
      </c>
      <c r="K33" s="30">
        <v>0.67769575465589138</v>
      </c>
      <c r="L33" s="26">
        <v>12443.2</v>
      </c>
      <c r="M33" s="26">
        <v>12568.89</v>
      </c>
      <c r="N33" s="26">
        <v>75413.34</v>
      </c>
      <c r="O33" s="28"/>
      <c r="P33" s="47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47">
        <v>38607</v>
      </c>
      <c r="K34" s="30">
        <v>0.67769575465589138</v>
      </c>
      <c r="L34" s="26">
        <v>12443.2</v>
      </c>
      <c r="M34" s="26">
        <v>12568.89</v>
      </c>
      <c r="N34" s="26">
        <v>75413.34</v>
      </c>
      <c r="O34" s="28"/>
      <c r="P34" s="47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47">
        <v>1395</v>
      </c>
      <c r="K35" s="30">
        <v>0.6913978494623656</v>
      </c>
      <c r="L35" s="26">
        <v>430.5</v>
      </c>
      <c r="M35" s="26">
        <v>434.85</v>
      </c>
      <c r="N35" s="26">
        <v>302655.60000000003</v>
      </c>
      <c r="O35" s="28"/>
      <c r="P35" s="47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47">
        <v>4286</v>
      </c>
      <c r="K36" s="30">
        <v>0.77409006066262254</v>
      </c>
      <c r="L36" s="26">
        <v>968.24999999999977</v>
      </c>
      <c r="M36" s="26">
        <v>978.03</v>
      </c>
      <c r="N36" s="26">
        <v>654302.06999999995</v>
      </c>
      <c r="O36" s="28"/>
      <c r="P36" s="47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-0.25000000000000022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47">
        <v>4483</v>
      </c>
      <c r="K37" s="30">
        <v>0.77197189382110198</v>
      </c>
      <c r="L37" s="26">
        <v>1022.2499999999998</v>
      </c>
      <c r="M37" s="26">
        <v>1032.58</v>
      </c>
      <c r="N37" s="26">
        <v>690796.0199999999</v>
      </c>
      <c r="O37" s="28"/>
      <c r="P37" s="47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-0.25000000000000022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47">
        <v>4776</v>
      </c>
      <c r="K38" s="30">
        <v>0.78596105527638194</v>
      </c>
      <c r="L38" s="26">
        <v>1022.2499999999999</v>
      </c>
      <c r="M38" s="26">
        <v>1032.58</v>
      </c>
      <c r="N38" s="26">
        <v>690796.0199999999</v>
      </c>
      <c r="O38" s="28"/>
      <c r="P38" s="47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-0.25000000000000011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47">
        <v>6044</v>
      </c>
      <c r="K39" s="30">
        <v>0.78098113831899407</v>
      </c>
      <c r="L39" s="26">
        <v>1323.7499999999998</v>
      </c>
      <c r="M39" s="26">
        <v>1337.12</v>
      </c>
      <c r="N39" s="26">
        <v>894533.27999999991</v>
      </c>
      <c r="O39" s="28"/>
      <c r="P39" s="47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-0.25000000000000011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47">
        <v>6317</v>
      </c>
      <c r="K40" s="30">
        <v>0.66138990026911504</v>
      </c>
      <c r="L40" s="26">
        <v>2139.0000000000005</v>
      </c>
      <c r="M40" s="26">
        <v>2160.61</v>
      </c>
      <c r="N40" s="26">
        <v>525028.23</v>
      </c>
      <c r="O40" s="28"/>
      <c r="P40" s="47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-0.24999999999999989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47">
        <v>6297</v>
      </c>
      <c r="K41" s="30">
        <v>0.66031443544545021</v>
      </c>
      <c r="L41" s="26">
        <v>2139</v>
      </c>
      <c r="M41" s="26">
        <v>2160.61</v>
      </c>
      <c r="N41" s="26">
        <v>525028.23</v>
      </c>
      <c r="O41" s="28"/>
      <c r="P41" s="47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47">
        <v>17863</v>
      </c>
      <c r="K42" s="30">
        <v>0.70374517158372052</v>
      </c>
      <c r="L42" s="26">
        <v>5292</v>
      </c>
      <c r="M42" s="26">
        <v>5345.45</v>
      </c>
      <c r="N42" s="26">
        <v>5569958.8999999994</v>
      </c>
      <c r="O42" s="28"/>
      <c r="P42" s="47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47">
        <v>42354</v>
      </c>
      <c r="K43" s="30">
        <v>0.84976625584360388</v>
      </c>
      <c r="L43" s="26">
        <v>6363.0000000000009</v>
      </c>
      <c r="M43" s="26">
        <v>6427.27</v>
      </c>
      <c r="N43" s="26">
        <v>5553161.2800000003</v>
      </c>
      <c r="O43" s="28"/>
      <c r="P43" s="47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-0.24999999999999989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47">
        <v>19722</v>
      </c>
      <c r="K44" s="30">
        <v>0.69986816752864822</v>
      </c>
      <c r="L44" s="26">
        <v>5919.2</v>
      </c>
      <c r="M44" s="26">
        <v>5978.99</v>
      </c>
      <c r="N44" s="26">
        <v>11957.98</v>
      </c>
      <c r="O44" s="28"/>
      <c r="P44" s="47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47">
        <v>6355</v>
      </c>
      <c r="K45" s="30">
        <v>0.7642171518489379</v>
      </c>
      <c r="L45" s="26">
        <v>1498.3999999999996</v>
      </c>
      <c r="M45" s="26">
        <v>1513.54</v>
      </c>
      <c r="N45" s="26">
        <v>133191.51999999999</v>
      </c>
      <c r="O45" s="28"/>
      <c r="P45" s="47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-0.20000000000000018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47">
        <v>3944</v>
      </c>
      <c r="K46" s="30">
        <v>0.70933062880324538</v>
      </c>
      <c r="L46" s="26">
        <v>1146.4000000000003</v>
      </c>
      <c r="M46" s="26">
        <v>1157.98</v>
      </c>
      <c r="N46" s="26">
        <v>11579.8</v>
      </c>
      <c r="O46" s="28"/>
      <c r="P46" s="47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-0.19999999999999973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47">
        <v>53711</v>
      </c>
      <c r="K47" s="30">
        <v>0.90221742287427154</v>
      </c>
      <c r="L47" s="26">
        <v>5252.0000000000018</v>
      </c>
      <c r="M47" s="26">
        <v>5305.05</v>
      </c>
      <c r="N47" s="26">
        <v>42440.4</v>
      </c>
      <c r="O47" s="28"/>
      <c r="P47" s="47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-0.19999999999999973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47">
        <v>15469</v>
      </c>
      <c r="K48" s="30">
        <v>0.84205831016872446</v>
      </c>
      <c r="L48" s="26">
        <v>2443.2000000000012</v>
      </c>
      <c r="M48" s="26">
        <v>2467.88</v>
      </c>
      <c r="N48" s="26">
        <v>37018.200000000004</v>
      </c>
      <c r="O48" s="28"/>
      <c r="P48" s="47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-0.19999999999999962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47">
        <v>29763</v>
      </c>
      <c r="K49" s="30">
        <v>0.7838658737358466</v>
      </c>
      <c r="L49" s="26">
        <v>6432.7999999999975</v>
      </c>
      <c r="M49" s="26">
        <v>6497.78</v>
      </c>
      <c r="N49" s="26">
        <v>58480.02</v>
      </c>
      <c r="O49" s="28"/>
      <c r="P49" s="47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-0.20000000000000029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47">
        <v>168087</v>
      </c>
      <c r="K50" s="30">
        <v>0.88216102375555505</v>
      </c>
      <c r="L50" s="26">
        <v>19807.200000000019</v>
      </c>
      <c r="M50" s="26">
        <v>20007.27</v>
      </c>
      <c r="N50" s="26">
        <v>180065.43</v>
      </c>
      <c r="O50" s="28"/>
      <c r="P50" s="47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-0.19999999999999929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47">
        <v>255763</v>
      </c>
      <c r="K51" s="30">
        <v>0.88673303018810379</v>
      </c>
      <c r="L51" s="26">
        <v>28969.500000000011</v>
      </c>
      <c r="M51" s="26">
        <v>29262.12</v>
      </c>
      <c r="N51" s="26">
        <v>321883.32</v>
      </c>
      <c r="O51" s="28"/>
      <c r="P51" s="47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-0.24999999999999967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47">
        <v>424565</v>
      </c>
      <c r="K52" s="30">
        <v>0.93614546653633712</v>
      </c>
      <c r="L52" s="26">
        <v>27110.400000000031</v>
      </c>
      <c r="M52" s="26">
        <v>27384.240000000002</v>
      </c>
      <c r="N52" s="26">
        <v>246458.16</v>
      </c>
      <c r="O52" s="28"/>
      <c r="P52" s="47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-0.19999999999999907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8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</sheetData>
  <mergeCells count="22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8:F58"/>
    <mergeCell ref="O58:P58"/>
    <mergeCell ref="B1:Q1"/>
    <mergeCell ref="B3:C3"/>
    <mergeCell ref="D3:E3"/>
    <mergeCell ref="D4:M4"/>
    <mergeCell ref="B6:I6"/>
    <mergeCell ref="J6:Q6"/>
    <mergeCell ref="O53:P53"/>
    <mergeCell ref="O54:P54"/>
    <mergeCell ref="O55:P55"/>
    <mergeCell ref="C57:F57"/>
    <mergeCell ref="O57:P57"/>
  </mergeCells>
  <conditionalFormatting sqref="Q55">
    <cfRule type="expression" dxfId="29" priority="7">
      <formula>ISERROR($Q55)</formula>
    </cfRule>
  </conditionalFormatting>
  <conditionalFormatting sqref="Q55">
    <cfRule type="expression" dxfId="28" priority="6">
      <formula>ISERROR($J53)</formula>
    </cfRule>
  </conditionalFormatting>
  <conditionalFormatting sqref="Q58">
    <cfRule type="expression" dxfId="27" priority="5">
      <formula>ISERROR($Q58)</formula>
    </cfRule>
  </conditionalFormatting>
  <conditionalFormatting sqref="Q58">
    <cfRule type="expression" dxfId="26" priority="4">
      <formula>ISERROR($Q58)</formula>
    </cfRule>
  </conditionalFormatting>
  <conditionalFormatting sqref="Q58">
    <cfRule type="expression" dxfId="25" priority="3">
      <formula>ISERROR($Q58)</formula>
    </cfRule>
  </conditionalFormatting>
  <conditionalFormatting sqref="Q58">
    <cfRule type="expression" dxfId="24" priority="8">
      <formula>ISERROR($J59)</formula>
    </cfRule>
  </conditionalFormatting>
  <conditionalFormatting sqref="Q53">
    <cfRule type="expression" dxfId="23" priority="9">
      <formula>ISERROR($G54)</formula>
    </cfRule>
  </conditionalFormatting>
  <conditionalFormatting sqref="D3:E3">
    <cfRule type="cellIs" dxfId="22" priority="2" operator="equal">
      <formula>0</formula>
    </cfRule>
  </conditionalFormatting>
  <conditionalFormatting sqref="Q57">
    <cfRule type="expression" dxfId="21" priority="1">
      <formula>ISERROR($Q57)</formula>
    </cfRule>
  </conditionalFormatting>
  <conditionalFormatting sqref="Q56">
    <cfRule type="expression" dxfId="20" priority="10">
      <formula>ISERROR($Q56)</formula>
    </cfRule>
  </conditionalFormatting>
  <dataValidations count="10">
    <dataValidation type="decimal" allowBlank="1" showInputMessage="1" showErrorMessage="1" sqref="G58" xr:uid="{2665B842-A234-4894-AD90-D84E99A82A89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71EF6629-7307-4A4F-960F-D3F10A6B51A1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450C8AB0-ED28-440B-B825-B0410D8AF1DC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55806DDA-1CC1-46DF-A5A8-6353A864C4BB}">
      <formula1>A8</formula1>
    </dataValidation>
    <dataValidation operator="greaterThanOrEqual" allowBlank="1" showInputMessage="1" showErrorMessage="1" sqref="K11:K52" xr:uid="{13F50BE2-3DEB-400E-A253-6F3A3233125D}"/>
    <dataValidation type="decimal" allowBlank="1" showInputMessage="1" showErrorMessage="1" errorTitle="Error" error="Mayor a 1" sqref="Q53:Q54" xr:uid="{B11FC0D3-ECCA-468E-9D7E-BCA37E436F5B}">
      <formula1>0.011</formula1>
      <formula2>AG56</formula2>
    </dataValidation>
    <dataValidation type="decimal" operator="greaterThan" allowBlank="1" showInputMessage="1" showErrorMessage="1" sqref="O8:P52" xr:uid="{E6BAE7FC-05BA-4707-BEB9-87DAE76CA19B}">
      <formula1>0</formula1>
    </dataValidation>
    <dataValidation type="decimal" allowBlank="1" showInputMessage="1" showErrorMessage="1" errorTitle="Error" error="Mayor a 1" promptTitle="Porcentaje de AIU" prompt="Mayor a 1" sqref="N53" xr:uid="{01602A7A-FDEE-4934-8042-DFD4E93CA43F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DA4FE930-47D9-456D-9A2A-B0ABD8C6B618}">
      <formula1>0.011</formula1>
      <formula2>R56</formula2>
    </dataValidation>
    <dataValidation type="list" allowBlank="1" showInputMessage="1" showErrorMessage="1" sqref="D4" xr:uid="{9D8053E3-BA33-4CA3-AEE4-9650F40F4A29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E5F4-A4DB-4812-BB20-EC679E1D858B}">
  <sheetPr>
    <tabColor rgb="FF00B050"/>
  </sheetPr>
  <dimension ref="A1:Y60"/>
  <sheetViews>
    <sheetView tabSelected="1" topLeftCell="I1" zoomScale="90" zoomScaleNormal="90" workbookViewId="0">
      <selection activeCell="Y51" sqref="Y51"/>
    </sheetView>
  </sheetViews>
  <sheetFormatPr baseColWidth="10" defaultRowHeight="15"/>
  <cols>
    <col min="10" max="10" width="16.140625" customWidth="1"/>
    <col min="12" max="14" width="16.140625" customWidth="1"/>
    <col min="17" max="17" width="21" customWidth="1"/>
    <col min="19" max="25" width="16.1406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'[23]Solicitud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78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s="68" customFormat="1" ht="36">
      <c r="A10" s="64" t="b">
        <v>1</v>
      </c>
      <c r="B10" s="65">
        <v>3</v>
      </c>
      <c r="C10" s="65" t="s">
        <v>108</v>
      </c>
      <c r="D10" s="65" t="s">
        <v>113</v>
      </c>
      <c r="E10" s="65" t="s">
        <v>113</v>
      </c>
      <c r="F10" s="65" t="s">
        <v>114</v>
      </c>
      <c r="G10" s="65">
        <v>23</v>
      </c>
      <c r="H10" s="65" t="s">
        <v>111</v>
      </c>
      <c r="I10" s="65">
        <v>10</v>
      </c>
      <c r="J10" s="47">
        <v>1830643</v>
      </c>
      <c r="K10" s="63">
        <v>0.23076918874952679</v>
      </c>
      <c r="L10" s="47">
        <v>1408187</v>
      </c>
      <c r="M10" s="47">
        <v>1422411.11</v>
      </c>
      <c r="N10" s="47">
        <v>32715455.530000001</v>
      </c>
      <c r="O10" s="66"/>
      <c r="P10" s="47"/>
      <c r="Q10" s="67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18082</v>
      </c>
      <c r="K11" s="30">
        <v>0.73031191239907089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11074</v>
      </c>
      <c r="K12" s="30">
        <v>0.61802420083077481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10796</v>
      </c>
      <c r="K13" s="30">
        <v>0.60756298629121896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13563</v>
      </c>
      <c r="K14" s="30">
        <v>0.60196859101968592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10203</v>
      </c>
      <c r="K15" s="30">
        <v>0.5792413995883563</v>
      </c>
      <c r="L15" s="26">
        <v>4293.0000000000009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-0.24999999999999989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3642</v>
      </c>
      <c r="K16" s="30">
        <v>0.5284184514003295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3049</v>
      </c>
      <c r="K17" s="30">
        <v>0.50852738602820602</v>
      </c>
      <c r="L17" s="26">
        <v>1498.4999999999998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-0.25000000000000011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5911</v>
      </c>
      <c r="K18" s="30">
        <v>0.6234139739468787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27251</v>
      </c>
      <c r="K19" s="30">
        <v>0.47422112949983486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16798</v>
      </c>
      <c r="K20" s="30">
        <v>0.63248005714966071</v>
      </c>
      <c r="L20" s="26">
        <v>6173.5999999999995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-0.20000000000000007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13688</v>
      </c>
      <c r="K21" s="30">
        <v>0.69105786090005838</v>
      </c>
      <c r="L21" s="26">
        <v>4228.8000000000011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-0.19999999999999984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11821</v>
      </c>
      <c r="K22" s="30">
        <v>0.63277218509432365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10797</v>
      </c>
      <c r="K23" s="30">
        <v>0.43784384551264233</v>
      </c>
      <c r="L23" s="26">
        <v>6069.6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6595</v>
      </c>
      <c r="K24" s="30">
        <v>0.83123578468536774</v>
      </c>
      <c r="L24" s="26">
        <v>1112.9999999999998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-0.25000000000000011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386</v>
      </c>
      <c r="K25" s="30">
        <v>0.45699481865284963</v>
      </c>
      <c r="L25" s="26">
        <v>209.60000000000005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-0.19999999999999984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6408</v>
      </c>
      <c r="K26" s="30">
        <v>0.72721598002496879</v>
      </c>
      <c r="L26" s="26">
        <v>1748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6408</v>
      </c>
      <c r="K27" s="30">
        <v>0.72721598002496879</v>
      </c>
      <c r="L27" s="26">
        <v>1748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-0.19999999999999996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3360</v>
      </c>
      <c r="K28" s="30">
        <v>0.6702380952380953</v>
      </c>
      <c r="L28" s="26">
        <v>1107.9999999999998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-0.20000000000000018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2489</v>
      </c>
      <c r="K29" s="30">
        <v>0.58826838087585376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8846</v>
      </c>
      <c r="K30" s="30">
        <v>0.52970269048157359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4853</v>
      </c>
      <c r="K31" s="30">
        <v>0.60024726973006381</v>
      </c>
      <c r="L31" s="26">
        <v>1940.0000000000002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19909</v>
      </c>
      <c r="K32" s="30">
        <v>0.55798884926415182</v>
      </c>
      <c r="L32" s="26">
        <v>8800.0000000000018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-0.19999999999999984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24762</v>
      </c>
      <c r="K33" s="30">
        <v>0.49748808658428234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24762</v>
      </c>
      <c r="K34" s="30">
        <v>0.49748808658428234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863</v>
      </c>
      <c r="K35" s="30">
        <v>0.50115874855156428</v>
      </c>
      <c r="L35" s="26">
        <v>430.5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2647</v>
      </c>
      <c r="K36" s="30">
        <v>0.63420853796751042</v>
      </c>
      <c r="L36" s="26">
        <v>968.24999999999989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-0.25000000000000011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2647</v>
      </c>
      <c r="K37" s="30">
        <v>0.61380808462410275</v>
      </c>
      <c r="L37" s="26">
        <v>1022.25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2647</v>
      </c>
      <c r="K38" s="30">
        <v>0.61380808462410275</v>
      </c>
      <c r="L38" s="26">
        <v>1022.25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2986</v>
      </c>
      <c r="K39" s="30">
        <v>0.55668117883456136</v>
      </c>
      <c r="L39" s="26">
        <v>1323.7499999999998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-0.25000000000000011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4106</v>
      </c>
      <c r="K40" s="30">
        <v>0.47905504140282518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4480</v>
      </c>
      <c r="K41" s="30">
        <v>0.52254464285714286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12141</v>
      </c>
      <c r="K42" s="30">
        <v>0.56412157153446996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22532</v>
      </c>
      <c r="K43" s="30">
        <v>0.71760163323273574</v>
      </c>
      <c r="L43" s="26">
        <v>6362.9999999999982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-0.25000000000000022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11821</v>
      </c>
      <c r="K44" s="30">
        <v>0.49926402165637418</v>
      </c>
      <c r="L44" s="26">
        <v>5919.2000000000007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-0.19999999999999996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4728</v>
      </c>
      <c r="K45" s="30">
        <v>0.6830795262267344</v>
      </c>
      <c r="L45" s="26">
        <v>1498.3999999999996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-0.20000000000000018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3484</v>
      </c>
      <c r="K46" s="30">
        <v>0.67095292766934556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52257</v>
      </c>
      <c r="K47" s="30">
        <v>0.8994967181430239</v>
      </c>
      <c r="L47" s="26">
        <v>5252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-0.19999999999999996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26115</v>
      </c>
      <c r="K48" s="30">
        <v>0.90644457208500862</v>
      </c>
      <c r="L48" s="26">
        <v>2443.1999999999998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-0.20000000000000007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40285</v>
      </c>
      <c r="K49" s="30">
        <v>0.84031773613007321</v>
      </c>
      <c r="L49" s="26">
        <v>6432.8000000000011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-0.19999999999999984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175781</v>
      </c>
      <c r="K50" s="30">
        <v>0.88731887974240675</v>
      </c>
      <c r="L50" s="26">
        <v>19807.199999999997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-0.20000000000000007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255152</v>
      </c>
      <c r="K51" s="30">
        <v>0.8864617953220042</v>
      </c>
      <c r="L51" s="26">
        <v>28969.499999999985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-0.25000000000000033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331715</v>
      </c>
      <c r="K52" s="30">
        <v>0.91827201061151897</v>
      </c>
      <c r="L52" s="26">
        <v>27110.399999999983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-0.20000000000000051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autoFilter ref="S9:Y52" xr:uid="{901221BA-3444-4164-B519-BA91C7471BDB}"/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9" priority="7">
      <formula>ISERROR($Q55)</formula>
    </cfRule>
  </conditionalFormatting>
  <conditionalFormatting sqref="Q55">
    <cfRule type="expression" dxfId="18" priority="6">
      <formula>ISERROR($J53)</formula>
    </cfRule>
  </conditionalFormatting>
  <conditionalFormatting sqref="Q58">
    <cfRule type="expression" dxfId="17" priority="5">
      <formula>ISERROR($Q58)</formula>
    </cfRule>
  </conditionalFormatting>
  <conditionalFormatting sqref="Q58">
    <cfRule type="expression" dxfId="16" priority="4">
      <formula>ISERROR($Q58)</formula>
    </cfRule>
  </conditionalFormatting>
  <conditionalFormatting sqref="Q58">
    <cfRule type="expression" dxfId="15" priority="3">
      <formula>ISERROR($Q58)</formula>
    </cfRule>
  </conditionalFormatting>
  <conditionalFormatting sqref="Q58">
    <cfRule type="expression" dxfId="14" priority="8">
      <formula>ISERROR($J59)</formula>
    </cfRule>
  </conditionalFormatting>
  <conditionalFormatting sqref="Q53">
    <cfRule type="expression" dxfId="13" priority="9">
      <formula>ISERROR($G54)</formula>
    </cfRule>
  </conditionalFormatting>
  <conditionalFormatting sqref="D3:E3">
    <cfRule type="cellIs" dxfId="12" priority="2" operator="equal">
      <formula>0</formula>
    </cfRule>
  </conditionalFormatting>
  <conditionalFormatting sqref="Q57">
    <cfRule type="expression" dxfId="11" priority="1">
      <formula>ISERROR($Q57)</formula>
    </cfRule>
  </conditionalFormatting>
  <conditionalFormatting sqref="Q56">
    <cfRule type="expression" dxfId="10" priority="10">
      <formula>ISERROR($Q56)</formula>
    </cfRule>
  </conditionalFormatting>
  <dataValidations count="10">
    <dataValidation type="decimal" allowBlank="1" showInputMessage="1" showErrorMessage="1" sqref="G58:G59" xr:uid="{5B1B8370-477A-40A7-8917-DC3E382C16EA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E31FA08C-E234-4D1E-94B7-9902B7981A74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29CF4808-4CC9-4EE2-9D71-356808A5028D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BE055635-1419-42B0-8BFD-CB25574DAC29}">
      <formula1>A8</formula1>
    </dataValidation>
    <dataValidation operator="greaterThanOrEqual" allowBlank="1" showInputMessage="1" showErrorMessage="1" sqref="K11:K52" xr:uid="{030EC77B-C6D0-40B1-BF98-1BAC526A2BF7}"/>
    <dataValidation type="decimal" allowBlank="1" showInputMessage="1" showErrorMessage="1" errorTitle="Error" error="Mayor a 1" sqref="Q53:Q54" xr:uid="{CBC3767A-51AD-4D72-B5EA-DAD673F7AA03}">
      <formula1>0.011</formula1>
      <formula2>AG56</formula2>
    </dataValidation>
    <dataValidation type="decimal" operator="greaterThan" allowBlank="1" showInputMessage="1" showErrorMessage="1" sqref="O8:P52" xr:uid="{0DE023A7-CCA8-451B-8B17-5E110C56EBC9}">
      <formula1>0</formula1>
    </dataValidation>
    <dataValidation type="decimal" allowBlank="1" showInputMessage="1" showErrorMessage="1" errorTitle="Error" error="Mayor a 1" promptTitle="Porcentaje de AIU" prompt="Mayor a 1" sqref="N53" xr:uid="{BA9497C6-BC33-486B-A2EE-C6F44A7891F2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FA8926BE-B440-49D8-8568-0B64BFA8351E}">
      <formula1>0.011</formula1>
      <formula2>R56</formula2>
    </dataValidation>
    <dataValidation type="list" allowBlank="1" showInputMessage="1" showErrorMessage="1" sqref="D4" xr:uid="{D5D9946A-56DD-4413-B98A-DF5D89FEABF5}">
      <formula1>INDIRECT("regioncobertura"&amp;$D$3)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F31C-F1C8-4158-9382-E39CBE795DA5}">
  <sheetPr>
    <tabColor rgb="FF00B050"/>
  </sheetPr>
  <dimension ref="A1:Y58"/>
  <sheetViews>
    <sheetView topLeftCell="K40" workbookViewId="0">
      <selection activeCell="Y51" sqref="Y51"/>
    </sheetView>
  </sheetViews>
  <sheetFormatPr baseColWidth="10" defaultRowHeight="15"/>
  <cols>
    <col min="10" max="10" width="16.5703125" customWidth="1"/>
    <col min="12" max="14" width="16.5703125" customWidth="1"/>
    <col min="17" max="17" width="21.140625" customWidth="1"/>
    <col min="19" max="25" width="14.8554687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'[24]Solicitud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182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47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47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47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47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47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47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17932</v>
      </c>
      <c r="K11" s="30">
        <v>0.72805598929288418</v>
      </c>
      <c r="L11" s="47">
        <v>4876.5000000000009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-0.24999999999999989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47">
        <v>12063</v>
      </c>
      <c r="K12" s="30">
        <v>0.64934095996020891</v>
      </c>
      <c r="L12" s="26">
        <v>4230</v>
      </c>
      <c r="M12" s="26">
        <v>4272.7299999999996</v>
      </c>
      <c r="N12" s="26">
        <v>2435456.0999999996</v>
      </c>
      <c r="O12" s="28"/>
      <c r="P12" s="47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47">
        <v>19230</v>
      </c>
      <c r="K13" s="30">
        <v>0.77968018720748833</v>
      </c>
      <c r="L13" s="26">
        <v>4236.7499999999991</v>
      </c>
      <c r="M13" s="26">
        <v>4279.55</v>
      </c>
      <c r="N13" s="26">
        <v>2225366</v>
      </c>
      <c r="O13" s="28"/>
      <c r="P13" s="47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-0.25000000000000011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47">
        <v>14568</v>
      </c>
      <c r="K14" s="30">
        <v>0.62942751235584848</v>
      </c>
      <c r="L14" s="26">
        <v>5398.4999999999991</v>
      </c>
      <c r="M14" s="26">
        <v>5453.03</v>
      </c>
      <c r="N14" s="26">
        <v>539849.97</v>
      </c>
      <c r="O14" s="28"/>
      <c r="P14" s="47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-0.25000000000000011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47">
        <v>13486</v>
      </c>
      <c r="K15" s="30">
        <v>0.68166987987542638</v>
      </c>
      <c r="L15" s="26">
        <v>4293</v>
      </c>
      <c r="M15" s="26">
        <v>4336.3599999999997</v>
      </c>
      <c r="N15" s="26">
        <v>2042425.5599999998</v>
      </c>
      <c r="O15" s="28"/>
      <c r="P15" s="47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47">
        <v>4373</v>
      </c>
      <c r="K16" s="30">
        <v>0.60724902812714388</v>
      </c>
      <c r="L16" s="26">
        <v>1717.4999999999998</v>
      </c>
      <c r="M16" s="26">
        <v>1734.85</v>
      </c>
      <c r="N16" s="26">
        <v>404220.05</v>
      </c>
      <c r="O16" s="28"/>
      <c r="P16" s="47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-0.25000000000000011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47">
        <v>3559</v>
      </c>
      <c r="K17" s="30">
        <v>0.57895476257375666</v>
      </c>
      <c r="L17" s="26">
        <v>1498.5</v>
      </c>
      <c r="M17" s="26">
        <v>1513.64</v>
      </c>
      <c r="N17" s="26">
        <v>538855.84000000008</v>
      </c>
      <c r="O17" s="28"/>
      <c r="P17" s="47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47">
        <v>6425</v>
      </c>
      <c r="K18" s="30">
        <v>0.63044357976653698</v>
      </c>
      <c r="L18" s="26">
        <v>2374.4</v>
      </c>
      <c r="M18" s="26">
        <v>2398.38</v>
      </c>
      <c r="N18" s="26">
        <v>304594.26</v>
      </c>
      <c r="O18" s="28"/>
      <c r="P18" s="47"/>
      <c r="Q18" s="29">
        <f t="shared" si="0"/>
        <v>3045942.6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-0.19999999999999996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47">
        <v>35126</v>
      </c>
      <c r="K19" s="30">
        <v>0.61759095826453336</v>
      </c>
      <c r="L19" s="26">
        <v>13432.500000000002</v>
      </c>
      <c r="M19" s="26">
        <v>13568.18</v>
      </c>
      <c r="N19" s="26">
        <v>284931.78000000003</v>
      </c>
      <c r="O19" s="28"/>
      <c r="P19" s="47"/>
      <c r="Q19" s="29">
        <f t="shared" si="0"/>
        <v>2849317.8000000003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-0.24999999999999989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47">
        <v>15579</v>
      </c>
      <c r="K20" s="30">
        <v>0.60372296039540407</v>
      </c>
      <c r="L20" s="26">
        <v>6173.6</v>
      </c>
      <c r="M20" s="26">
        <v>6235.96</v>
      </c>
      <c r="N20" s="26">
        <v>18707.88</v>
      </c>
      <c r="O20" s="28"/>
      <c r="P20" s="47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47">
        <v>12883</v>
      </c>
      <c r="K21" s="30">
        <v>0.67175347356982062</v>
      </c>
      <c r="L21" s="26">
        <v>4228.8000000000011</v>
      </c>
      <c r="M21" s="26">
        <v>4271.5200000000004</v>
      </c>
      <c r="N21" s="26">
        <v>4271.5200000000004</v>
      </c>
      <c r="O21" s="28"/>
      <c r="P21" s="47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-0.19999999999999984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47">
        <v>13140</v>
      </c>
      <c r="K22" s="30">
        <v>0.66963470319634699</v>
      </c>
      <c r="L22" s="26">
        <v>4341.0000000000009</v>
      </c>
      <c r="M22" s="26">
        <v>4384.8500000000004</v>
      </c>
      <c r="N22" s="26">
        <v>723500.25000000012</v>
      </c>
      <c r="O22" s="28"/>
      <c r="P22" s="47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-0.24999999999999989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47">
        <v>13190</v>
      </c>
      <c r="K23" s="30">
        <v>0.53983320697498105</v>
      </c>
      <c r="L23" s="26">
        <v>6069.6</v>
      </c>
      <c r="M23" s="26">
        <v>6130.91</v>
      </c>
      <c r="N23" s="26">
        <v>165534.57</v>
      </c>
      <c r="O23" s="28"/>
      <c r="P23" s="47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47">
        <v>7465</v>
      </c>
      <c r="K24" s="30">
        <v>0.85090421969189545</v>
      </c>
      <c r="L24" s="26">
        <v>1113.0000000000005</v>
      </c>
      <c r="M24" s="26">
        <v>1124.24</v>
      </c>
      <c r="N24" s="26">
        <v>310290.24</v>
      </c>
      <c r="O24" s="28"/>
      <c r="P24" s="47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-0.24999999999999967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47">
        <v>676</v>
      </c>
      <c r="K25" s="30">
        <v>0.68994082840236681</v>
      </c>
      <c r="L25" s="26">
        <v>209.60000000000002</v>
      </c>
      <c r="M25" s="26">
        <v>211.72</v>
      </c>
      <c r="N25" s="26">
        <v>58434.720000000001</v>
      </c>
      <c r="O25" s="28"/>
      <c r="P25" s="47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-0.19999999999999996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47">
        <v>5725</v>
      </c>
      <c r="K26" s="30">
        <v>0.69467248908296941</v>
      </c>
      <c r="L26" s="26">
        <v>1748</v>
      </c>
      <c r="M26" s="26">
        <v>1765.66</v>
      </c>
      <c r="N26" s="26">
        <v>215410.52000000002</v>
      </c>
      <c r="O26" s="28"/>
      <c r="P26" s="47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47">
        <v>5649</v>
      </c>
      <c r="K27" s="30">
        <v>0.69056470171711803</v>
      </c>
      <c r="L27" s="26">
        <v>1748.0000000000002</v>
      </c>
      <c r="M27" s="26">
        <v>1765.66</v>
      </c>
      <c r="N27" s="26">
        <v>60032.44</v>
      </c>
      <c r="O27" s="28"/>
      <c r="P27" s="47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-0.19999999999999984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47">
        <v>4291</v>
      </c>
      <c r="K28" s="30">
        <v>0.74178513167093907</v>
      </c>
      <c r="L28" s="26">
        <v>1108.0000000000005</v>
      </c>
      <c r="M28" s="26">
        <v>1119.19</v>
      </c>
      <c r="N28" s="26">
        <v>111919</v>
      </c>
      <c r="O28" s="28"/>
      <c r="P28" s="47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-0.19999999999999962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47">
        <v>3046</v>
      </c>
      <c r="K29" s="30">
        <v>0.663558765594222</v>
      </c>
      <c r="L29" s="26">
        <v>1024.7999999999997</v>
      </c>
      <c r="M29" s="26">
        <v>1035.1500000000001</v>
      </c>
      <c r="N29" s="26">
        <v>109725.90000000001</v>
      </c>
      <c r="O29" s="28"/>
      <c r="P29" s="47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-0.20000000000000018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47">
        <v>9392</v>
      </c>
      <c r="K30" s="30">
        <v>0.55704322827938679</v>
      </c>
      <c r="L30" s="26">
        <v>4160.2499999999991</v>
      </c>
      <c r="M30" s="26">
        <v>4202.2700000000004</v>
      </c>
      <c r="N30" s="26">
        <v>953915.29000000015</v>
      </c>
      <c r="O30" s="28"/>
      <c r="P30" s="47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-0.25000000000000011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47">
        <v>5564</v>
      </c>
      <c r="K31" s="30">
        <v>0.65132997843278218</v>
      </c>
      <c r="L31" s="26">
        <v>1940</v>
      </c>
      <c r="M31" s="26">
        <v>1959.6</v>
      </c>
      <c r="N31" s="26">
        <v>143050.79999999999</v>
      </c>
      <c r="O31" s="28"/>
      <c r="P31" s="47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47">
        <v>19864</v>
      </c>
      <c r="K32" s="30">
        <v>0.55698751510269839</v>
      </c>
      <c r="L32" s="26">
        <v>8800</v>
      </c>
      <c r="M32" s="26">
        <v>8888.89</v>
      </c>
      <c r="N32" s="26">
        <v>53333.34</v>
      </c>
      <c r="O32" s="28"/>
      <c r="P32" s="47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47">
        <v>27970</v>
      </c>
      <c r="K33" s="30">
        <v>0.55512334644261707</v>
      </c>
      <c r="L33" s="26">
        <v>12443.2</v>
      </c>
      <c r="M33" s="26">
        <v>12568.89</v>
      </c>
      <c r="N33" s="26">
        <v>75413.34</v>
      </c>
      <c r="O33" s="28"/>
      <c r="P33" s="47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47">
        <v>28031</v>
      </c>
      <c r="K34" s="30">
        <v>0.55609147015803928</v>
      </c>
      <c r="L34" s="26">
        <v>12443.2</v>
      </c>
      <c r="M34" s="26">
        <v>12568.89</v>
      </c>
      <c r="N34" s="26">
        <v>75413.34</v>
      </c>
      <c r="O34" s="28"/>
      <c r="P34" s="47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47">
        <v>1092</v>
      </c>
      <c r="K35" s="30">
        <v>0.60576923076923084</v>
      </c>
      <c r="L35" s="26">
        <v>430.49999999999994</v>
      </c>
      <c r="M35" s="26">
        <v>434.85</v>
      </c>
      <c r="N35" s="26">
        <v>302655.60000000003</v>
      </c>
      <c r="O35" s="28"/>
      <c r="P35" s="47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-0.25000000000000011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47">
        <v>3391</v>
      </c>
      <c r="K36" s="30">
        <v>0.714464759657918</v>
      </c>
      <c r="L36" s="26">
        <v>968.25</v>
      </c>
      <c r="M36" s="26">
        <v>978.03</v>
      </c>
      <c r="N36" s="26">
        <v>654302.06999999995</v>
      </c>
      <c r="O36" s="28"/>
      <c r="P36" s="47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47">
        <v>3776</v>
      </c>
      <c r="K37" s="30">
        <v>0.7292770127118644</v>
      </c>
      <c r="L37" s="26">
        <v>1022.25</v>
      </c>
      <c r="M37" s="26">
        <v>1032.58</v>
      </c>
      <c r="N37" s="26">
        <v>690796.0199999999</v>
      </c>
      <c r="O37" s="28"/>
      <c r="P37" s="47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47">
        <v>3808</v>
      </c>
      <c r="K38" s="30">
        <v>0.73155199579831931</v>
      </c>
      <c r="L38" s="26">
        <v>1022.2500000000001</v>
      </c>
      <c r="M38" s="26">
        <v>1032.58</v>
      </c>
      <c r="N38" s="26">
        <v>690796.0199999999</v>
      </c>
      <c r="O38" s="28"/>
      <c r="P38" s="47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-0.24999999999999989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47">
        <v>3915</v>
      </c>
      <c r="K39" s="30">
        <v>0.66187739463601536</v>
      </c>
      <c r="L39" s="26">
        <v>1323.7499999999998</v>
      </c>
      <c r="M39" s="26">
        <v>1337.12</v>
      </c>
      <c r="N39" s="26">
        <v>894533.27999999991</v>
      </c>
      <c r="O39" s="28"/>
      <c r="P39" s="47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-0.25000000000000011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47">
        <v>4619</v>
      </c>
      <c r="K40" s="30">
        <v>0.53691275167785235</v>
      </c>
      <c r="L40" s="26">
        <v>2139</v>
      </c>
      <c r="M40" s="26">
        <v>2160.61</v>
      </c>
      <c r="N40" s="26">
        <v>525028.23</v>
      </c>
      <c r="O40" s="28"/>
      <c r="P40" s="47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47">
        <v>4616</v>
      </c>
      <c r="K41" s="30">
        <v>0.53661178509532059</v>
      </c>
      <c r="L41" s="26">
        <v>2139</v>
      </c>
      <c r="M41" s="26">
        <v>2160.61</v>
      </c>
      <c r="N41" s="26">
        <v>525028.23</v>
      </c>
      <c r="O41" s="28"/>
      <c r="P41" s="47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47">
        <v>13134</v>
      </c>
      <c r="K42" s="30">
        <v>0.59707629054362721</v>
      </c>
      <c r="L42" s="26">
        <v>5292</v>
      </c>
      <c r="M42" s="26">
        <v>5345.45</v>
      </c>
      <c r="N42" s="26">
        <v>5569958.8999999994</v>
      </c>
      <c r="O42" s="28"/>
      <c r="P42" s="47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47">
        <v>8484</v>
      </c>
      <c r="K43" s="30">
        <v>0.25</v>
      </c>
      <c r="L43" s="26">
        <v>6363</v>
      </c>
      <c r="M43" s="26">
        <v>6427.27</v>
      </c>
      <c r="N43" s="26">
        <v>5553161.2800000003</v>
      </c>
      <c r="O43" s="28"/>
      <c r="P43" s="47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47">
        <v>16884</v>
      </c>
      <c r="K44" s="30">
        <v>0.64941956882255392</v>
      </c>
      <c r="L44" s="26">
        <v>5919.2</v>
      </c>
      <c r="M44" s="26">
        <v>5978.99</v>
      </c>
      <c r="N44" s="26">
        <v>11957.98</v>
      </c>
      <c r="O44" s="28"/>
      <c r="P44" s="47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47">
        <v>5269</v>
      </c>
      <c r="K45" s="30">
        <v>0.71561966217498563</v>
      </c>
      <c r="L45" s="26">
        <v>1498.4000000000008</v>
      </c>
      <c r="M45" s="26">
        <v>1513.54</v>
      </c>
      <c r="N45" s="26">
        <v>133191.51999999999</v>
      </c>
      <c r="O45" s="28"/>
      <c r="P45" s="47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-0.19999999999999962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47">
        <v>2732</v>
      </c>
      <c r="K46" s="30">
        <v>0.58038067349926792</v>
      </c>
      <c r="L46" s="26">
        <v>1146.4000000000001</v>
      </c>
      <c r="M46" s="26">
        <v>1157.98</v>
      </c>
      <c r="N46" s="26">
        <v>11579.8</v>
      </c>
      <c r="O46" s="28"/>
      <c r="P46" s="47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47">
        <v>10050</v>
      </c>
      <c r="K47" s="30">
        <v>0.47741293532338314</v>
      </c>
      <c r="L47" s="26">
        <v>5251.9999999999991</v>
      </c>
      <c r="M47" s="26">
        <v>5305.05</v>
      </c>
      <c r="N47" s="26">
        <v>42440.4</v>
      </c>
      <c r="O47" s="28"/>
      <c r="P47" s="47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-0.20000000000000018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47">
        <v>9898</v>
      </c>
      <c r="K48" s="30">
        <v>0.75316225500101042</v>
      </c>
      <c r="L48" s="26">
        <v>2443.1999999999989</v>
      </c>
      <c r="M48" s="26">
        <v>2467.88</v>
      </c>
      <c r="N48" s="26">
        <v>37018.200000000004</v>
      </c>
      <c r="O48" s="28"/>
      <c r="P48" s="47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-0.2000000000000004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47">
        <v>19796</v>
      </c>
      <c r="K49" s="30">
        <v>0.67504546373004648</v>
      </c>
      <c r="L49" s="26">
        <v>6432.8</v>
      </c>
      <c r="M49" s="26">
        <v>6497.78</v>
      </c>
      <c r="N49" s="26">
        <v>58480.02</v>
      </c>
      <c r="O49" s="28"/>
      <c r="P49" s="47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-0.19999999999999996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47">
        <v>367640</v>
      </c>
      <c r="K50" s="30">
        <v>0.94612338156892606</v>
      </c>
      <c r="L50" s="26">
        <v>19807.200000000023</v>
      </c>
      <c r="M50" s="26">
        <v>20007.27</v>
      </c>
      <c r="N50" s="26">
        <v>180065.43</v>
      </c>
      <c r="O50" s="28"/>
      <c r="P50" s="47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-0.19999999999999907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47">
        <v>84840</v>
      </c>
      <c r="K51" s="30">
        <v>0.65853960396039612</v>
      </c>
      <c r="L51" s="26">
        <v>28969.499999999993</v>
      </c>
      <c r="M51" s="26">
        <v>29262.12</v>
      </c>
      <c r="N51" s="26">
        <v>321883.32</v>
      </c>
      <c r="O51" s="28"/>
      <c r="P51" s="47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-0.25000000000000022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47">
        <v>87668</v>
      </c>
      <c r="K52" s="30">
        <v>0.69076059679700674</v>
      </c>
      <c r="L52" s="26">
        <v>27110.400000000012</v>
      </c>
      <c r="M52" s="26">
        <v>27384.240000000002</v>
      </c>
      <c r="N52" s="26">
        <v>246458.16</v>
      </c>
      <c r="O52" s="28"/>
      <c r="P52" s="47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-0.19999999999999962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2640173126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264017312.59999999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50163289.390000001</v>
      </c>
    </row>
    <row r="58" spans="1:25">
      <c r="A58" s="18"/>
      <c r="B58" s="48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2954353727.9899998</v>
      </c>
    </row>
  </sheetData>
  <mergeCells count="22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8:F58"/>
    <mergeCell ref="O58:P58"/>
    <mergeCell ref="B1:Q1"/>
    <mergeCell ref="B3:C3"/>
    <mergeCell ref="D3:E3"/>
    <mergeCell ref="D4:M4"/>
    <mergeCell ref="B6:I6"/>
    <mergeCell ref="J6:Q6"/>
    <mergeCell ref="O53:P53"/>
    <mergeCell ref="O54:P54"/>
    <mergeCell ref="O55:P55"/>
    <mergeCell ref="C57:F57"/>
    <mergeCell ref="O57:P57"/>
  </mergeCells>
  <conditionalFormatting sqref="Q55">
    <cfRule type="expression" dxfId="9" priority="7">
      <formula>ISERROR($Q55)</formula>
    </cfRule>
  </conditionalFormatting>
  <conditionalFormatting sqref="Q55">
    <cfRule type="expression" dxfId="8" priority="6">
      <formula>ISERROR($J53)</formula>
    </cfRule>
  </conditionalFormatting>
  <conditionalFormatting sqref="Q58">
    <cfRule type="expression" dxfId="7" priority="5">
      <formula>ISERROR($Q58)</formula>
    </cfRule>
  </conditionalFormatting>
  <conditionalFormatting sqref="Q58">
    <cfRule type="expression" dxfId="6" priority="4">
      <formula>ISERROR($Q58)</formula>
    </cfRule>
  </conditionalFormatting>
  <conditionalFormatting sqref="Q58">
    <cfRule type="expression" dxfId="5" priority="3">
      <formula>ISERROR($Q58)</formula>
    </cfRule>
  </conditionalFormatting>
  <conditionalFormatting sqref="Q58">
    <cfRule type="expression" dxfId="4" priority="8">
      <formula>ISERROR($J59)</formula>
    </cfRule>
  </conditionalFormatting>
  <conditionalFormatting sqref="Q53">
    <cfRule type="expression" dxfId="3" priority="9">
      <formula>ISERROR($G54)</formula>
    </cfRule>
  </conditionalFormatting>
  <conditionalFormatting sqref="D3:E3">
    <cfRule type="cellIs" dxfId="2" priority="2" operator="equal">
      <formula>0</formula>
    </cfRule>
  </conditionalFormatting>
  <conditionalFormatting sqref="Q57">
    <cfRule type="expression" dxfId="1" priority="1">
      <formula>ISERROR($Q57)</formula>
    </cfRule>
  </conditionalFormatting>
  <conditionalFormatting sqref="Q56">
    <cfRule type="expression" dxfId="0" priority="10">
      <formula>ISERROR($Q56)</formula>
    </cfRule>
  </conditionalFormatting>
  <dataValidations count="10">
    <dataValidation type="decimal" allowBlank="1" showInputMessage="1" showErrorMessage="1" sqref="G58" xr:uid="{FBECC82A-6F8E-45C7-8EAA-2A5EF771FBE3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BE5BB0D0-BD3B-4B8C-B2A3-577A82F6B6AA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5F407DCF-F2E6-4634-B87D-4A86589F2908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1E383FF4-6F38-4F9D-8A53-9CF2B5AA81CC}">
      <formula1>A8</formula1>
    </dataValidation>
    <dataValidation operator="greaterThanOrEqual" allowBlank="1" showInputMessage="1" showErrorMessage="1" sqref="K11:K52" xr:uid="{CA160A4C-6E2B-4224-B2CD-4510D2727E86}"/>
    <dataValidation type="decimal" allowBlank="1" showInputMessage="1" showErrorMessage="1" errorTitle="Error" error="Mayor a 1" sqref="Q53:Q54" xr:uid="{9389BE23-692F-42AA-9544-255DF4AB0894}">
      <formula1>0.011</formula1>
      <formula2>AG56</formula2>
    </dataValidation>
    <dataValidation type="decimal" operator="greaterThan" allowBlank="1" showInputMessage="1" showErrorMessage="1" sqref="O8:P52" xr:uid="{1E76E32C-9C15-474F-A67B-695A6AD11333}">
      <formula1>0</formula1>
    </dataValidation>
    <dataValidation type="decimal" allowBlank="1" showInputMessage="1" showErrorMessage="1" errorTitle="Error" error="Mayor a 1" promptTitle="Porcentaje de AIU" prompt="Mayor a 1" sqref="N53" xr:uid="{7CFD4EB5-39C7-4DCE-8FB6-6AA1945BAF4D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618B2BA9-1428-4DD6-8201-08CCB7150CDE}">
      <formula1>0.011</formula1>
      <formula2>R56</formula2>
    </dataValidation>
    <dataValidation type="list" allowBlank="1" showInputMessage="1" showErrorMessage="1" sqref="D4" xr:uid="{2349675E-CF56-44A9-ABC4-5B19A9A128D2}">
      <formula1>INDIRECT("regioncobertura"&amp;$D$3)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925AF-063B-45EC-BB1D-CD79F6428628}">
  <sheetPr>
    <tabColor rgb="FFFF0000"/>
  </sheetPr>
  <dimension ref="A1:Q60"/>
  <sheetViews>
    <sheetView workbookViewId="0">
      <selection activeCell="J11" sqref="J11"/>
    </sheetView>
  </sheetViews>
  <sheetFormatPr baseColWidth="10" defaultRowHeight="15"/>
  <cols>
    <col min="10" max="10" width="14.28515625" customWidth="1"/>
    <col min="12" max="14" width="14.28515625" customWidth="1"/>
    <col min="16" max="16" width="17" customWidth="1"/>
    <col min="17" max="17" width="23.28515625" customWidth="1"/>
  </cols>
  <sheetData>
    <row r="1" spans="1:17" ht="45.75" customHeight="1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45.75" customHeight="1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45.75" customHeight="1">
      <c r="A3" s="18"/>
      <c r="B3" s="93" t="s">
        <v>87</v>
      </c>
      <c r="C3" s="94"/>
      <c r="D3" s="95">
        <f>'[2]Solicitud de Cotización General'!H9</f>
        <v>5</v>
      </c>
      <c r="E3" s="96"/>
    </row>
    <row r="4" spans="1:17" ht="45.75" customHeight="1">
      <c r="A4" s="18"/>
      <c r="B4" s="22" t="s">
        <v>88</v>
      </c>
      <c r="C4" s="23"/>
      <c r="D4" s="97" t="s">
        <v>5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 ht="45.75" customHeight="1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1695864</v>
      </c>
      <c r="K10" s="27"/>
      <c r="L10" s="26">
        <v>1695864</v>
      </c>
      <c r="M10" s="26">
        <v>1712993.94</v>
      </c>
      <c r="N10" s="26">
        <v>39398860.619999997</v>
      </c>
      <c r="O10" s="28"/>
      <c r="P10" s="26"/>
      <c r="Q10" s="29">
        <f t="shared" si="0"/>
        <v>393988606.19999999</v>
      </c>
    </row>
    <row r="11" spans="1:17" ht="48">
      <c r="A11" s="18"/>
      <c r="B11" s="25">
        <v>4</v>
      </c>
      <c r="C11" s="25" t="s">
        <v>115</v>
      </c>
      <c r="D11" s="25" t="s">
        <v>116</v>
      </c>
      <c r="E11" s="25" t="s">
        <v>116</v>
      </c>
      <c r="F11" s="25"/>
      <c r="G11" s="25">
        <v>152</v>
      </c>
      <c r="H11" s="25" t="s">
        <v>117</v>
      </c>
      <c r="I11" s="25">
        <v>10</v>
      </c>
      <c r="J11" s="26">
        <v>14273</v>
      </c>
      <c r="K11" s="30">
        <v>0</v>
      </c>
      <c r="L11" s="26">
        <v>14273</v>
      </c>
      <c r="M11" s="26">
        <v>14417.17</v>
      </c>
      <c r="N11" s="26">
        <v>2191409.84</v>
      </c>
      <c r="O11" s="28"/>
      <c r="P11" s="26"/>
      <c r="Q11" s="29">
        <f t="shared" si="0"/>
        <v>21914098.399999999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13039</v>
      </c>
      <c r="K12" s="30">
        <v>0</v>
      </c>
      <c r="L12" s="26">
        <v>13039</v>
      </c>
      <c r="M12" s="26">
        <v>13170.71</v>
      </c>
      <c r="N12" s="26">
        <v>7507304.6999999993</v>
      </c>
      <c r="O12" s="28"/>
      <c r="P12" s="26"/>
      <c r="Q12" s="29">
        <f t="shared" si="0"/>
        <v>75073047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14352</v>
      </c>
      <c r="K13" s="30">
        <v>0</v>
      </c>
      <c r="L13" s="26">
        <v>14352</v>
      </c>
      <c r="M13" s="26">
        <v>14496.97</v>
      </c>
      <c r="N13" s="26">
        <v>7538424.3999999994</v>
      </c>
      <c r="O13" s="28"/>
      <c r="P13" s="26"/>
      <c r="Q13" s="29">
        <f t="shared" si="0"/>
        <v>75384244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14139</v>
      </c>
      <c r="K14" s="30">
        <v>0</v>
      </c>
      <c r="L14" s="26">
        <v>14139</v>
      </c>
      <c r="M14" s="26">
        <v>14281.82</v>
      </c>
      <c r="N14" s="26">
        <v>1413900.18</v>
      </c>
      <c r="O14" s="28"/>
      <c r="P14" s="26"/>
      <c r="Q14" s="29">
        <f t="shared" si="0"/>
        <v>14139001.799999999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12556</v>
      </c>
      <c r="K15" s="30">
        <v>0</v>
      </c>
      <c r="L15" s="26">
        <v>12556</v>
      </c>
      <c r="M15" s="26">
        <v>12682.83</v>
      </c>
      <c r="N15" s="26">
        <v>5973612.9299999997</v>
      </c>
      <c r="O15" s="28"/>
      <c r="P15" s="26"/>
      <c r="Q15" s="29">
        <f t="shared" si="0"/>
        <v>59736129.299999997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5461</v>
      </c>
      <c r="K16" s="30">
        <v>0</v>
      </c>
      <c r="L16" s="26">
        <v>5461</v>
      </c>
      <c r="M16" s="26">
        <v>5516.16</v>
      </c>
      <c r="N16" s="26">
        <v>1285265.28</v>
      </c>
      <c r="O16" s="28"/>
      <c r="P16" s="26"/>
      <c r="Q16" s="29">
        <f t="shared" si="0"/>
        <v>12852652.800000001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4377</v>
      </c>
      <c r="K17" s="30">
        <v>0</v>
      </c>
      <c r="L17" s="26">
        <v>4377</v>
      </c>
      <c r="M17" s="26">
        <v>4421.21</v>
      </c>
      <c r="N17" s="26">
        <v>1573950.76</v>
      </c>
      <c r="O17" s="28"/>
      <c r="P17" s="26"/>
      <c r="Q17" s="29">
        <f t="shared" si="0"/>
        <v>15739507.6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4421</v>
      </c>
      <c r="K18" s="30">
        <v>0</v>
      </c>
      <c r="L18" s="26">
        <v>4421</v>
      </c>
      <c r="M18" s="26">
        <v>4465.66</v>
      </c>
      <c r="N18" s="26">
        <v>567138.81999999995</v>
      </c>
      <c r="O18" s="28"/>
      <c r="P18" s="26"/>
      <c r="Q18" s="29">
        <f t="shared" si="0"/>
        <v>5671388.1999999993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38332</v>
      </c>
      <c r="K19" s="30">
        <v>0</v>
      </c>
      <c r="L19" s="26">
        <v>38332</v>
      </c>
      <c r="M19" s="26">
        <v>38719.19</v>
      </c>
      <c r="N19" s="26">
        <v>813102.99</v>
      </c>
      <c r="O19" s="28"/>
      <c r="P19" s="26"/>
      <c r="Q19" s="29">
        <f t="shared" si="0"/>
        <v>8131029.9000000004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14559</v>
      </c>
      <c r="K20" s="30">
        <v>0</v>
      </c>
      <c r="L20" s="26">
        <v>14559</v>
      </c>
      <c r="M20" s="26">
        <v>14706.06</v>
      </c>
      <c r="N20" s="26">
        <v>44118.18</v>
      </c>
      <c r="O20" s="28"/>
      <c r="P20" s="26"/>
      <c r="Q20" s="29">
        <f t="shared" si="0"/>
        <v>441181.8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12252</v>
      </c>
      <c r="K21" s="30">
        <v>0</v>
      </c>
      <c r="L21" s="26">
        <v>12252</v>
      </c>
      <c r="M21" s="26">
        <v>12375.76</v>
      </c>
      <c r="N21" s="26">
        <v>12375.76</v>
      </c>
      <c r="O21" s="28"/>
      <c r="P21" s="26"/>
      <c r="Q21" s="29">
        <f t="shared" si="0"/>
        <v>123757.6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10728</v>
      </c>
      <c r="K22" s="30">
        <v>0</v>
      </c>
      <c r="L22" s="26">
        <v>10728</v>
      </c>
      <c r="M22" s="26">
        <v>10836.36</v>
      </c>
      <c r="N22" s="26">
        <v>1787999.4000000001</v>
      </c>
      <c r="O22" s="28"/>
      <c r="P22" s="26"/>
      <c r="Q22" s="29">
        <f t="shared" si="0"/>
        <v>17879994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13680</v>
      </c>
      <c r="K23" s="30">
        <v>0</v>
      </c>
      <c r="L23" s="26">
        <v>13680</v>
      </c>
      <c r="M23" s="26">
        <v>13818.18</v>
      </c>
      <c r="N23" s="26">
        <v>373090.86</v>
      </c>
      <c r="O23" s="28"/>
      <c r="P23" s="26"/>
      <c r="Q23" s="29">
        <f t="shared" si="0"/>
        <v>3730908.5999999996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9373</v>
      </c>
      <c r="K24" s="30">
        <v>0</v>
      </c>
      <c r="L24" s="26">
        <v>9373</v>
      </c>
      <c r="M24" s="26">
        <v>9467.68</v>
      </c>
      <c r="N24" s="26">
        <v>2613079.6800000002</v>
      </c>
      <c r="O24" s="28"/>
      <c r="P24" s="26"/>
      <c r="Q24" s="29">
        <f t="shared" si="0"/>
        <v>26130796.800000001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440</v>
      </c>
      <c r="K25" s="30">
        <v>0</v>
      </c>
      <c r="L25" s="26">
        <v>440</v>
      </c>
      <c r="M25" s="26">
        <v>444.44</v>
      </c>
      <c r="N25" s="26">
        <v>122665.44</v>
      </c>
      <c r="O25" s="28"/>
      <c r="P25" s="26"/>
      <c r="Q25" s="29">
        <f t="shared" si="0"/>
        <v>1226654.3999999999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6250</v>
      </c>
      <c r="K26" s="30">
        <v>0</v>
      </c>
      <c r="L26" s="26">
        <v>6250</v>
      </c>
      <c r="M26" s="26">
        <v>6313.13</v>
      </c>
      <c r="N26" s="26">
        <v>770201.86</v>
      </c>
      <c r="O26" s="28"/>
      <c r="P26" s="26"/>
      <c r="Q26" s="29">
        <f t="shared" si="0"/>
        <v>7702018.5999999996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6250</v>
      </c>
      <c r="K27" s="30">
        <v>0</v>
      </c>
      <c r="L27" s="26">
        <v>6250</v>
      </c>
      <c r="M27" s="26">
        <v>6313.13</v>
      </c>
      <c r="N27" s="26">
        <v>214646.42</v>
      </c>
      <c r="O27" s="28"/>
      <c r="P27" s="26"/>
      <c r="Q27" s="29">
        <f t="shared" si="0"/>
        <v>2146464.2000000002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4547</v>
      </c>
      <c r="K28" s="30">
        <v>0</v>
      </c>
      <c r="L28" s="26">
        <v>4547</v>
      </c>
      <c r="M28" s="26">
        <v>4592.93</v>
      </c>
      <c r="N28" s="26">
        <v>459293</v>
      </c>
      <c r="O28" s="28"/>
      <c r="P28" s="26"/>
      <c r="Q28" s="29">
        <f t="shared" si="0"/>
        <v>4592930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3291</v>
      </c>
      <c r="K29" s="30">
        <v>0</v>
      </c>
      <c r="L29" s="26">
        <v>3291</v>
      </c>
      <c r="M29" s="26">
        <v>3324.24</v>
      </c>
      <c r="N29" s="26">
        <v>352369.44</v>
      </c>
      <c r="O29" s="28"/>
      <c r="P29" s="26"/>
      <c r="Q29" s="29">
        <f t="shared" si="0"/>
        <v>3523694.4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11295</v>
      </c>
      <c r="K30" s="30">
        <v>0</v>
      </c>
      <c r="L30" s="26">
        <v>11295</v>
      </c>
      <c r="M30" s="26">
        <v>11409.09</v>
      </c>
      <c r="N30" s="26">
        <v>2589863.4300000002</v>
      </c>
      <c r="O30" s="28"/>
      <c r="P30" s="26"/>
      <c r="Q30" s="29">
        <f t="shared" si="0"/>
        <v>25898634.300000001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6665</v>
      </c>
      <c r="K31" s="30">
        <v>0</v>
      </c>
      <c r="L31" s="26">
        <v>6665</v>
      </c>
      <c r="M31" s="26">
        <v>6732.32</v>
      </c>
      <c r="N31" s="26">
        <v>491459.36</v>
      </c>
      <c r="O31" s="28"/>
      <c r="P31" s="26"/>
      <c r="Q31" s="29">
        <f t="shared" si="0"/>
        <v>4914593.5999999996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26255</v>
      </c>
      <c r="K32" s="30">
        <v>0</v>
      </c>
      <c r="L32" s="26">
        <v>26255</v>
      </c>
      <c r="M32" s="26">
        <v>26520.2</v>
      </c>
      <c r="N32" s="26">
        <v>159121.20000000001</v>
      </c>
      <c r="O32" s="28"/>
      <c r="P32" s="26"/>
      <c r="Q32" s="29">
        <f t="shared" si="0"/>
        <v>1591212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36695</v>
      </c>
      <c r="K33" s="30">
        <v>0</v>
      </c>
      <c r="L33" s="26">
        <v>36695</v>
      </c>
      <c r="M33" s="26">
        <v>37065.660000000003</v>
      </c>
      <c r="N33" s="26">
        <v>222393.96000000002</v>
      </c>
      <c r="O33" s="28"/>
      <c r="P33" s="26"/>
      <c r="Q33" s="29">
        <f t="shared" si="0"/>
        <v>2223939.6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36695</v>
      </c>
      <c r="K34" s="30">
        <v>0</v>
      </c>
      <c r="L34" s="26">
        <v>36695</v>
      </c>
      <c r="M34" s="26">
        <v>37065.660000000003</v>
      </c>
      <c r="N34" s="26">
        <v>222393.96000000002</v>
      </c>
      <c r="O34" s="28"/>
      <c r="P34" s="26"/>
      <c r="Q34" s="29">
        <f t="shared" si="0"/>
        <v>2223939.6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1326</v>
      </c>
      <c r="K35" s="30">
        <v>0</v>
      </c>
      <c r="L35" s="26">
        <v>1326</v>
      </c>
      <c r="M35" s="26">
        <v>1339.39</v>
      </c>
      <c r="N35" s="26">
        <v>932215.44000000006</v>
      </c>
      <c r="O35" s="28"/>
      <c r="P35" s="26"/>
      <c r="Q35" s="29">
        <f t="shared" si="0"/>
        <v>9322154.4000000004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4073</v>
      </c>
      <c r="K36" s="30">
        <v>0</v>
      </c>
      <c r="L36" s="26">
        <v>4073</v>
      </c>
      <c r="M36" s="26">
        <v>4114.1400000000003</v>
      </c>
      <c r="N36" s="26">
        <v>2752359.66</v>
      </c>
      <c r="O36" s="28"/>
      <c r="P36" s="26"/>
      <c r="Q36" s="29">
        <f t="shared" si="0"/>
        <v>27523596.600000001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4262</v>
      </c>
      <c r="K37" s="30">
        <v>0</v>
      </c>
      <c r="L37" s="26">
        <v>4262</v>
      </c>
      <c r="M37" s="26">
        <v>4305.05</v>
      </c>
      <c r="N37" s="26">
        <v>2880078.45</v>
      </c>
      <c r="O37" s="28"/>
      <c r="P37" s="26"/>
      <c r="Q37" s="29">
        <f t="shared" si="0"/>
        <v>28800784.5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4540</v>
      </c>
      <c r="K38" s="30">
        <v>0</v>
      </c>
      <c r="L38" s="26">
        <v>4540</v>
      </c>
      <c r="M38" s="26">
        <v>4585.8599999999997</v>
      </c>
      <c r="N38" s="26">
        <v>3067940.34</v>
      </c>
      <c r="O38" s="28"/>
      <c r="P38" s="26"/>
      <c r="Q38" s="29">
        <f t="shared" si="0"/>
        <v>30679403.399999999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5745</v>
      </c>
      <c r="K39" s="30">
        <v>0</v>
      </c>
      <c r="L39" s="26">
        <v>5745</v>
      </c>
      <c r="M39" s="26">
        <v>5803.03</v>
      </c>
      <c r="N39" s="26">
        <v>3882227.07</v>
      </c>
      <c r="O39" s="28"/>
      <c r="P39" s="26"/>
      <c r="Q39" s="29">
        <f t="shared" si="0"/>
        <v>38822270.699999996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6004</v>
      </c>
      <c r="K40" s="30">
        <v>0</v>
      </c>
      <c r="L40" s="26">
        <v>6004</v>
      </c>
      <c r="M40" s="26">
        <v>6064.65</v>
      </c>
      <c r="N40" s="26">
        <v>1473709.95</v>
      </c>
      <c r="O40" s="28"/>
      <c r="P40" s="26"/>
      <c r="Q40" s="29">
        <f t="shared" si="0"/>
        <v>14737099.5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5986</v>
      </c>
      <c r="K41" s="30">
        <v>0</v>
      </c>
      <c r="L41" s="26">
        <v>5986</v>
      </c>
      <c r="M41" s="26">
        <v>6046.46</v>
      </c>
      <c r="N41" s="26">
        <v>1469289.78</v>
      </c>
      <c r="O41" s="28"/>
      <c r="P41" s="26"/>
      <c r="Q41" s="29">
        <f t="shared" si="0"/>
        <v>14692897.800000001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16978</v>
      </c>
      <c r="K42" s="30">
        <v>0</v>
      </c>
      <c r="L42" s="26">
        <v>16978</v>
      </c>
      <c r="M42" s="26">
        <v>17149.490000000002</v>
      </c>
      <c r="N42" s="26">
        <v>17869768.580000002</v>
      </c>
      <c r="O42" s="28"/>
      <c r="P42" s="26"/>
      <c r="Q42" s="29">
        <f t="shared" si="0"/>
        <v>178697685.80000001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40258</v>
      </c>
      <c r="K43" s="30">
        <v>0</v>
      </c>
      <c r="L43" s="26">
        <v>40258</v>
      </c>
      <c r="M43" s="26">
        <v>40664.65</v>
      </c>
      <c r="N43" s="26">
        <v>35134257.600000001</v>
      </c>
      <c r="O43" s="28"/>
      <c r="P43" s="26"/>
      <c r="Q43" s="29">
        <f t="shared" si="0"/>
        <v>351342576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18745</v>
      </c>
      <c r="K44" s="30">
        <v>0</v>
      </c>
      <c r="L44" s="26">
        <v>18745</v>
      </c>
      <c r="M44" s="26">
        <v>18934.34</v>
      </c>
      <c r="N44" s="26">
        <v>37868.68</v>
      </c>
      <c r="O44" s="28"/>
      <c r="P44" s="26"/>
      <c r="Q44" s="29">
        <f t="shared" si="0"/>
        <v>378686.8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6041</v>
      </c>
      <c r="K45" s="30">
        <v>0</v>
      </c>
      <c r="L45" s="26">
        <v>6041</v>
      </c>
      <c r="M45" s="26">
        <v>6102.02</v>
      </c>
      <c r="N45" s="26">
        <v>536977.76</v>
      </c>
      <c r="O45" s="28"/>
      <c r="P45" s="26"/>
      <c r="Q45" s="29">
        <f t="shared" si="0"/>
        <v>5369777.5999999996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3749</v>
      </c>
      <c r="K46" s="30">
        <v>0</v>
      </c>
      <c r="L46" s="26">
        <v>3749</v>
      </c>
      <c r="M46" s="26">
        <v>3786.87</v>
      </c>
      <c r="N46" s="26">
        <v>37868.699999999997</v>
      </c>
      <c r="O46" s="28"/>
      <c r="P46" s="26"/>
      <c r="Q46" s="29">
        <f t="shared" si="0"/>
        <v>378687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51051</v>
      </c>
      <c r="K47" s="30">
        <v>0</v>
      </c>
      <c r="L47" s="26">
        <v>51051</v>
      </c>
      <c r="M47" s="26">
        <v>51566.67</v>
      </c>
      <c r="N47" s="26">
        <v>412533.36</v>
      </c>
      <c r="O47" s="28"/>
      <c r="P47" s="26"/>
      <c r="Q47" s="29">
        <f t="shared" si="0"/>
        <v>4125333.5999999996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14702</v>
      </c>
      <c r="K48" s="30">
        <v>0</v>
      </c>
      <c r="L48" s="26">
        <v>14702</v>
      </c>
      <c r="M48" s="26">
        <v>14850.51</v>
      </c>
      <c r="N48" s="26">
        <v>222757.65</v>
      </c>
      <c r="O48" s="28"/>
      <c r="P48" s="26"/>
      <c r="Q48" s="29">
        <f t="shared" si="0"/>
        <v>2227576.5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28290</v>
      </c>
      <c r="K49" s="30">
        <v>0</v>
      </c>
      <c r="L49" s="26">
        <v>28290</v>
      </c>
      <c r="M49" s="26">
        <v>28575.759999999998</v>
      </c>
      <c r="N49" s="26">
        <v>257181.84</v>
      </c>
      <c r="O49" s="28"/>
      <c r="P49" s="26"/>
      <c r="Q49" s="29">
        <f t="shared" si="0"/>
        <v>2571818.4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159765</v>
      </c>
      <c r="K50" s="30">
        <v>0</v>
      </c>
      <c r="L50" s="26">
        <v>159765</v>
      </c>
      <c r="M50" s="26">
        <v>161378.79</v>
      </c>
      <c r="N50" s="26">
        <v>1452409.11</v>
      </c>
      <c r="O50" s="28"/>
      <c r="P50" s="26"/>
      <c r="Q50" s="29">
        <f t="shared" si="0"/>
        <v>14524091.100000001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243098</v>
      </c>
      <c r="K51" s="30">
        <v>0</v>
      </c>
      <c r="L51" s="26">
        <v>243098</v>
      </c>
      <c r="M51" s="26">
        <v>245553.54</v>
      </c>
      <c r="N51" s="26">
        <v>2701088.94</v>
      </c>
      <c r="O51" s="28"/>
      <c r="P51" s="26"/>
      <c r="Q51" s="29">
        <f t="shared" si="0"/>
        <v>27010889.399999999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403545</v>
      </c>
      <c r="K52" s="30">
        <v>0</v>
      </c>
      <c r="L52" s="26">
        <v>403545</v>
      </c>
      <c r="M52" s="26">
        <v>407621.21</v>
      </c>
      <c r="N52" s="26">
        <v>3668590.89</v>
      </c>
      <c r="O52" s="28"/>
      <c r="P52" s="26"/>
      <c r="Q52" s="29">
        <f t="shared" si="0"/>
        <v>36685908.899999999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3597363206.5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359736320.64999998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68349900.920000002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4025449428.0700002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B1:Q1"/>
    <mergeCell ref="B3:C3"/>
    <mergeCell ref="D3:E3"/>
    <mergeCell ref="D4:M4"/>
    <mergeCell ref="B6:I6"/>
    <mergeCell ref="J6:Q6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</mergeCells>
  <conditionalFormatting sqref="Q55">
    <cfRule type="expression" dxfId="229" priority="7">
      <formula>ISERROR($Q55)</formula>
    </cfRule>
  </conditionalFormatting>
  <conditionalFormatting sqref="Q55">
    <cfRule type="expression" dxfId="228" priority="6">
      <formula>ISERROR($J53)</formula>
    </cfRule>
  </conditionalFormatting>
  <conditionalFormatting sqref="Q58">
    <cfRule type="expression" dxfId="227" priority="5">
      <formula>ISERROR($Q58)</formula>
    </cfRule>
  </conditionalFormatting>
  <conditionalFormatting sqref="Q58">
    <cfRule type="expression" dxfId="226" priority="4">
      <formula>ISERROR($Q58)</formula>
    </cfRule>
  </conditionalFormatting>
  <conditionalFormatting sqref="Q58">
    <cfRule type="expression" dxfId="225" priority="3">
      <formula>ISERROR($Q58)</formula>
    </cfRule>
  </conditionalFormatting>
  <conditionalFormatting sqref="Q58">
    <cfRule type="expression" dxfId="224" priority="8">
      <formula>ISERROR($J59)</formula>
    </cfRule>
  </conditionalFormatting>
  <conditionalFormatting sqref="Q53">
    <cfRule type="expression" dxfId="223" priority="9">
      <formula>ISERROR($G54)</formula>
    </cfRule>
  </conditionalFormatting>
  <conditionalFormatting sqref="D3:E3">
    <cfRule type="cellIs" dxfId="222" priority="2" operator="equal">
      <formula>0</formula>
    </cfRule>
  </conditionalFormatting>
  <conditionalFormatting sqref="Q57">
    <cfRule type="expression" dxfId="221" priority="1">
      <formula>ISERROR($Q57)</formula>
    </cfRule>
  </conditionalFormatting>
  <conditionalFormatting sqref="Q56">
    <cfRule type="expression" dxfId="220" priority="10">
      <formula>ISERROR($Q56)</formula>
    </cfRule>
  </conditionalFormatting>
  <dataValidations count="10">
    <dataValidation type="decimal" allowBlank="1" showInputMessage="1" showErrorMessage="1" sqref="G58:G59" xr:uid="{97FEC2F2-6619-4A57-8381-7495687E0A97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E677306F-0F95-4E6F-B2A4-EBB1FDD62D52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87A5F171-A2D3-4942-A2AE-F995CC42FC6D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88893E14-A139-40C6-89FB-9E89695FE958}">
      <formula1>A8</formula1>
    </dataValidation>
    <dataValidation operator="greaterThanOrEqual" allowBlank="1" showInputMessage="1" showErrorMessage="1" sqref="K11:K52" xr:uid="{0879CD24-345C-4C54-B626-9642075AD395}"/>
    <dataValidation type="decimal" allowBlank="1" showInputMessage="1" showErrorMessage="1" errorTitle="Error" error="Mayor a 1" sqref="Q53:Q54" xr:uid="{8CB5636D-4291-49D0-B870-08DF18026032}">
      <formula1>0.011</formula1>
      <formula2>AG56</formula2>
    </dataValidation>
    <dataValidation type="decimal" operator="greaterThan" allowBlank="1" showInputMessage="1" showErrorMessage="1" sqref="O8:P52" xr:uid="{FC062E43-CEA7-4505-9BEC-BA464256DA23}">
      <formula1>0</formula1>
    </dataValidation>
    <dataValidation type="decimal" allowBlank="1" showInputMessage="1" showErrorMessage="1" errorTitle="Error" error="Mayor a 1" promptTitle="Porcentaje de AIU" prompt="Mayor a 1" sqref="N53" xr:uid="{29AA7ED3-2092-4111-9F7E-E7E0DA9F57CB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E4B249B9-2B63-41CA-A5BB-178F959303DF}">
      <formula1>0.011</formula1>
      <formula2>R56</formula2>
    </dataValidation>
    <dataValidation type="list" allowBlank="1" showInputMessage="1" showErrorMessage="1" sqref="D4" xr:uid="{8401B918-2BA7-46D7-B570-08100B1CF8A6}">
      <formula1>INDIRECT("regioncobertura"&amp;$D$3)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9DBC-BEDB-437B-B02B-65374403796A}">
  <sheetPr>
    <tabColor rgb="FFFF0000"/>
  </sheetPr>
  <dimension ref="A1:Q60"/>
  <sheetViews>
    <sheetView topLeftCell="C1" workbookViewId="0">
      <selection activeCell="J11" sqref="J11"/>
    </sheetView>
  </sheetViews>
  <sheetFormatPr baseColWidth="10" defaultRowHeight="15"/>
  <cols>
    <col min="10" max="10" width="21" customWidth="1"/>
    <col min="12" max="14" width="21" customWidth="1"/>
    <col min="17" max="17" width="21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'[3]Solicitud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173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2749343</v>
      </c>
      <c r="K9" s="27">
        <v>0.19970225613901216</v>
      </c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1460740</v>
      </c>
      <c r="K10" s="27">
        <v>3.5976970576557132E-2</v>
      </c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ht="48">
      <c r="A11" s="18"/>
      <c r="B11" s="25">
        <v>4</v>
      </c>
      <c r="C11" s="25" t="s">
        <v>115</v>
      </c>
      <c r="D11" s="25" t="s">
        <v>116</v>
      </c>
      <c r="E11" s="25" t="s">
        <v>116</v>
      </c>
      <c r="F11" s="25"/>
      <c r="G11" s="25">
        <v>152</v>
      </c>
      <c r="H11" s="25" t="s">
        <v>117</v>
      </c>
      <c r="I11" s="25">
        <v>10</v>
      </c>
      <c r="J11" s="47">
        <v>9829</v>
      </c>
      <c r="K11" s="30">
        <v>0</v>
      </c>
      <c r="L11" s="26">
        <v>9829</v>
      </c>
      <c r="M11" s="26">
        <v>9928.2800000000007</v>
      </c>
      <c r="N11" s="26">
        <v>1509098.56</v>
      </c>
      <c r="O11" s="28"/>
      <c r="P11" s="26"/>
      <c r="Q11" s="29">
        <f t="shared" si="0"/>
        <v>15090985.600000001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10798</v>
      </c>
      <c r="K12" s="30">
        <v>0.4</v>
      </c>
      <c r="L12" s="26">
        <v>6478.8</v>
      </c>
      <c r="M12" s="26">
        <v>6544.24</v>
      </c>
      <c r="N12" s="26">
        <v>3730216.8</v>
      </c>
      <c r="O12" s="28"/>
      <c r="P12" s="26"/>
      <c r="Q12" s="29">
        <f t="shared" si="0"/>
        <v>37302168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5649</v>
      </c>
      <c r="K13" s="30">
        <v>0.25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14819</v>
      </c>
      <c r="K14" s="30">
        <v>0.30719999999999997</v>
      </c>
      <c r="L14" s="26">
        <v>10266.603200000001</v>
      </c>
      <c r="M14" s="26">
        <v>10370.31</v>
      </c>
      <c r="N14" s="26">
        <v>1026660.69</v>
      </c>
      <c r="O14" s="28"/>
      <c r="P14" s="26"/>
      <c r="Q14" s="29">
        <f t="shared" si="0"/>
        <v>10266606.899999999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7613</v>
      </c>
      <c r="K15" s="30">
        <v>0.1419</v>
      </c>
      <c r="L15" s="26">
        <v>6532.7152999999998</v>
      </c>
      <c r="M15" s="26">
        <v>6598.7</v>
      </c>
      <c r="N15" s="26">
        <v>3107987.6999999997</v>
      </c>
      <c r="O15" s="28"/>
      <c r="P15" s="26"/>
      <c r="Q15" s="29">
        <f t="shared" si="0"/>
        <v>31079876.999999996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3322</v>
      </c>
      <c r="K16" s="30">
        <v>0.16470000000000001</v>
      </c>
      <c r="L16" s="26">
        <v>2774.8665999999998</v>
      </c>
      <c r="M16" s="26">
        <v>2802.9</v>
      </c>
      <c r="N16" s="26">
        <v>653075.70000000007</v>
      </c>
      <c r="O16" s="28"/>
      <c r="P16" s="26"/>
      <c r="Q16" s="29">
        <f t="shared" si="0"/>
        <v>6530757.0000000009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3602</v>
      </c>
      <c r="K17" s="30">
        <v>0.39389999999999997</v>
      </c>
      <c r="L17" s="26">
        <v>2183.1722000000004</v>
      </c>
      <c r="M17" s="26">
        <v>2205.2199999999998</v>
      </c>
      <c r="N17" s="26">
        <v>785058.32</v>
      </c>
      <c r="O17" s="28"/>
      <c r="P17" s="26"/>
      <c r="Q17" s="29">
        <f t="shared" si="0"/>
        <v>7850583.1999999993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3371</v>
      </c>
      <c r="K18" s="30">
        <v>0.24</v>
      </c>
      <c r="L18" s="26">
        <v>2561.96</v>
      </c>
      <c r="M18" s="26">
        <v>2587.84</v>
      </c>
      <c r="N18" s="26">
        <v>328655.68</v>
      </c>
      <c r="O18" s="28"/>
      <c r="P18" s="26"/>
      <c r="Q18" s="29">
        <f t="shared" si="0"/>
        <v>3286556.8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20646</v>
      </c>
      <c r="K19" s="30">
        <v>0.12</v>
      </c>
      <c r="L19" s="26">
        <v>18168.48</v>
      </c>
      <c r="M19" s="26">
        <v>18352</v>
      </c>
      <c r="N19" s="26">
        <v>385392</v>
      </c>
      <c r="O19" s="28"/>
      <c r="P19" s="26"/>
      <c r="Q19" s="29">
        <f t="shared" si="0"/>
        <v>3853920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11459</v>
      </c>
      <c r="K20" s="30">
        <v>0.12</v>
      </c>
      <c r="L20" s="26">
        <v>10083.92</v>
      </c>
      <c r="M20" s="26">
        <v>10185.780000000001</v>
      </c>
      <c r="N20" s="26">
        <v>30557.340000000004</v>
      </c>
      <c r="O20" s="28"/>
      <c r="P20" s="26"/>
      <c r="Q20" s="29">
        <f t="shared" si="0"/>
        <v>305573.40000000002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11729</v>
      </c>
      <c r="K21" s="30">
        <v>0.23</v>
      </c>
      <c r="L21" s="26">
        <v>9031.33</v>
      </c>
      <c r="M21" s="26">
        <v>9122.56</v>
      </c>
      <c r="N21" s="26">
        <v>9122.56</v>
      </c>
      <c r="O21" s="28"/>
      <c r="P21" s="26"/>
      <c r="Q21" s="29">
        <f t="shared" si="0"/>
        <v>91225.599999999991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13128</v>
      </c>
      <c r="K22" s="30">
        <v>0.4</v>
      </c>
      <c r="L22" s="26">
        <v>7876.7999999999993</v>
      </c>
      <c r="M22" s="26">
        <v>7956.36</v>
      </c>
      <c r="N22" s="26">
        <v>1312799.3999999999</v>
      </c>
      <c r="O22" s="28"/>
      <c r="P22" s="26"/>
      <c r="Q22" s="29">
        <f t="shared" si="0"/>
        <v>13127994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10805</v>
      </c>
      <c r="K23" s="30">
        <v>0.16</v>
      </c>
      <c r="L23" s="26">
        <v>9076.1999999999989</v>
      </c>
      <c r="M23" s="26">
        <v>9167.8799999999992</v>
      </c>
      <c r="N23" s="26">
        <v>247532.75999999998</v>
      </c>
      <c r="O23" s="28"/>
      <c r="P23" s="26"/>
      <c r="Q23" s="29">
        <f t="shared" si="0"/>
        <v>2475327.5999999996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6256</v>
      </c>
      <c r="K24" s="30">
        <v>0.1</v>
      </c>
      <c r="L24" s="26">
        <v>5630.4000000000005</v>
      </c>
      <c r="M24" s="26">
        <v>5687.27</v>
      </c>
      <c r="N24" s="26">
        <v>1569686.52</v>
      </c>
      <c r="O24" s="28"/>
      <c r="P24" s="26"/>
      <c r="Q24" s="29">
        <f t="shared" si="0"/>
        <v>15696865.199999999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307</v>
      </c>
      <c r="K25" s="30">
        <v>0.22</v>
      </c>
      <c r="L25" s="26">
        <v>239.46</v>
      </c>
      <c r="M25" s="26">
        <v>241.88</v>
      </c>
      <c r="N25" s="26">
        <v>66758.880000000005</v>
      </c>
      <c r="O25" s="28"/>
      <c r="P25" s="26"/>
      <c r="Q25" s="29">
        <f t="shared" si="0"/>
        <v>667588.80000000005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5199</v>
      </c>
      <c r="K26" s="30">
        <v>0.22</v>
      </c>
      <c r="L26" s="26">
        <v>4055.2200000000003</v>
      </c>
      <c r="M26" s="26">
        <v>4096.18</v>
      </c>
      <c r="N26" s="26">
        <v>499733.96</v>
      </c>
      <c r="O26" s="28"/>
      <c r="P26" s="26"/>
      <c r="Q26" s="29">
        <f t="shared" si="0"/>
        <v>4997339.6000000006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5114</v>
      </c>
      <c r="K27" s="30">
        <v>0.22</v>
      </c>
      <c r="L27" s="26">
        <v>3988.92</v>
      </c>
      <c r="M27" s="26">
        <v>4029.21</v>
      </c>
      <c r="N27" s="26">
        <v>136993.14000000001</v>
      </c>
      <c r="O27" s="28"/>
      <c r="P27" s="26"/>
      <c r="Q27" s="29">
        <f t="shared" si="0"/>
        <v>1369931.4000000001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3579</v>
      </c>
      <c r="K28" s="30">
        <v>0.22</v>
      </c>
      <c r="L28" s="26">
        <v>2791.62</v>
      </c>
      <c r="M28" s="26">
        <v>2819.82</v>
      </c>
      <c r="N28" s="26">
        <v>281982</v>
      </c>
      <c r="O28" s="28"/>
      <c r="P28" s="26"/>
      <c r="Q28" s="29">
        <f t="shared" si="0"/>
        <v>2819820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1620</v>
      </c>
      <c r="K29" s="30">
        <v>0.22</v>
      </c>
      <c r="L29" s="26">
        <v>1263.6000000000001</v>
      </c>
      <c r="M29" s="26">
        <v>1276.3599999999999</v>
      </c>
      <c r="N29" s="26">
        <v>135294.16</v>
      </c>
      <c r="O29" s="28"/>
      <c r="P29" s="26"/>
      <c r="Q29" s="29">
        <f t="shared" si="0"/>
        <v>1352941.6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7361</v>
      </c>
      <c r="K30" s="30">
        <v>0.22</v>
      </c>
      <c r="L30" s="26">
        <v>5741.58</v>
      </c>
      <c r="M30" s="26">
        <v>5799.58</v>
      </c>
      <c r="N30" s="26">
        <v>1316504.6599999999</v>
      </c>
      <c r="O30" s="28"/>
      <c r="P30" s="26"/>
      <c r="Q30" s="29">
        <f t="shared" si="0"/>
        <v>13165046.6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5003</v>
      </c>
      <c r="K31" s="30">
        <v>0.22</v>
      </c>
      <c r="L31" s="26">
        <v>3902.34</v>
      </c>
      <c r="M31" s="26">
        <v>3941.76</v>
      </c>
      <c r="N31" s="26">
        <v>287748.48000000004</v>
      </c>
      <c r="O31" s="28"/>
      <c r="P31" s="26"/>
      <c r="Q31" s="29">
        <f t="shared" si="0"/>
        <v>2877484.8000000003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28636</v>
      </c>
      <c r="K32" s="30">
        <v>0.22</v>
      </c>
      <c r="L32" s="26">
        <v>22336.080000000002</v>
      </c>
      <c r="M32" s="26">
        <v>22561.7</v>
      </c>
      <c r="N32" s="26">
        <v>135370.20000000001</v>
      </c>
      <c r="O32" s="28"/>
      <c r="P32" s="26"/>
      <c r="Q32" s="29">
        <f t="shared" si="0"/>
        <v>1353702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24795</v>
      </c>
      <c r="K33" s="30">
        <v>0.22</v>
      </c>
      <c r="L33" s="26">
        <v>19340.100000000002</v>
      </c>
      <c r="M33" s="26">
        <v>19535.45</v>
      </c>
      <c r="N33" s="26">
        <v>117212.70000000001</v>
      </c>
      <c r="O33" s="28"/>
      <c r="P33" s="26"/>
      <c r="Q33" s="29">
        <f t="shared" si="0"/>
        <v>1172127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24795</v>
      </c>
      <c r="K34" s="30">
        <v>0.22</v>
      </c>
      <c r="L34" s="26">
        <v>19340.100000000002</v>
      </c>
      <c r="M34" s="26">
        <v>19535.45</v>
      </c>
      <c r="N34" s="26">
        <v>117212.70000000001</v>
      </c>
      <c r="O34" s="28"/>
      <c r="P34" s="26"/>
      <c r="Q34" s="29">
        <f t="shared" si="0"/>
        <v>1172127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630</v>
      </c>
      <c r="K35" s="30">
        <v>0.22</v>
      </c>
      <c r="L35" s="26">
        <v>491.40000000000003</v>
      </c>
      <c r="M35" s="26">
        <v>496.36</v>
      </c>
      <c r="N35" s="26">
        <v>345466.56</v>
      </c>
      <c r="O35" s="28"/>
      <c r="P35" s="26"/>
      <c r="Q35" s="29">
        <f t="shared" si="0"/>
        <v>3454665.6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3044</v>
      </c>
      <c r="K36" s="30">
        <v>0.22</v>
      </c>
      <c r="L36" s="26">
        <v>2374.3200000000002</v>
      </c>
      <c r="M36" s="26">
        <v>2398.3000000000002</v>
      </c>
      <c r="N36" s="26">
        <v>1604462.7000000002</v>
      </c>
      <c r="O36" s="28"/>
      <c r="P36" s="26"/>
      <c r="Q36" s="29">
        <f t="shared" si="0"/>
        <v>16044627.000000002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3593</v>
      </c>
      <c r="K37" s="30">
        <v>0.22</v>
      </c>
      <c r="L37" s="26">
        <v>2802.54</v>
      </c>
      <c r="M37" s="26">
        <v>2830.85</v>
      </c>
      <c r="N37" s="26">
        <v>1893838.65</v>
      </c>
      <c r="O37" s="28"/>
      <c r="P37" s="26"/>
      <c r="Q37" s="29">
        <f t="shared" si="0"/>
        <v>18938386.5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3593</v>
      </c>
      <c r="K38" s="30">
        <v>0.22</v>
      </c>
      <c r="L38" s="26">
        <v>2802.54</v>
      </c>
      <c r="M38" s="26">
        <v>2830.85</v>
      </c>
      <c r="N38" s="26">
        <v>1893838.65</v>
      </c>
      <c r="O38" s="28"/>
      <c r="P38" s="26"/>
      <c r="Q38" s="29">
        <f t="shared" si="0"/>
        <v>18938386.5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3716</v>
      </c>
      <c r="K39" s="30">
        <v>0.22</v>
      </c>
      <c r="L39" s="26">
        <v>2898.48</v>
      </c>
      <c r="M39" s="26">
        <v>2927.76</v>
      </c>
      <c r="N39" s="26">
        <v>1958671.4400000002</v>
      </c>
      <c r="O39" s="28"/>
      <c r="P39" s="26"/>
      <c r="Q39" s="29">
        <f t="shared" si="0"/>
        <v>19586714.400000002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4090</v>
      </c>
      <c r="K40" s="30">
        <v>0.22</v>
      </c>
      <c r="L40" s="26">
        <v>3190.2000000000003</v>
      </c>
      <c r="M40" s="26">
        <v>3222.42</v>
      </c>
      <c r="N40" s="26">
        <v>783048.06</v>
      </c>
      <c r="O40" s="28"/>
      <c r="P40" s="26"/>
      <c r="Q40" s="29">
        <f t="shared" si="0"/>
        <v>7830480.6000000006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4176</v>
      </c>
      <c r="K41" s="30">
        <v>0.22</v>
      </c>
      <c r="L41" s="26">
        <v>3257.28</v>
      </c>
      <c r="M41" s="26">
        <v>3290.18</v>
      </c>
      <c r="N41" s="26">
        <v>799513.74</v>
      </c>
      <c r="O41" s="28"/>
      <c r="P41" s="26"/>
      <c r="Q41" s="29">
        <f t="shared" si="0"/>
        <v>7995137.4000000004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11449</v>
      </c>
      <c r="K42" s="30">
        <v>0.22</v>
      </c>
      <c r="L42" s="26">
        <v>8930.2200000000012</v>
      </c>
      <c r="M42" s="26">
        <v>9020.42</v>
      </c>
      <c r="N42" s="26">
        <v>9399277.6400000006</v>
      </c>
      <c r="O42" s="28"/>
      <c r="P42" s="26"/>
      <c r="Q42" s="29">
        <f t="shared" si="0"/>
        <v>93992776.400000006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33624</v>
      </c>
      <c r="K43" s="30">
        <v>0.22</v>
      </c>
      <c r="L43" s="26">
        <v>26226.720000000001</v>
      </c>
      <c r="M43" s="26">
        <v>26491.64</v>
      </c>
      <c r="N43" s="26">
        <v>22888776.960000001</v>
      </c>
      <c r="O43" s="28"/>
      <c r="P43" s="26"/>
      <c r="Q43" s="29">
        <f t="shared" si="0"/>
        <v>228887769.60000002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11216</v>
      </c>
      <c r="K44" s="30">
        <v>0.22</v>
      </c>
      <c r="L44" s="26">
        <v>8748.48</v>
      </c>
      <c r="M44" s="26">
        <v>8836.85</v>
      </c>
      <c r="N44" s="26">
        <v>17673.7</v>
      </c>
      <c r="O44" s="28"/>
      <c r="P44" s="26"/>
      <c r="Q44" s="29">
        <f t="shared" si="0"/>
        <v>176737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3268</v>
      </c>
      <c r="K45" s="30">
        <v>0.22</v>
      </c>
      <c r="L45" s="26">
        <v>2549.04</v>
      </c>
      <c r="M45" s="26">
        <v>2574.79</v>
      </c>
      <c r="N45" s="26">
        <v>226581.52</v>
      </c>
      <c r="O45" s="28"/>
      <c r="P45" s="26"/>
      <c r="Q45" s="29">
        <f t="shared" si="0"/>
        <v>2265815.1999999997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1886</v>
      </c>
      <c r="K46" s="30">
        <v>0.22</v>
      </c>
      <c r="L46" s="26">
        <v>1471.0800000000002</v>
      </c>
      <c r="M46" s="26">
        <v>1485.94</v>
      </c>
      <c r="N46" s="26">
        <v>14859.400000000001</v>
      </c>
      <c r="O46" s="28"/>
      <c r="P46" s="26"/>
      <c r="Q46" s="29">
        <f t="shared" si="0"/>
        <v>148594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93899</v>
      </c>
      <c r="K47" s="30">
        <v>0.22</v>
      </c>
      <c r="L47" s="26">
        <v>73241.22</v>
      </c>
      <c r="M47" s="26">
        <v>73981.03</v>
      </c>
      <c r="N47" s="26">
        <v>591848.24</v>
      </c>
      <c r="O47" s="28"/>
      <c r="P47" s="26"/>
      <c r="Q47" s="29">
        <f t="shared" si="0"/>
        <v>5918482.4000000004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16176</v>
      </c>
      <c r="K48" s="30">
        <v>0.22</v>
      </c>
      <c r="L48" s="26">
        <v>12617.28</v>
      </c>
      <c r="M48" s="26">
        <v>12744.73</v>
      </c>
      <c r="N48" s="26">
        <v>191170.94999999998</v>
      </c>
      <c r="O48" s="28"/>
      <c r="P48" s="26"/>
      <c r="Q48" s="29">
        <f t="shared" si="0"/>
        <v>1911709.4999999998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29864</v>
      </c>
      <c r="K49" s="30">
        <v>0.22</v>
      </c>
      <c r="L49" s="26">
        <v>23293.920000000002</v>
      </c>
      <c r="M49" s="26">
        <v>23529.21</v>
      </c>
      <c r="N49" s="26">
        <v>211762.88999999998</v>
      </c>
      <c r="O49" s="28"/>
      <c r="P49" s="26"/>
      <c r="Q49" s="29">
        <f t="shared" si="0"/>
        <v>2117628.9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129616</v>
      </c>
      <c r="K50" s="30">
        <v>0.22</v>
      </c>
      <c r="L50" s="26">
        <v>101100.48000000001</v>
      </c>
      <c r="M50" s="26">
        <v>102121.7</v>
      </c>
      <c r="N50" s="26">
        <v>919095.29999999993</v>
      </c>
      <c r="O50" s="28"/>
      <c r="P50" s="26"/>
      <c r="Q50" s="29">
        <f t="shared" si="0"/>
        <v>9190953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116655</v>
      </c>
      <c r="K51" s="30">
        <v>0.22</v>
      </c>
      <c r="L51" s="26">
        <v>90990.900000000009</v>
      </c>
      <c r="M51" s="26">
        <v>91910</v>
      </c>
      <c r="N51" s="26">
        <v>1011010</v>
      </c>
      <c r="O51" s="28"/>
      <c r="P51" s="26"/>
      <c r="Q51" s="29">
        <f t="shared" si="0"/>
        <v>10110100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205209</v>
      </c>
      <c r="K52" s="30">
        <v>0.22</v>
      </c>
      <c r="L52" s="26">
        <v>160063.02000000002</v>
      </c>
      <c r="M52" s="26">
        <v>161679.82</v>
      </c>
      <c r="N52" s="26">
        <v>1455118.3800000001</v>
      </c>
      <c r="O52" s="28"/>
      <c r="P52" s="26"/>
      <c r="Q52" s="29">
        <f t="shared" si="0"/>
        <v>14551183.800000001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3011866456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301186645.60000002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57225462.659999996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3370278564.2599998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B1:Q1"/>
    <mergeCell ref="B3:C3"/>
    <mergeCell ref="D3:E3"/>
    <mergeCell ref="D4:M4"/>
    <mergeCell ref="B6:I6"/>
    <mergeCell ref="J6:Q6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</mergeCells>
  <conditionalFormatting sqref="Q55">
    <cfRule type="expression" dxfId="219" priority="7">
      <formula>ISERROR($Q55)</formula>
    </cfRule>
  </conditionalFormatting>
  <conditionalFormatting sqref="Q55">
    <cfRule type="expression" dxfId="218" priority="6">
      <formula>ISERROR($J53)</formula>
    </cfRule>
  </conditionalFormatting>
  <conditionalFormatting sqref="Q58">
    <cfRule type="expression" dxfId="217" priority="5">
      <formula>ISERROR($Q58)</formula>
    </cfRule>
  </conditionalFormatting>
  <conditionalFormatting sqref="Q58">
    <cfRule type="expression" dxfId="216" priority="4">
      <formula>ISERROR($Q58)</formula>
    </cfRule>
  </conditionalFormatting>
  <conditionalFormatting sqref="Q58">
    <cfRule type="expression" dxfId="215" priority="3">
      <formula>ISERROR($Q58)</formula>
    </cfRule>
  </conditionalFormatting>
  <conditionalFormatting sqref="Q58">
    <cfRule type="expression" dxfId="214" priority="8">
      <formula>ISERROR($J59)</formula>
    </cfRule>
  </conditionalFormatting>
  <conditionalFormatting sqref="Q53">
    <cfRule type="expression" dxfId="213" priority="9">
      <formula>ISERROR($G54)</formula>
    </cfRule>
  </conditionalFormatting>
  <conditionalFormatting sqref="D3:E3">
    <cfRule type="cellIs" dxfId="212" priority="2" operator="equal">
      <formula>0</formula>
    </cfRule>
  </conditionalFormatting>
  <conditionalFormatting sqref="Q57">
    <cfRule type="expression" dxfId="211" priority="1">
      <formula>ISERROR($Q57)</formula>
    </cfRule>
  </conditionalFormatting>
  <conditionalFormatting sqref="Q56">
    <cfRule type="expression" dxfId="210" priority="10">
      <formula>ISERROR($Q56)</formula>
    </cfRule>
  </conditionalFormatting>
  <dataValidations count="10">
    <dataValidation type="decimal" allowBlank="1" showInputMessage="1" showErrorMessage="1" sqref="G58:G59" xr:uid="{039696C1-D86B-4A4A-9DD2-58AD14D90CA2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7D0C66C7-18C0-41E0-8445-C2C7C8FD633E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44487C1A-693E-40F4-A7D1-06852A0E8921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250005B0-A41A-40EA-99EE-74DECC76A3B8}">
      <formula1>A8</formula1>
    </dataValidation>
    <dataValidation operator="greaterThanOrEqual" allowBlank="1" showInputMessage="1" showErrorMessage="1" sqref="K11:K52" xr:uid="{8B7BA77E-7B02-460E-904A-549F434B603C}"/>
    <dataValidation type="decimal" allowBlank="1" showInputMessage="1" showErrorMessage="1" errorTitle="Error" error="Mayor a 1" sqref="Q53:Q54" xr:uid="{C1BBC9A3-1833-4E2F-A718-4A97CAEA533E}">
      <formula1>0.011</formula1>
      <formula2>AG56</formula2>
    </dataValidation>
    <dataValidation type="decimal" operator="greaterThan" allowBlank="1" showInputMessage="1" showErrorMessage="1" sqref="O8:P52" xr:uid="{C9249613-110B-4F45-BDC8-8E49CAC62770}">
      <formula1>0</formula1>
    </dataValidation>
    <dataValidation type="decimal" allowBlank="1" showInputMessage="1" showErrorMessage="1" errorTitle="Error" error="Mayor a 1" promptTitle="Porcentaje de AIU" prompt="Mayor a 1" sqref="N53" xr:uid="{50B061A1-8908-4353-BC06-02740B2AC668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129A2901-26CE-40C9-8FA4-EC8376B5D3A3}">
      <formula1>0.011</formula1>
      <formula2>R56</formula2>
    </dataValidation>
    <dataValidation type="list" allowBlank="1" showInputMessage="1" showErrorMessage="1" sqref="D4" xr:uid="{E7BC7257-F174-4D61-A0DD-95FF86AC40BC}">
      <formula1>INDIRECT("regioncobertura"&amp;$D$3)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A48E0-F3B4-427E-8830-2F42C41355EB}">
  <sheetPr>
    <tabColor rgb="FFFF0000"/>
  </sheetPr>
  <dimension ref="A1:Q60"/>
  <sheetViews>
    <sheetView zoomScale="80" zoomScaleNormal="80" workbookViewId="0">
      <selection activeCell="J11" sqref="J11"/>
    </sheetView>
  </sheetViews>
  <sheetFormatPr baseColWidth="10" defaultRowHeight="15"/>
  <cols>
    <col min="10" max="10" width="22.140625" customWidth="1"/>
    <col min="12" max="14" width="22.140625" customWidth="1"/>
    <col min="17" max="17" width="22.140625" customWidth="1"/>
  </cols>
  <sheetData>
    <row r="1" spans="1:17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5.5">
      <c r="A3" s="18"/>
      <c r="B3" s="93" t="s">
        <v>87</v>
      </c>
      <c r="C3" s="94"/>
      <c r="D3" s="95">
        <f>'[4]Solicitud de Cotización General'!H9</f>
        <v>5</v>
      </c>
      <c r="E3" s="96"/>
    </row>
    <row r="4" spans="1:17" ht="25.5">
      <c r="A4" s="18"/>
      <c r="B4" s="22" t="s">
        <v>88</v>
      </c>
      <c r="C4" s="23"/>
      <c r="D4" s="97" t="s">
        <v>174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17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17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</row>
    <row r="8" spans="1:17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</row>
    <row r="9" spans="1:17" ht="36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</row>
    <row r="10" spans="1:17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</row>
    <row r="11" spans="1:17" ht="48">
      <c r="A11" s="18"/>
      <c r="B11" s="25">
        <v>4</v>
      </c>
      <c r="C11" s="25" t="s">
        <v>115</v>
      </c>
      <c r="D11" s="25" t="s">
        <v>116</v>
      </c>
      <c r="E11" s="25" t="s">
        <v>116</v>
      </c>
      <c r="F11" s="25"/>
      <c r="G11" s="25">
        <v>152</v>
      </c>
      <c r="H11" s="25" t="s">
        <v>117</v>
      </c>
      <c r="I11" s="25">
        <v>10</v>
      </c>
      <c r="J11" s="26">
        <v>14059</v>
      </c>
      <c r="K11" s="30">
        <v>0</v>
      </c>
      <c r="L11" s="26">
        <v>14059</v>
      </c>
      <c r="M11" s="26">
        <v>14201.01</v>
      </c>
      <c r="N11" s="26">
        <v>2158553.52</v>
      </c>
      <c r="O11" s="28"/>
      <c r="P11" s="26"/>
      <c r="Q11" s="29">
        <f t="shared" si="0"/>
        <v>21585535.199999999</v>
      </c>
    </row>
    <row r="12" spans="1:17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12844</v>
      </c>
      <c r="K12" s="30">
        <v>0</v>
      </c>
      <c r="L12" s="26">
        <v>12844</v>
      </c>
      <c r="M12" s="26">
        <v>12973.74</v>
      </c>
      <c r="N12" s="26">
        <v>7395031.7999999998</v>
      </c>
      <c r="O12" s="28"/>
      <c r="P12" s="26"/>
      <c r="Q12" s="29">
        <f t="shared" si="0"/>
        <v>73950318</v>
      </c>
    </row>
    <row r="13" spans="1:17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14137</v>
      </c>
      <c r="K13" s="30">
        <v>0</v>
      </c>
      <c r="L13" s="26">
        <v>14137</v>
      </c>
      <c r="M13" s="26">
        <v>14279.8</v>
      </c>
      <c r="N13" s="26">
        <v>7425496</v>
      </c>
      <c r="O13" s="28"/>
      <c r="P13" s="26"/>
      <c r="Q13" s="29">
        <f t="shared" si="0"/>
        <v>74254960</v>
      </c>
    </row>
    <row r="14" spans="1:17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13926</v>
      </c>
      <c r="K14" s="30">
        <v>0</v>
      </c>
      <c r="L14" s="26">
        <v>13926</v>
      </c>
      <c r="M14" s="26">
        <v>14066.67</v>
      </c>
      <c r="N14" s="26">
        <v>1392600.33</v>
      </c>
      <c r="O14" s="28"/>
      <c r="P14" s="26"/>
      <c r="Q14" s="29">
        <f t="shared" si="0"/>
        <v>13926003.300000001</v>
      </c>
    </row>
    <row r="15" spans="1:17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12367</v>
      </c>
      <c r="K15" s="30">
        <v>0</v>
      </c>
      <c r="L15" s="26">
        <v>12367</v>
      </c>
      <c r="M15" s="26">
        <v>12491.92</v>
      </c>
      <c r="N15" s="26">
        <v>5883694.3200000003</v>
      </c>
      <c r="O15" s="28"/>
      <c r="P15" s="26"/>
      <c r="Q15" s="29">
        <f t="shared" si="0"/>
        <v>58836943.200000003</v>
      </c>
    </row>
    <row r="16" spans="1:17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5379</v>
      </c>
      <c r="K16" s="30">
        <v>0</v>
      </c>
      <c r="L16" s="26">
        <v>5379</v>
      </c>
      <c r="M16" s="26">
        <v>5433.33</v>
      </c>
      <c r="N16" s="26">
        <v>1265965.8899999999</v>
      </c>
      <c r="O16" s="28"/>
      <c r="P16" s="26"/>
      <c r="Q16" s="29">
        <f t="shared" si="0"/>
        <v>12659658.899999999</v>
      </c>
    </row>
    <row r="17" spans="1:17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4310</v>
      </c>
      <c r="K17" s="30">
        <v>0</v>
      </c>
      <c r="L17" s="26">
        <v>4310</v>
      </c>
      <c r="M17" s="26">
        <v>4353.54</v>
      </c>
      <c r="N17" s="26">
        <v>1549860.24</v>
      </c>
      <c r="O17" s="28"/>
      <c r="P17" s="26"/>
      <c r="Q17" s="29">
        <f t="shared" si="0"/>
        <v>15498602.4</v>
      </c>
    </row>
    <row r="18" spans="1:17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4355</v>
      </c>
      <c r="K18" s="30">
        <v>0</v>
      </c>
      <c r="L18" s="26">
        <v>4355</v>
      </c>
      <c r="M18" s="26">
        <v>4398.99</v>
      </c>
      <c r="N18" s="26">
        <v>558671.73</v>
      </c>
      <c r="O18" s="28"/>
      <c r="P18" s="26"/>
      <c r="Q18" s="29">
        <f t="shared" si="0"/>
        <v>5586717.2999999998</v>
      </c>
    </row>
    <row r="19" spans="1:17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37755</v>
      </c>
      <c r="K19" s="30">
        <v>0</v>
      </c>
      <c r="L19" s="26">
        <v>37755</v>
      </c>
      <c r="M19" s="26">
        <v>38136.36</v>
      </c>
      <c r="N19" s="26">
        <v>800863.56</v>
      </c>
      <c r="O19" s="28"/>
      <c r="P19" s="26"/>
      <c r="Q19" s="29">
        <f t="shared" si="0"/>
        <v>8008635.6000000006</v>
      </c>
    </row>
    <row r="20" spans="1:17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14339</v>
      </c>
      <c r="K20" s="30">
        <v>0</v>
      </c>
      <c r="L20" s="26">
        <v>14339</v>
      </c>
      <c r="M20" s="26">
        <v>14483.84</v>
      </c>
      <c r="N20" s="26">
        <v>43451.520000000004</v>
      </c>
      <c r="O20" s="28"/>
      <c r="P20" s="26"/>
      <c r="Q20" s="29">
        <f t="shared" si="0"/>
        <v>434515.20000000007</v>
      </c>
    </row>
    <row r="21" spans="1:17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12069</v>
      </c>
      <c r="K21" s="30">
        <v>0</v>
      </c>
      <c r="L21" s="26">
        <v>12069</v>
      </c>
      <c r="M21" s="26">
        <v>12190.91</v>
      </c>
      <c r="N21" s="26">
        <v>12190.91</v>
      </c>
      <c r="O21" s="28"/>
      <c r="P21" s="26"/>
      <c r="Q21" s="29">
        <f t="shared" si="0"/>
        <v>121909.1</v>
      </c>
    </row>
    <row r="22" spans="1:17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10565</v>
      </c>
      <c r="K22" s="30">
        <v>0</v>
      </c>
      <c r="L22" s="26">
        <v>10565</v>
      </c>
      <c r="M22" s="26">
        <v>10671.72</v>
      </c>
      <c r="N22" s="26">
        <v>1760833.7999999998</v>
      </c>
      <c r="O22" s="28"/>
      <c r="P22" s="26"/>
      <c r="Q22" s="29">
        <f t="shared" si="0"/>
        <v>17608338</v>
      </c>
    </row>
    <row r="23" spans="1:17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13475</v>
      </c>
      <c r="K23" s="30">
        <v>0</v>
      </c>
      <c r="L23" s="26">
        <v>13475</v>
      </c>
      <c r="M23" s="26">
        <v>13611.11</v>
      </c>
      <c r="N23" s="26">
        <v>367499.97000000003</v>
      </c>
      <c r="O23" s="28"/>
      <c r="P23" s="26"/>
      <c r="Q23" s="29">
        <f t="shared" si="0"/>
        <v>3674999.7</v>
      </c>
    </row>
    <row r="24" spans="1:17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9233</v>
      </c>
      <c r="K24" s="30">
        <v>0</v>
      </c>
      <c r="L24" s="26">
        <v>9233</v>
      </c>
      <c r="M24" s="26">
        <v>9326.26</v>
      </c>
      <c r="N24" s="26">
        <v>2574047.7600000002</v>
      </c>
      <c r="O24" s="28"/>
      <c r="P24" s="26"/>
      <c r="Q24" s="29">
        <f t="shared" si="0"/>
        <v>25740477.600000001</v>
      </c>
    </row>
    <row r="25" spans="1:17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433</v>
      </c>
      <c r="K25" s="30">
        <v>0</v>
      </c>
      <c r="L25" s="26">
        <v>433</v>
      </c>
      <c r="M25" s="26">
        <v>437.37</v>
      </c>
      <c r="N25" s="26">
        <v>120714.12</v>
      </c>
      <c r="O25" s="28"/>
      <c r="P25" s="26"/>
      <c r="Q25" s="29">
        <f t="shared" si="0"/>
        <v>1207141.2</v>
      </c>
    </row>
    <row r="26" spans="1:17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6156</v>
      </c>
      <c r="K26" s="30">
        <v>0</v>
      </c>
      <c r="L26" s="26">
        <v>6156</v>
      </c>
      <c r="M26" s="26">
        <v>6218.18</v>
      </c>
      <c r="N26" s="26">
        <v>758617.96000000008</v>
      </c>
      <c r="O26" s="28"/>
      <c r="P26" s="26"/>
      <c r="Q26" s="29">
        <f t="shared" si="0"/>
        <v>7586179.6000000006</v>
      </c>
    </row>
    <row r="27" spans="1:17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6156</v>
      </c>
      <c r="K27" s="30">
        <v>0</v>
      </c>
      <c r="L27" s="26">
        <v>6156</v>
      </c>
      <c r="M27" s="26">
        <v>6218.18</v>
      </c>
      <c r="N27" s="26">
        <v>211418.12</v>
      </c>
      <c r="O27" s="28"/>
      <c r="P27" s="26"/>
      <c r="Q27" s="29">
        <f t="shared" si="0"/>
        <v>2114181.2000000002</v>
      </c>
    </row>
    <row r="28" spans="1:17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4478</v>
      </c>
      <c r="K28" s="30">
        <v>0</v>
      </c>
      <c r="L28" s="26">
        <v>4478</v>
      </c>
      <c r="M28" s="26">
        <v>4523.2299999999996</v>
      </c>
      <c r="N28" s="26">
        <v>452322.99999999994</v>
      </c>
      <c r="O28" s="28"/>
      <c r="P28" s="26"/>
      <c r="Q28" s="29">
        <f t="shared" si="0"/>
        <v>4523229.9999999991</v>
      </c>
    </row>
    <row r="29" spans="1:17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3241</v>
      </c>
      <c r="K29" s="30">
        <v>0</v>
      </c>
      <c r="L29" s="26">
        <v>3241</v>
      </c>
      <c r="M29" s="26">
        <v>3273.74</v>
      </c>
      <c r="N29" s="26">
        <v>347016.44</v>
      </c>
      <c r="O29" s="28"/>
      <c r="P29" s="26"/>
      <c r="Q29" s="29">
        <f t="shared" si="0"/>
        <v>3470164.4</v>
      </c>
    </row>
    <row r="30" spans="1:17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11124</v>
      </c>
      <c r="K30" s="30">
        <v>0</v>
      </c>
      <c r="L30" s="26">
        <v>11124</v>
      </c>
      <c r="M30" s="26">
        <v>11236.36</v>
      </c>
      <c r="N30" s="26">
        <v>2550653.7200000002</v>
      </c>
      <c r="O30" s="28"/>
      <c r="P30" s="26"/>
      <c r="Q30" s="29">
        <f t="shared" si="0"/>
        <v>25506537.200000003</v>
      </c>
    </row>
    <row r="31" spans="1:17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6565</v>
      </c>
      <c r="K31" s="30">
        <v>0</v>
      </c>
      <c r="L31" s="26">
        <v>6565</v>
      </c>
      <c r="M31" s="26">
        <v>6631.31</v>
      </c>
      <c r="N31" s="26">
        <v>484085.63</v>
      </c>
      <c r="O31" s="28"/>
      <c r="P31" s="26"/>
      <c r="Q31" s="29">
        <f t="shared" si="0"/>
        <v>4840856.3</v>
      </c>
    </row>
    <row r="32" spans="1:17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25860</v>
      </c>
      <c r="K32" s="30">
        <v>0</v>
      </c>
      <c r="L32" s="26">
        <v>25860</v>
      </c>
      <c r="M32" s="26">
        <v>26121.21</v>
      </c>
      <c r="N32" s="26">
        <v>156727.26</v>
      </c>
      <c r="O32" s="28"/>
      <c r="P32" s="26"/>
      <c r="Q32" s="29">
        <f t="shared" si="0"/>
        <v>1567272.6</v>
      </c>
    </row>
    <row r="33" spans="1:17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36144</v>
      </c>
      <c r="K33" s="30">
        <v>0</v>
      </c>
      <c r="L33" s="26">
        <v>36144</v>
      </c>
      <c r="M33" s="26">
        <v>36509.089999999997</v>
      </c>
      <c r="N33" s="26">
        <v>219054.53999999998</v>
      </c>
      <c r="O33" s="28"/>
      <c r="P33" s="26"/>
      <c r="Q33" s="29">
        <f t="shared" si="0"/>
        <v>2190545.4</v>
      </c>
    </row>
    <row r="34" spans="1:17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36144</v>
      </c>
      <c r="K34" s="30">
        <v>0</v>
      </c>
      <c r="L34" s="26">
        <v>36144</v>
      </c>
      <c r="M34" s="26">
        <v>36509.089999999997</v>
      </c>
      <c r="N34" s="26">
        <v>219054.53999999998</v>
      </c>
      <c r="O34" s="28"/>
      <c r="P34" s="26"/>
      <c r="Q34" s="29">
        <f t="shared" si="0"/>
        <v>2190545.4</v>
      </c>
    </row>
    <row r="35" spans="1:17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1307</v>
      </c>
      <c r="K35" s="30">
        <v>0</v>
      </c>
      <c r="L35" s="26">
        <v>1307</v>
      </c>
      <c r="M35" s="26">
        <v>1320.2</v>
      </c>
      <c r="N35" s="26">
        <v>918859.20000000007</v>
      </c>
      <c r="O35" s="28"/>
      <c r="P35" s="26"/>
      <c r="Q35" s="29">
        <f t="shared" si="0"/>
        <v>9188592</v>
      </c>
    </row>
    <row r="36" spans="1:17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4012</v>
      </c>
      <c r="K36" s="30">
        <v>0</v>
      </c>
      <c r="L36" s="26">
        <v>4012</v>
      </c>
      <c r="M36" s="26">
        <v>4052.53</v>
      </c>
      <c r="N36" s="26">
        <v>2711142.5700000003</v>
      </c>
      <c r="O36" s="28"/>
      <c r="P36" s="26"/>
      <c r="Q36" s="29">
        <f t="shared" si="0"/>
        <v>27111425.700000003</v>
      </c>
    </row>
    <row r="37" spans="1:17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4198</v>
      </c>
      <c r="K37" s="30">
        <v>0</v>
      </c>
      <c r="L37" s="26">
        <v>4198</v>
      </c>
      <c r="M37" s="26">
        <v>4240.3999999999996</v>
      </c>
      <c r="N37" s="26">
        <v>2836827.5999999996</v>
      </c>
      <c r="O37" s="28"/>
      <c r="P37" s="26"/>
      <c r="Q37" s="29">
        <f t="shared" si="0"/>
        <v>28368275.999999996</v>
      </c>
    </row>
    <row r="38" spans="1:17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4472</v>
      </c>
      <c r="K38" s="30">
        <v>0</v>
      </c>
      <c r="L38" s="26">
        <v>4472</v>
      </c>
      <c r="M38" s="26">
        <v>4517.17</v>
      </c>
      <c r="N38" s="26">
        <v>3021986.73</v>
      </c>
      <c r="O38" s="28"/>
      <c r="P38" s="26"/>
      <c r="Q38" s="29">
        <f t="shared" si="0"/>
        <v>30219867.300000001</v>
      </c>
    </row>
    <row r="39" spans="1:17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5657</v>
      </c>
      <c r="K39" s="30">
        <v>0</v>
      </c>
      <c r="L39" s="26">
        <v>5657</v>
      </c>
      <c r="M39" s="26">
        <v>5714.14</v>
      </c>
      <c r="N39" s="26">
        <v>3822759.66</v>
      </c>
      <c r="O39" s="28"/>
      <c r="P39" s="26"/>
      <c r="Q39" s="29">
        <f t="shared" si="0"/>
        <v>38227596.600000001</v>
      </c>
    </row>
    <row r="40" spans="1:17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5914</v>
      </c>
      <c r="K40" s="30">
        <v>0</v>
      </c>
      <c r="L40" s="26">
        <v>5914</v>
      </c>
      <c r="M40" s="26">
        <v>5973.74</v>
      </c>
      <c r="N40" s="26">
        <v>1451618.8199999998</v>
      </c>
      <c r="O40" s="28"/>
      <c r="P40" s="26"/>
      <c r="Q40" s="29">
        <f t="shared" si="0"/>
        <v>14516188.199999999</v>
      </c>
    </row>
    <row r="41" spans="1:17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5896</v>
      </c>
      <c r="K41" s="30">
        <v>0</v>
      </c>
      <c r="L41" s="26">
        <v>5896</v>
      </c>
      <c r="M41" s="26">
        <v>5955.56</v>
      </c>
      <c r="N41" s="26">
        <v>1447201.08</v>
      </c>
      <c r="O41" s="28"/>
      <c r="P41" s="26"/>
      <c r="Q41" s="29">
        <f t="shared" si="0"/>
        <v>14472010.800000001</v>
      </c>
    </row>
    <row r="42" spans="1:17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16723</v>
      </c>
      <c r="K42" s="30">
        <v>0</v>
      </c>
      <c r="L42" s="26">
        <v>16723</v>
      </c>
      <c r="M42" s="26">
        <v>16891.919999999998</v>
      </c>
      <c r="N42" s="26">
        <v>17601380.639999997</v>
      </c>
      <c r="O42" s="28"/>
      <c r="P42" s="26"/>
      <c r="Q42" s="29">
        <f t="shared" si="0"/>
        <v>176013806.39999998</v>
      </c>
    </row>
    <row r="43" spans="1:17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39652</v>
      </c>
      <c r="K43" s="30">
        <v>0</v>
      </c>
      <c r="L43" s="26">
        <v>39652</v>
      </c>
      <c r="M43" s="26">
        <v>40052.53</v>
      </c>
      <c r="N43" s="26">
        <v>34605385.920000002</v>
      </c>
      <c r="O43" s="28"/>
      <c r="P43" s="26"/>
      <c r="Q43" s="29">
        <f t="shared" si="0"/>
        <v>346053859.20000005</v>
      </c>
    </row>
    <row r="44" spans="1:17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18463</v>
      </c>
      <c r="K44" s="30">
        <v>0</v>
      </c>
      <c r="L44" s="26">
        <v>18463</v>
      </c>
      <c r="M44" s="26">
        <v>18649.490000000002</v>
      </c>
      <c r="N44" s="26">
        <v>37298.980000000003</v>
      </c>
      <c r="O44" s="28"/>
      <c r="P44" s="26"/>
      <c r="Q44" s="29">
        <f t="shared" si="0"/>
        <v>372989.80000000005</v>
      </c>
    </row>
    <row r="45" spans="1:17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5949</v>
      </c>
      <c r="K45" s="30">
        <v>0</v>
      </c>
      <c r="L45" s="26">
        <v>5949</v>
      </c>
      <c r="M45" s="26">
        <v>6009.09</v>
      </c>
      <c r="N45" s="26">
        <v>528799.92000000004</v>
      </c>
      <c r="O45" s="28"/>
      <c r="P45" s="26"/>
      <c r="Q45" s="29">
        <f t="shared" si="0"/>
        <v>5287999.2</v>
      </c>
    </row>
    <row r="46" spans="1:17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3693</v>
      </c>
      <c r="K46" s="30">
        <v>0</v>
      </c>
      <c r="L46" s="26">
        <v>3693</v>
      </c>
      <c r="M46" s="26">
        <v>3730.3</v>
      </c>
      <c r="N46" s="26">
        <v>37303</v>
      </c>
      <c r="O46" s="28"/>
      <c r="P46" s="26"/>
      <c r="Q46" s="29">
        <f t="shared" si="0"/>
        <v>373030</v>
      </c>
    </row>
    <row r="47" spans="1:17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50283</v>
      </c>
      <c r="K47" s="30">
        <v>0</v>
      </c>
      <c r="L47" s="26">
        <v>50283</v>
      </c>
      <c r="M47" s="26">
        <v>50790.91</v>
      </c>
      <c r="N47" s="26">
        <v>406327.28</v>
      </c>
      <c r="O47" s="28"/>
      <c r="P47" s="26"/>
      <c r="Q47" s="29">
        <f t="shared" si="0"/>
        <v>4063272.8000000003</v>
      </c>
    </row>
    <row r="48" spans="1:17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14482</v>
      </c>
      <c r="K48" s="30">
        <v>0</v>
      </c>
      <c r="L48" s="26">
        <v>14482</v>
      </c>
      <c r="M48" s="26">
        <v>14628.28</v>
      </c>
      <c r="N48" s="26">
        <v>219424.2</v>
      </c>
      <c r="O48" s="28"/>
      <c r="P48" s="26"/>
      <c r="Q48" s="29">
        <f t="shared" si="0"/>
        <v>2194242</v>
      </c>
    </row>
    <row r="49" spans="1:17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27865</v>
      </c>
      <c r="K49" s="30">
        <v>0</v>
      </c>
      <c r="L49" s="26">
        <v>27865</v>
      </c>
      <c r="M49" s="26">
        <v>28146.46</v>
      </c>
      <c r="N49" s="26">
        <v>253318.13999999998</v>
      </c>
      <c r="O49" s="28"/>
      <c r="P49" s="26"/>
      <c r="Q49" s="29">
        <f t="shared" si="0"/>
        <v>2533181.4</v>
      </c>
    </row>
    <row r="50" spans="1:17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157361</v>
      </c>
      <c r="K50" s="30">
        <v>0</v>
      </c>
      <c r="L50" s="26">
        <v>157361</v>
      </c>
      <c r="M50" s="26">
        <v>158950.51</v>
      </c>
      <c r="N50" s="26">
        <v>1430554.59</v>
      </c>
      <c r="O50" s="28"/>
      <c r="P50" s="26"/>
      <c r="Q50" s="29">
        <f t="shared" si="0"/>
        <v>14305545.9</v>
      </c>
    </row>
    <row r="51" spans="1:17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239442</v>
      </c>
      <c r="K51" s="30">
        <v>0</v>
      </c>
      <c r="L51" s="26">
        <v>239442</v>
      </c>
      <c r="M51" s="26">
        <v>241860.61</v>
      </c>
      <c r="N51" s="26">
        <v>2660466.71</v>
      </c>
      <c r="O51" s="28"/>
      <c r="P51" s="26"/>
      <c r="Q51" s="29">
        <f t="shared" si="0"/>
        <v>26604667.100000001</v>
      </c>
    </row>
    <row r="52" spans="1:17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397474</v>
      </c>
      <c r="K52" s="30">
        <v>0</v>
      </c>
      <c r="L52" s="26">
        <v>397474</v>
      </c>
      <c r="M52" s="26">
        <v>401488.89</v>
      </c>
      <c r="N52" s="26">
        <v>3613400.0100000002</v>
      </c>
      <c r="O52" s="28"/>
      <c r="P52" s="26"/>
      <c r="Q52" s="29">
        <f t="shared" si="0"/>
        <v>36134000.100000001</v>
      </c>
    </row>
    <row r="53" spans="1:17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86" t="s">
        <v>160</v>
      </c>
      <c r="P53" s="87"/>
      <c r="Q53" s="57">
        <v>0</v>
      </c>
    </row>
    <row r="54" spans="1:17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86" t="s">
        <v>106</v>
      </c>
      <c r="P54" s="87"/>
      <c r="Q54" s="57">
        <v>0</v>
      </c>
    </row>
    <row r="55" spans="1:17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88" t="s">
        <v>162</v>
      </c>
      <c r="P55" s="88"/>
      <c r="Q55" s="53">
        <v>3512770916.4000001</v>
      </c>
    </row>
    <row r="56" spans="1:17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54" t="s">
        <v>164</v>
      </c>
      <c r="P56" s="55">
        <v>0.1</v>
      </c>
      <c r="Q56" s="53">
        <v>351277091.63999999</v>
      </c>
    </row>
    <row r="57" spans="1:17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88" t="s">
        <v>168</v>
      </c>
      <c r="P57" s="88"/>
      <c r="Q57" s="56">
        <v>66742647.409999996</v>
      </c>
    </row>
    <row r="58" spans="1:17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88" t="s">
        <v>170</v>
      </c>
      <c r="P58" s="88"/>
      <c r="Q58" s="53">
        <v>3930790655.4499998</v>
      </c>
    </row>
    <row r="59" spans="1:17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15"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209" priority="7">
      <formula>ISERROR($Q55)</formula>
    </cfRule>
  </conditionalFormatting>
  <conditionalFormatting sqref="Q55">
    <cfRule type="expression" dxfId="208" priority="6">
      <formula>ISERROR($J53)</formula>
    </cfRule>
  </conditionalFormatting>
  <conditionalFormatting sqref="Q58">
    <cfRule type="expression" dxfId="207" priority="5">
      <formula>ISERROR($Q58)</formula>
    </cfRule>
  </conditionalFormatting>
  <conditionalFormatting sqref="Q58">
    <cfRule type="expression" dxfId="206" priority="4">
      <formula>ISERROR($Q58)</formula>
    </cfRule>
  </conditionalFormatting>
  <conditionalFormatting sqref="Q58">
    <cfRule type="expression" dxfId="205" priority="3">
      <formula>ISERROR($Q58)</formula>
    </cfRule>
  </conditionalFormatting>
  <conditionalFormatting sqref="Q58">
    <cfRule type="expression" dxfId="204" priority="8">
      <formula>ISERROR($J59)</formula>
    </cfRule>
  </conditionalFormatting>
  <conditionalFormatting sqref="Q53">
    <cfRule type="expression" dxfId="203" priority="9">
      <formula>ISERROR($G54)</formula>
    </cfRule>
  </conditionalFormatting>
  <conditionalFormatting sqref="D3:E3">
    <cfRule type="cellIs" dxfId="202" priority="2" operator="equal">
      <formula>0</formula>
    </cfRule>
  </conditionalFormatting>
  <conditionalFormatting sqref="Q57">
    <cfRule type="expression" dxfId="201" priority="1">
      <formula>ISERROR($Q57)</formula>
    </cfRule>
  </conditionalFormatting>
  <conditionalFormatting sqref="Q56">
    <cfRule type="expression" dxfId="200" priority="10">
      <formula>ISERROR($Q56)</formula>
    </cfRule>
  </conditionalFormatting>
  <dataValidations count="10">
    <dataValidation type="decimal" allowBlank="1" showInputMessage="1" showErrorMessage="1" sqref="G58:G59" xr:uid="{8840EBEE-02A8-483F-BDA1-97C17F629AB1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986E45B9-78A6-4A5B-B12C-482435E69F87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33C6B181-35FE-4CFC-AE08-422F8A110935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68522840-C247-4DAB-8165-E0E7D9913062}">
      <formula1>A8</formula1>
    </dataValidation>
    <dataValidation operator="greaterThanOrEqual" allowBlank="1" showInputMessage="1" showErrorMessage="1" sqref="K11:K52" xr:uid="{DC2A2E44-E2B3-4BD2-A755-83528CD3059F}"/>
    <dataValidation type="decimal" allowBlank="1" showInputMessage="1" showErrorMessage="1" errorTitle="Error" error="Mayor a 1" sqref="Q53:Q54" xr:uid="{8111BEEE-A01F-4965-A112-1F824260E225}">
      <formula1>0.011</formula1>
      <formula2>AG56</formula2>
    </dataValidation>
    <dataValidation type="decimal" operator="greaterThan" allowBlank="1" showInputMessage="1" showErrorMessage="1" sqref="O8:P52" xr:uid="{CE01ABD3-207F-4766-A681-7237102CEEB8}">
      <formula1>0</formula1>
    </dataValidation>
    <dataValidation type="decimal" allowBlank="1" showInputMessage="1" showErrorMessage="1" errorTitle="Error" error="Mayor a 1" promptTitle="Porcentaje de AIU" prompt="Mayor a 1" sqref="N53" xr:uid="{A4408761-EC09-4FC2-8361-1058BD73CF04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A46C9690-20BE-46FB-8F0B-E242D1BD8832}">
      <formula1>0.011</formula1>
      <formula2>R56</formula2>
    </dataValidation>
    <dataValidation type="list" allowBlank="1" showInputMessage="1" showErrorMessage="1" sqref="D4" xr:uid="{2280513A-8EC7-45E8-B2C9-8AD7BC6C6C9A}">
      <formula1>INDIRECT("regioncobertura"&amp;$D$3)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74C27-B0E8-4400-B074-7BB6F02635AF}">
  <sheetPr>
    <tabColor rgb="FF00B050"/>
  </sheetPr>
  <dimension ref="A1:Y60"/>
  <sheetViews>
    <sheetView topLeftCell="A25" zoomScale="90" zoomScaleNormal="90" workbookViewId="0">
      <selection activeCell="Y51" sqref="Y51"/>
    </sheetView>
  </sheetViews>
  <sheetFormatPr baseColWidth="10" defaultRowHeight="15"/>
  <cols>
    <col min="10" max="10" width="22.7109375" customWidth="1"/>
    <col min="12" max="14" width="20.85546875" customWidth="1"/>
    <col min="17" max="17" width="20.85546875" customWidth="1"/>
    <col min="19" max="19" width="17.28515625" customWidth="1"/>
    <col min="20" max="20" width="14.7109375" customWidth="1"/>
    <col min="21" max="21" width="13.7109375" customWidth="1"/>
    <col min="22" max="22" width="14" customWidth="1"/>
    <col min="23" max="24" width="13.7109375" customWidth="1"/>
    <col min="25" max="25" width="14.1406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'[5]Solicitud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175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76.5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9746</v>
      </c>
      <c r="K11" s="30">
        <v>0.49964087830904991</v>
      </c>
      <c r="L11" s="47">
        <v>4876.5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8326</v>
      </c>
      <c r="K12" s="30">
        <v>0.49195291856834011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8632</v>
      </c>
      <c r="K13" s="30">
        <v>0.50918095458758117</v>
      </c>
      <c r="L13" s="26">
        <v>4236.7499999999991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-0.25000000000000011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13140</v>
      </c>
      <c r="K14" s="30">
        <v>0.58915525114155254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12913</v>
      </c>
      <c r="K15" s="30">
        <v>0.66754433516611167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4879</v>
      </c>
      <c r="K16" s="30">
        <v>0.64798114367698301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5593</v>
      </c>
      <c r="K17" s="30">
        <v>0.73207580904702307</v>
      </c>
      <c r="L17" s="26">
        <v>1498.5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4982</v>
      </c>
      <c r="K18" s="30">
        <v>0.55319148936170215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27048</v>
      </c>
      <c r="K19" s="30">
        <v>0.47027506654835849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13925</v>
      </c>
      <c r="K20" s="30">
        <v>0.55665350089766608</v>
      </c>
      <c r="L20" s="26">
        <v>6173.5999999999995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-0.20000000000000007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8947</v>
      </c>
      <c r="K21" s="30">
        <v>0.52734994970381133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10088</v>
      </c>
      <c r="K22" s="30">
        <v>0.56968675654242662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14407</v>
      </c>
      <c r="K23" s="30">
        <v>0.57870479627958626</v>
      </c>
      <c r="L23" s="26">
        <v>6069.6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7457</v>
      </c>
      <c r="K24" s="30">
        <v>0.85074426713155427</v>
      </c>
      <c r="L24" s="26">
        <v>1112.9999999999998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-0.25000000000000011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334</v>
      </c>
      <c r="K25" s="30">
        <v>0.37245508982035935</v>
      </c>
      <c r="L25" s="26">
        <v>209.59999999999997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-0.20000000000000018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4340</v>
      </c>
      <c r="K26" s="30">
        <v>0.59723502304147469</v>
      </c>
      <c r="L26" s="26">
        <v>1747.9999999999998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-0.20000000000000007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4972</v>
      </c>
      <c r="K27" s="30">
        <v>0.64843121480289623</v>
      </c>
      <c r="L27" s="26">
        <v>1748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-0.19999999999999996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4408</v>
      </c>
      <c r="K28" s="30">
        <v>0.74863883847549917</v>
      </c>
      <c r="L28" s="26">
        <v>1107.9999999999998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-0.20000000000000018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2429</v>
      </c>
      <c r="K29" s="30">
        <v>0.57809798270893376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7651</v>
      </c>
      <c r="K30" s="30">
        <v>0.45624754933995559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6959</v>
      </c>
      <c r="K31" s="30">
        <v>0.72122431383819507</v>
      </c>
      <c r="L31" s="26">
        <v>1940.0000000000005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-0.19999999999999984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14927</v>
      </c>
      <c r="K32" s="30">
        <v>0.41046425939572584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22045</v>
      </c>
      <c r="K33" s="30">
        <v>0.43555454751644362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22045</v>
      </c>
      <c r="K34" s="30">
        <v>0.43555454751644362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790</v>
      </c>
      <c r="K35" s="30">
        <v>0.45506329113924049</v>
      </c>
      <c r="L35" s="26">
        <v>430.5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3365</v>
      </c>
      <c r="K36" s="30">
        <v>0.712258543833581</v>
      </c>
      <c r="L36" s="26">
        <v>968.24999999999989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-0.25000000000000011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3218</v>
      </c>
      <c r="K37" s="30">
        <v>0.68233374766935984</v>
      </c>
      <c r="L37" s="26">
        <v>1022.25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3218</v>
      </c>
      <c r="K38" s="30">
        <v>0.68233374766935984</v>
      </c>
      <c r="L38" s="26">
        <v>1022.25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4852</v>
      </c>
      <c r="K39" s="30">
        <v>0.7271743610882111</v>
      </c>
      <c r="L39" s="26">
        <v>1323.7499999999998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-0.25000000000000011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3839</v>
      </c>
      <c r="K40" s="30">
        <v>0.44282365199270646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3890</v>
      </c>
      <c r="K41" s="30">
        <v>0.4501285347043702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10914</v>
      </c>
      <c r="K42" s="30">
        <v>0.51511819681143489</v>
      </c>
      <c r="L42" s="26">
        <v>5292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26036</v>
      </c>
      <c r="K43" s="30">
        <v>0.75560762021815941</v>
      </c>
      <c r="L43" s="26">
        <v>6363.0000000000018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-0.24999999999999978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12778</v>
      </c>
      <c r="K44" s="30">
        <v>0.53676631710752853</v>
      </c>
      <c r="L44" s="26">
        <v>5919.2000000000007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-0.19999999999999996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3654</v>
      </c>
      <c r="K45" s="30">
        <v>0.58992884510125887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1521</v>
      </c>
      <c r="K46" s="30">
        <v>0.24628533859303081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27391</v>
      </c>
      <c r="K47" s="30">
        <v>0.80825818699572849</v>
      </c>
      <c r="L47" s="26">
        <v>5252.0000000000009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-0.19999999999999984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7687</v>
      </c>
      <c r="K48" s="30">
        <v>0.68216469363861065</v>
      </c>
      <c r="L48" s="26">
        <v>2443.1999999999998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-0.20000000000000007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16111</v>
      </c>
      <c r="K49" s="30">
        <v>0.60072000496555145</v>
      </c>
      <c r="L49" s="26">
        <v>6432.8000000000011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-0.19999999999999984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63759</v>
      </c>
      <c r="K50" s="30">
        <v>0.6893426810332659</v>
      </c>
      <c r="L50" s="26">
        <v>19807.2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160943</v>
      </c>
      <c r="K51" s="30">
        <v>0.82000149121117416</v>
      </c>
      <c r="L51" s="26">
        <v>28969.499999999996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-0.25000000000000011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161789</v>
      </c>
      <c r="K52" s="30">
        <v>0.83243360178998571</v>
      </c>
      <c r="L52" s="26">
        <v>27110.400000000001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-0.19999999999999996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99" priority="7">
      <formula>ISERROR($Q55)</formula>
    </cfRule>
  </conditionalFormatting>
  <conditionalFormatting sqref="Q55">
    <cfRule type="expression" dxfId="198" priority="6">
      <formula>ISERROR($J53)</formula>
    </cfRule>
  </conditionalFormatting>
  <conditionalFormatting sqref="Q58">
    <cfRule type="expression" dxfId="197" priority="5">
      <formula>ISERROR($Q58)</formula>
    </cfRule>
  </conditionalFormatting>
  <conditionalFormatting sqref="Q58">
    <cfRule type="expression" dxfId="196" priority="4">
      <formula>ISERROR($Q58)</formula>
    </cfRule>
  </conditionalFormatting>
  <conditionalFormatting sqref="Q58">
    <cfRule type="expression" dxfId="195" priority="3">
      <formula>ISERROR($Q58)</formula>
    </cfRule>
  </conditionalFormatting>
  <conditionalFormatting sqref="Q58">
    <cfRule type="expression" dxfId="194" priority="8">
      <formula>ISERROR($J59)</formula>
    </cfRule>
  </conditionalFormatting>
  <conditionalFormatting sqref="Q53">
    <cfRule type="expression" dxfId="193" priority="9">
      <formula>ISERROR($G54)</formula>
    </cfRule>
  </conditionalFormatting>
  <conditionalFormatting sqref="D3:E3">
    <cfRule type="cellIs" dxfId="192" priority="2" operator="equal">
      <formula>0</formula>
    </cfRule>
  </conditionalFormatting>
  <conditionalFormatting sqref="Q57">
    <cfRule type="expression" dxfId="191" priority="1">
      <formula>ISERROR($Q57)</formula>
    </cfRule>
  </conditionalFormatting>
  <conditionalFormatting sqref="Q56">
    <cfRule type="expression" dxfId="190" priority="10">
      <formula>ISERROR($Q56)</formula>
    </cfRule>
  </conditionalFormatting>
  <dataValidations count="12">
    <dataValidation type="decimal" allowBlank="1" showInputMessage="1" showErrorMessage="1" sqref="G58:G59" xr:uid="{17A05A9E-E787-4E45-8F4A-4265DA19C677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1D7E6EC9-6A24-46D0-9FC8-0CBC95322DA3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A9DC3C47-FD00-4E7A-B819-60C20BFD5B91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7BD39575-AA21-4E84-A4B7-A46AA8708219}">
      <formula1>A8</formula1>
    </dataValidation>
    <dataValidation operator="greaterThanOrEqual" allowBlank="1" showInputMessage="1" showErrorMessage="1" sqref="K11:K52" xr:uid="{7D0721BA-C6EC-419A-9EAB-864B489BC8AE}"/>
    <dataValidation type="decimal" allowBlank="1" showInputMessage="1" showErrorMessage="1" errorTitle="Error" error="Mayor a 1" sqref="Q53:Q54" xr:uid="{87DB3672-FE80-43FB-AD91-6E1686D1582F}">
      <formula1>0.011</formula1>
      <formula2>Z56</formula2>
    </dataValidation>
    <dataValidation type="decimal" operator="greaterThan" allowBlank="1" showInputMessage="1" showErrorMessage="1" sqref="O8:P52" xr:uid="{CF984E67-FCB4-4E2E-9A31-15A40F356431}">
      <formula1>0</formula1>
    </dataValidation>
    <dataValidation type="decimal" allowBlank="1" showInputMessage="1" showErrorMessage="1" errorTitle="Error" error="Mayor a 1" promptTitle="Porcentaje de AIU" prompt="Mayor a 1" sqref="N53" xr:uid="{68A760B7-AC95-4D06-9ABB-9A185B6D5290}">
      <formula1>0.011</formula1>
      <formula2>W56</formula2>
    </dataValidation>
    <dataValidation type="list" allowBlank="1" showInputMessage="1" showErrorMessage="1" sqref="D4" xr:uid="{8CFD3DDD-F24C-471F-823C-28ADCD825746}">
      <formula1>INDIRECT("regioncobertura"&amp;$D$3)</formula1>
    </dataValidation>
    <dataValidation type="decimal" allowBlank="1" showInputMessage="1" showErrorMessage="1" errorTitle="Error" error="Mayor a 1" promptTitle="Porcentaje de AIU" prompt="Mayor a 1" sqref="A53" xr:uid="{166A45D2-19F6-4D94-88D1-160C1051C851}">
      <formula1>0.011</formula1>
      <formula2>R56</formula2>
    </dataValidation>
    <dataValidation type="decimal" allowBlank="1" showInputMessage="1" showErrorMessage="1" errorTitle="Error" error="Mayor a 1" promptTitle="Porcentaje de AIU" prompt="Mayor a 1" sqref="I53:L53" xr:uid="{2D2B38EA-A54E-4094-B5CF-EAF89600E1E2}">
      <formula1>0.011</formula1>
      <formula2>S56</formula2>
    </dataValidation>
    <dataValidation type="decimal" allowBlank="1" showInputMessage="1" showErrorMessage="1" errorTitle="Error" error="Mayor a 1" promptTitle="Porcentaje de AIU" prompt="Mayor a 1" sqref="B53:H53" xr:uid="{08D1C53C-7EFE-4294-BBC2-50CE0EC765BE}">
      <formula1>0.011</formula1>
      <formula2>#REF!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6AEE-567C-48AB-8305-6003D1D3639A}">
  <sheetPr>
    <tabColor rgb="FF00B050"/>
  </sheetPr>
  <dimension ref="A1:Y60"/>
  <sheetViews>
    <sheetView workbookViewId="0">
      <selection activeCell="Y51" sqref="Y51"/>
    </sheetView>
  </sheetViews>
  <sheetFormatPr baseColWidth="10" defaultRowHeight="15"/>
  <cols>
    <col min="10" max="10" width="19.42578125" customWidth="1"/>
    <col min="12" max="14" width="19.42578125" customWidth="1"/>
    <col min="17" max="17" width="21.42578125" customWidth="1"/>
    <col min="19" max="25" width="14.285156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 t="e">
        <f>#REF!</f>
        <v>#REF!</v>
      </c>
      <c r="E3" s="96"/>
    </row>
    <row r="4" spans="1:25" ht="25.5">
      <c r="A4" s="18"/>
      <c r="B4" s="22" t="s">
        <v>88</v>
      </c>
      <c r="C4" s="23"/>
      <c r="D4" s="97" t="s">
        <v>21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1756187</v>
      </c>
      <c r="K10" s="63">
        <v>0.19815657444224333</v>
      </c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10520</v>
      </c>
      <c r="K11" s="30">
        <v>0.53645437262357409</v>
      </c>
      <c r="L11" s="47">
        <v>4876.5000000000009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-0.24999999999999989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9332</v>
      </c>
      <c r="K12" s="30">
        <v>0.54672096013716243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8484</v>
      </c>
      <c r="K13" s="30">
        <v>0.50061881188118806</v>
      </c>
      <c r="L13" s="26">
        <v>4236.7500000000009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-0.24999999999999989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9841</v>
      </c>
      <c r="K14" s="30">
        <v>0.45142770043694747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8484</v>
      </c>
      <c r="K15" s="30">
        <v>0.49398868458274398</v>
      </c>
      <c r="L15" s="26">
        <v>4293.0000000000009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-0.24999999999999989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3903</v>
      </c>
      <c r="K16" s="30">
        <v>0.55995388162951576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3054</v>
      </c>
      <c r="K17" s="30">
        <v>0.50933202357563856</v>
      </c>
      <c r="L17" s="26">
        <v>1498.4999999999998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-0.25000000000000011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3394</v>
      </c>
      <c r="K18" s="30">
        <v>0.34413671184443134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24604</v>
      </c>
      <c r="K19" s="30">
        <v>0.41765566574540725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10181</v>
      </c>
      <c r="K20" s="30">
        <v>0.3936155583930851</v>
      </c>
      <c r="L20" s="26">
        <v>6173.6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8484</v>
      </c>
      <c r="K21" s="30">
        <v>0.50155586987270151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8484</v>
      </c>
      <c r="K22" s="30">
        <v>0.48833097595473834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11029</v>
      </c>
      <c r="K23" s="30">
        <v>0.44966905431136095</v>
      </c>
      <c r="L23" s="26">
        <v>6069.6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7127</v>
      </c>
      <c r="K24" s="30">
        <v>0.8438333099480847</v>
      </c>
      <c r="L24" s="26">
        <v>1113.0000000000005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-0.24999999999999967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358</v>
      </c>
      <c r="K25" s="30">
        <v>0.41452513966480448</v>
      </c>
      <c r="L25" s="26">
        <v>209.60000000000002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-0.19999999999999996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3733</v>
      </c>
      <c r="K26" s="30">
        <v>0.5317439057058666</v>
      </c>
      <c r="L26" s="26">
        <v>1748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4242</v>
      </c>
      <c r="K27" s="30">
        <v>0.58793022159358788</v>
      </c>
      <c r="L27" s="26">
        <v>1748.0000000000002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-0.19999999999999984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4072</v>
      </c>
      <c r="K28" s="30">
        <v>0.72789783889980353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2545</v>
      </c>
      <c r="K29" s="30">
        <v>0.59732809430255407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8823</v>
      </c>
      <c r="K30" s="30">
        <v>0.52847670860251617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5430</v>
      </c>
      <c r="K31" s="30">
        <v>0.64272559852670352</v>
      </c>
      <c r="L31" s="26">
        <v>1939.9999999999998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-0.20000000000000007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28846</v>
      </c>
      <c r="K32" s="30">
        <v>0.69493170630243362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35633</v>
      </c>
      <c r="K33" s="30">
        <v>0.65079561081020398</v>
      </c>
      <c r="L33" s="26">
        <v>12443.2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-0.19999999999999996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35633</v>
      </c>
      <c r="K34" s="30">
        <v>0.65079561081020398</v>
      </c>
      <c r="L34" s="26">
        <v>12443.2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-0.19999999999999996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1139</v>
      </c>
      <c r="K35" s="30">
        <v>0.62203687445127309</v>
      </c>
      <c r="L35" s="26">
        <v>430.49999999999994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-0.25000000000000011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3326</v>
      </c>
      <c r="K36" s="30">
        <v>0.70888454600120265</v>
      </c>
      <c r="L36" s="26">
        <v>968.25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3735</v>
      </c>
      <c r="K37" s="30">
        <v>0.72630522088353411</v>
      </c>
      <c r="L37" s="26">
        <v>1022.2500000000001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-0.24999999999999989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3735</v>
      </c>
      <c r="K38" s="30">
        <v>0.72630522088353411</v>
      </c>
      <c r="L38" s="26">
        <v>1022.2500000000001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-0.24999999999999989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5306</v>
      </c>
      <c r="K39" s="30">
        <v>0.75051828119110442</v>
      </c>
      <c r="L39" s="26">
        <v>1323.75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5090</v>
      </c>
      <c r="K40" s="30">
        <v>0.57976424361493129</v>
      </c>
      <c r="L40" s="26">
        <v>2138.9999999999995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-0.25000000000000011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5090</v>
      </c>
      <c r="K41" s="30">
        <v>0.57976424361493129</v>
      </c>
      <c r="L41" s="26">
        <v>2138.9999999999995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-0.25000000000000011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11878</v>
      </c>
      <c r="K42" s="30">
        <v>0.55447044957063474</v>
      </c>
      <c r="L42" s="26">
        <v>5292.0000000000009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-0.24999999999999989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32239</v>
      </c>
      <c r="K43" s="30">
        <v>0.80263035453953291</v>
      </c>
      <c r="L43" s="26">
        <v>6362.9999999999982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-0.25000000000000022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15271</v>
      </c>
      <c r="K44" s="30">
        <v>0.61238949643114393</v>
      </c>
      <c r="L44" s="26">
        <v>5919.2000000000007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-0.19999999999999996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4921</v>
      </c>
      <c r="K45" s="30">
        <v>0.69550904287746396</v>
      </c>
      <c r="L45" s="26">
        <v>1498.3999999999999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-0.20000000000000007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3054</v>
      </c>
      <c r="K46" s="30">
        <v>0.62462344466273734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147056</v>
      </c>
      <c r="K47" s="30">
        <v>0.9642857142857143</v>
      </c>
      <c r="L47" s="26">
        <v>5251.9999999999973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-0.2000000000000004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39592</v>
      </c>
      <c r="K48" s="30">
        <v>0.93829056375025266</v>
      </c>
      <c r="L48" s="26">
        <v>2443.1999999999966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-0.20000000000000107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79184</v>
      </c>
      <c r="K49" s="30">
        <v>0.91876136593251156</v>
      </c>
      <c r="L49" s="26">
        <v>6432.8000000000047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-0.1999999999999994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479346</v>
      </c>
      <c r="K50" s="30">
        <v>0.95867869972837993</v>
      </c>
      <c r="L50" s="26">
        <v>19807.199999999993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-0.20000000000000029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721140</v>
      </c>
      <c r="K51" s="30">
        <v>0.95982818870122311</v>
      </c>
      <c r="L51" s="26">
        <v>28969.499999999971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-0.25000000000000078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1187760</v>
      </c>
      <c r="K52" s="30">
        <v>0.97717518690644578</v>
      </c>
      <c r="L52" s="26">
        <v>27110.399999999958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-0.20000000000000129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89" priority="7">
      <formula>ISERROR($Q55)</formula>
    </cfRule>
  </conditionalFormatting>
  <conditionalFormatting sqref="Q55">
    <cfRule type="expression" dxfId="188" priority="6">
      <formula>ISERROR($J53)</formula>
    </cfRule>
  </conditionalFormatting>
  <conditionalFormatting sqref="Q58">
    <cfRule type="expression" dxfId="187" priority="5">
      <formula>ISERROR($Q58)</formula>
    </cfRule>
  </conditionalFormatting>
  <conditionalFormatting sqref="Q58">
    <cfRule type="expression" dxfId="186" priority="4">
      <formula>ISERROR($Q58)</formula>
    </cfRule>
  </conditionalFormatting>
  <conditionalFormatting sqref="Q58">
    <cfRule type="expression" dxfId="185" priority="3">
      <formula>ISERROR($Q58)</formula>
    </cfRule>
  </conditionalFormatting>
  <conditionalFormatting sqref="Q58">
    <cfRule type="expression" dxfId="184" priority="8">
      <formula>ISERROR($J59)</formula>
    </cfRule>
  </conditionalFormatting>
  <conditionalFormatting sqref="Q53">
    <cfRule type="expression" dxfId="183" priority="9">
      <formula>ISERROR($G54)</formula>
    </cfRule>
  </conditionalFormatting>
  <conditionalFormatting sqref="D3:E3">
    <cfRule type="cellIs" dxfId="182" priority="2" operator="equal">
      <formula>0</formula>
    </cfRule>
  </conditionalFormatting>
  <conditionalFormatting sqref="Q57">
    <cfRule type="expression" dxfId="181" priority="1">
      <formula>ISERROR($Q57)</formula>
    </cfRule>
  </conditionalFormatting>
  <conditionalFormatting sqref="Q56">
    <cfRule type="expression" dxfId="180" priority="10">
      <formula>ISERROR($Q56)</formula>
    </cfRule>
  </conditionalFormatting>
  <dataValidations count="10">
    <dataValidation type="decimal" allowBlank="1" showInputMessage="1" showErrorMessage="1" sqref="G58:G59" xr:uid="{51DF0252-38E7-4348-B5E3-DC36A8B4D747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C9949C70-34A7-452A-86B0-00C41B3CF67D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2AA80FF1-EAC3-4E56-B35B-1236969FFA60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AC798F1A-633F-4031-A1E8-0CF616293875}">
      <formula1>A8</formula1>
    </dataValidation>
    <dataValidation operator="greaterThanOrEqual" allowBlank="1" showInputMessage="1" showErrorMessage="1" sqref="K11:K52" xr:uid="{DB38D0E2-6F01-47D6-BFF3-FC54B70F36B9}"/>
    <dataValidation type="decimal" allowBlank="1" showInputMessage="1" showErrorMessage="1" errorTitle="Error" error="Mayor a 1" sqref="Q53:Q54" xr:uid="{61B328EF-E1D9-4953-B107-656BD88886B3}">
      <formula1>0.011</formula1>
      <formula2>AG56</formula2>
    </dataValidation>
    <dataValidation type="decimal" operator="greaterThan" allowBlank="1" showInputMessage="1" showErrorMessage="1" sqref="O8:P52" xr:uid="{245C78F8-126E-4E82-AB9A-70EFA9120A88}">
      <formula1>0</formula1>
    </dataValidation>
    <dataValidation type="decimal" allowBlank="1" showInputMessage="1" showErrorMessage="1" errorTitle="Error" error="Mayor a 1" promptTitle="Porcentaje de AIU" prompt="Mayor a 1" sqref="N53" xr:uid="{0DF8BE77-3CEE-4C89-8EC0-1233C08F2CAD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9F23EB75-044A-49E0-80F6-3F2A62B332FE}">
      <formula1>0.011</formula1>
      <formula2>R56</formula2>
    </dataValidation>
    <dataValidation type="list" allowBlank="1" showInputMessage="1" showErrorMessage="1" sqref="D4" xr:uid="{EE0C6686-E685-41E6-9644-AB10C1F0C8A7}">
      <formula1>INDIRECT("regioncobertura"&amp;$D$3)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3F3BC-0F55-4348-AABD-CEFAB2814C77}">
  <sheetPr>
    <tabColor rgb="FF00B050"/>
  </sheetPr>
  <dimension ref="A1:Y60"/>
  <sheetViews>
    <sheetView workbookViewId="0">
      <selection activeCell="Y51" sqref="Y51"/>
    </sheetView>
  </sheetViews>
  <sheetFormatPr baseColWidth="10" defaultRowHeight="15"/>
  <cols>
    <col min="10" max="10" width="18" customWidth="1"/>
    <col min="12" max="14" width="18" customWidth="1"/>
    <col min="17" max="17" width="21.5703125" customWidth="1"/>
    <col min="19" max="19" width="15.28515625" customWidth="1"/>
    <col min="25" max="25" width="15.710937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'[7]Solicitud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176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 customHeight="1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46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46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46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9637</v>
      </c>
      <c r="K11" s="30">
        <v>0.49398152952163532</v>
      </c>
      <c r="L11" s="47">
        <v>4876.5</v>
      </c>
      <c r="M11" s="47">
        <v>4925.76</v>
      </c>
      <c r="N11" s="47">
        <v>748715.52000000002</v>
      </c>
      <c r="O11" s="66"/>
      <c r="P11" s="47"/>
      <c r="Q11" s="69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-0.25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6911</v>
      </c>
      <c r="K12" s="30">
        <v>0.38793228186948348</v>
      </c>
      <c r="L12" s="26">
        <v>4230</v>
      </c>
      <c r="M12" s="26">
        <v>4272.7299999999996</v>
      </c>
      <c r="N12" s="26">
        <v>2435456.0999999996</v>
      </c>
      <c r="O12" s="28"/>
      <c r="P12" s="26"/>
      <c r="Q12" s="46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-0.25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9029</v>
      </c>
      <c r="K13" s="30">
        <v>0.53076198914608486</v>
      </c>
      <c r="L13" s="26">
        <v>4236.75</v>
      </c>
      <c r="M13" s="26">
        <v>4279.55</v>
      </c>
      <c r="N13" s="26">
        <v>2225366</v>
      </c>
      <c r="O13" s="28"/>
      <c r="P13" s="26"/>
      <c r="Q13" s="46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8388</v>
      </c>
      <c r="K14" s="30">
        <v>0.35640200286123036</v>
      </c>
      <c r="L14" s="26">
        <v>5398.5</v>
      </c>
      <c r="M14" s="26">
        <v>5453.03</v>
      </c>
      <c r="N14" s="26">
        <v>539849.97</v>
      </c>
      <c r="O14" s="28"/>
      <c r="P14" s="26"/>
      <c r="Q14" s="46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7305</v>
      </c>
      <c r="K15" s="30">
        <v>0.41232032854209444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46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2290</v>
      </c>
      <c r="K16" s="30">
        <v>0.25</v>
      </c>
      <c r="L16" s="26">
        <v>1717.5</v>
      </c>
      <c r="M16" s="26">
        <v>1734.85</v>
      </c>
      <c r="N16" s="26">
        <v>404220.05</v>
      </c>
      <c r="O16" s="28"/>
      <c r="P16" s="26"/>
      <c r="Q16" s="46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1998</v>
      </c>
      <c r="K17" s="30">
        <v>0.25</v>
      </c>
      <c r="L17" s="26">
        <v>1498.5</v>
      </c>
      <c r="M17" s="26">
        <v>1513.64</v>
      </c>
      <c r="N17" s="26">
        <v>538855.84000000008</v>
      </c>
      <c r="O17" s="28"/>
      <c r="P17" s="26"/>
      <c r="Q17" s="46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4943</v>
      </c>
      <c r="K18" s="30">
        <v>0.54966619461865263</v>
      </c>
      <c r="L18" s="26">
        <v>2226</v>
      </c>
      <c r="M18" s="26">
        <v>2248.48</v>
      </c>
      <c r="N18" s="26">
        <v>285556.96000000002</v>
      </c>
      <c r="O18" s="28"/>
      <c r="P18" s="26"/>
      <c r="Q18" s="46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17910</v>
      </c>
      <c r="K19" s="30">
        <v>0.19999999999999996</v>
      </c>
      <c r="L19" s="26">
        <v>14328</v>
      </c>
      <c r="M19" s="26">
        <v>14472.73</v>
      </c>
      <c r="N19" s="26">
        <v>303927.33</v>
      </c>
      <c r="O19" s="28"/>
      <c r="P19" s="26"/>
      <c r="Q19" s="46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8856</v>
      </c>
      <c r="K20" s="30">
        <v>0.30289069557362236</v>
      </c>
      <c r="L20" s="26">
        <v>6173.6</v>
      </c>
      <c r="M20" s="26">
        <v>6235.96</v>
      </c>
      <c r="N20" s="26">
        <v>18707.88</v>
      </c>
      <c r="O20" s="28"/>
      <c r="P20" s="26"/>
      <c r="Q20" s="46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-0.19999999999999996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9398</v>
      </c>
      <c r="K21" s="30">
        <v>0.550031921685465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46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7815</v>
      </c>
      <c r="K22" s="30">
        <v>0.44452975047984644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46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7587</v>
      </c>
      <c r="K23" s="30">
        <v>0.19999999999999996</v>
      </c>
      <c r="L23" s="26">
        <v>6069.6</v>
      </c>
      <c r="M23" s="26">
        <v>6130.91</v>
      </c>
      <c r="N23" s="26">
        <v>165534.57</v>
      </c>
      <c r="O23" s="28"/>
      <c r="P23" s="26"/>
      <c r="Q23" s="46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4329</v>
      </c>
      <c r="K24" s="30">
        <v>0.7428967428967429</v>
      </c>
      <c r="L24" s="26">
        <v>1113</v>
      </c>
      <c r="M24" s="26">
        <v>1124.24</v>
      </c>
      <c r="N24" s="26">
        <v>310290.24</v>
      </c>
      <c r="O24" s="28"/>
      <c r="P24" s="26"/>
      <c r="Q24" s="46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322</v>
      </c>
      <c r="K25" s="30">
        <v>0.34906832298136647</v>
      </c>
      <c r="L25" s="26">
        <v>209.6</v>
      </c>
      <c r="M25" s="26">
        <v>211.72</v>
      </c>
      <c r="N25" s="26">
        <v>58434.720000000001</v>
      </c>
      <c r="O25" s="28"/>
      <c r="P25" s="26"/>
      <c r="Q25" s="46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2185</v>
      </c>
      <c r="K26" s="30">
        <v>0.19999999999999996</v>
      </c>
      <c r="L26" s="26">
        <v>1748</v>
      </c>
      <c r="M26" s="26">
        <v>1765.66</v>
      </c>
      <c r="N26" s="26">
        <v>215410.52000000002</v>
      </c>
      <c r="O26" s="28"/>
      <c r="P26" s="26"/>
      <c r="Q26" s="46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2185</v>
      </c>
      <c r="K27" s="30">
        <v>0.19999999999999996</v>
      </c>
      <c r="L27" s="26">
        <v>1748</v>
      </c>
      <c r="M27" s="26">
        <v>1765.66</v>
      </c>
      <c r="N27" s="26">
        <v>60032.44</v>
      </c>
      <c r="O27" s="28"/>
      <c r="P27" s="26"/>
      <c r="Q27" s="46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-0.19999999999999996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1385</v>
      </c>
      <c r="K28" s="30">
        <v>0.19999999999999996</v>
      </c>
      <c r="L28" s="26">
        <v>1108</v>
      </c>
      <c r="M28" s="26">
        <v>1119.19</v>
      </c>
      <c r="N28" s="26">
        <v>111919</v>
      </c>
      <c r="O28" s="28"/>
      <c r="P28" s="26"/>
      <c r="Q28" s="46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1281</v>
      </c>
      <c r="K29" s="30">
        <v>0.20000000000000007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46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5547</v>
      </c>
      <c r="K30" s="30">
        <v>0.25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46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2425</v>
      </c>
      <c r="K31" s="30">
        <v>0.19999999999999996</v>
      </c>
      <c r="L31" s="26">
        <v>1940</v>
      </c>
      <c r="M31" s="26">
        <v>1959.6</v>
      </c>
      <c r="N31" s="26">
        <v>143050.79999999999</v>
      </c>
      <c r="O31" s="28"/>
      <c r="P31" s="26"/>
      <c r="Q31" s="46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-0.19999999999999996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11000</v>
      </c>
      <c r="K32" s="30">
        <v>0.19999999999999996</v>
      </c>
      <c r="L32" s="26">
        <v>8800</v>
      </c>
      <c r="M32" s="26">
        <v>8888.89</v>
      </c>
      <c r="N32" s="26">
        <v>53333.34</v>
      </c>
      <c r="O32" s="28"/>
      <c r="P32" s="26"/>
      <c r="Q32" s="46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18816</v>
      </c>
      <c r="K33" s="30">
        <v>0.3386904761904761</v>
      </c>
      <c r="L33" s="26">
        <v>12443.200000000003</v>
      </c>
      <c r="M33" s="26">
        <v>12568.89</v>
      </c>
      <c r="N33" s="26">
        <v>75413.34</v>
      </c>
      <c r="O33" s="28"/>
      <c r="P33" s="26"/>
      <c r="Q33" s="46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-0.19999999999999984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18816</v>
      </c>
      <c r="K34" s="30">
        <v>0.3386904761904761</v>
      </c>
      <c r="L34" s="26">
        <v>12443.200000000003</v>
      </c>
      <c r="M34" s="26">
        <v>12568.89</v>
      </c>
      <c r="N34" s="26">
        <v>75413.34</v>
      </c>
      <c r="O34" s="28"/>
      <c r="P34" s="26"/>
      <c r="Q34" s="46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-0.19999999999999984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593</v>
      </c>
      <c r="K35" s="30">
        <v>0.27403035413153454</v>
      </c>
      <c r="L35" s="26">
        <v>430.5</v>
      </c>
      <c r="M35" s="26">
        <v>434.85</v>
      </c>
      <c r="N35" s="26">
        <v>302655.60000000003</v>
      </c>
      <c r="O35" s="28"/>
      <c r="P35" s="26"/>
      <c r="Q35" s="46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1291</v>
      </c>
      <c r="K36" s="30">
        <v>0.25</v>
      </c>
      <c r="L36" s="26">
        <v>968.25</v>
      </c>
      <c r="M36" s="26">
        <v>978.03</v>
      </c>
      <c r="N36" s="26">
        <v>654302.06999999995</v>
      </c>
      <c r="O36" s="28"/>
      <c r="P36" s="26"/>
      <c r="Q36" s="46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-0.25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1363</v>
      </c>
      <c r="K37" s="30">
        <v>0.25</v>
      </c>
      <c r="L37" s="26">
        <v>1022.25</v>
      </c>
      <c r="M37" s="26">
        <v>1032.58</v>
      </c>
      <c r="N37" s="26">
        <v>690796.0199999999</v>
      </c>
      <c r="O37" s="28"/>
      <c r="P37" s="26"/>
      <c r="Q37" s="46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-0.25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1363</v>
      </c>
      <c r="K38" s="30">
        <v>0.25</v>
      </c>
      <c r="L38" s="26">
        <v>1022.25</v>
      </c>
      <c r="M38" s="26">
        <v>1032.58</v>
      </c>
      <c r="N38" s="26">
        <v>690796.0199999999</v>
      </c>
      <c r="O38" s="28"/>
      <c r="P38" s="26"/>
      <c r="Q38" s="46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-0.25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2498</v>
      </c>
      <c r="K39" s="30">
        <v>0.47007606084867892</v>
      </c>
      <c r="L39" s="26">
        <v>1323.75</v>
      </c>
      <c r="M39" s="26">
        <v>1337.12</v>
      </c>
      <c r="N39" s="26">
        <v>894533.27999999991</v>
      </c>
      <c r="O39" s="28"/>
      <c r="P39" s="26"/>
      <c r="Q39" s="46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-0.25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2934</v>
      </c>
      <c r="K40" s="30">
        <v>0.27096114519427406</v>
      </c>
      <c r="L40" s="26">
        <v>2139</v>
      </c>
      <c r="M40" s="26">
        <v>2160.61</v>
      </c>
      <c r="N40" s="26">
        <v>525028.23</v>
      </c>
      <c r="O40" s="28"/>
      <c r="P40" s="26"/>
      <c r="Q40" s="46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2852</v>
      </c>
      <c r="K41" s="30">
        <v>0.25</v>
      </c>
      <c r="L41" s="26">
        <v>2139</v>
      </c>
      <c r="M41" s="26">
        <v>2160.61</v>
      </c>
      <c r="N41" s="26">
        <v>525028.23</v>
      </c>
      <c r="O41" s="28"/>
      <c r="P41" s="26"/>
      <c r="Q41" s="46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7056</v>
      </c>
      <c r="K42" s="30">
        <v>0.25</v>
      </c>
      <c r="L42" s="26">
        <v>5292</v>
      </c>
      <c r="M42" s="26">
        <v>5345.45</v>
      </c>
      <c r="N42" s="26">
        <v>5569958.8999999994</v>
      </c>
      <c r="O42" s="28"/>
      <c r="P42" s="26"/>
      <c r="Q42" s="46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14674</v>
      </c>
      <c r="K43" s="30">
        <v>0.56637590295761209</v>
      </c>
      <c r="L43" s="26">
        <v>6363</v>
      </c>
      <c r="M43" s="26">
        <v>6427.27</v>
      </c>
      <c r="N43" s="26">
        <v>5553161.2800000003</v>
      </c>
      <c r="O43" s="28"/>
      <c r="P43" s="26"/>
      <c r="Q43" s="46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7399</v>
      </c>
      <c r="K44" s="30">
        <v>0.20000000000000007</v>
      </c>
      <c r="L44" s="26">
        <v>5919.2</v>
      </c>
      <c r="M44" s="26">
        <v>5978.99</v>
      </c>
      <c r="N44" s="26">
        <v>11957.98</v>
      </c>
      <c r="O44" s="28"/>
      <c r="P44" s="26"/>
      <c r="Q44" s="46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-0.20000000000000007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1873</v>
      </c>
      <c r="K45" s="30">
        <v>0.19999999999999996</v>
      </c>
      <c r="L45" s="26">
        <v>1498.4</v>
      </c>
      <c r="M45" s="26">
        <v>1513.54</v>
      </c>
      <c r="N45" s="26">
        <v>133191.51999999999</v>
      </c>
      <c r="O45" s="28"/>
      <c r="P45" s="26"/>
      <c r="Q45" s="46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2061</v>
      </c>
      <c r="K46" s="30">
        <v>0.44376516254245513</v>
      </c>
      <c r="L46" s="26">
        <v>1146.4000000000001</v>
      </c>
      <c r="M46" s="26">
        <v>1157.98</v>
      </c>
      <c r="N46" s="26">
        <v>11579.8</v>
      </c>
      <c r="O46" s="28"/>
      <c r="P46" s="26"/>
      <c r="Q46" s="46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14569</v>
      </c>
      <c r="K47" s="30">
        <v>0.63950854554190406</v>
      </c>
      <c r="L47" s="26">
        <v>5252</v>
      </c>
      <c r="M47" s="26">
        <v>5305.05</v>
      </c>
      <c r="N47" s="26">
        <v>42440.4</v>
      </c>
      <c r="O47" s="28"/>
      <c r="P47" s="26"/>
      <c r="Q47" s="46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-0.19999999999999996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7280</v>
      </c>
      <c r="K48" s="30">
        <v>0.66439560439560441</v>
      </c>
      <c r="L48" s="26">
        <v>2443.1999999999998</v>
      </c>
      <c r="M48" s="26">
        <v>2467.88</v>
      </c>
      <c r="N48" s="26">
        <v>37018.200000000004</v>
      </c>
      <c r="O48" s="28"/>
      <c r="P48" s="26"/>
      <c r="Q48" s="46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-0.20000000000000007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10932</v>
      </c>
      <c r="K49" s="30">
        <v>0.41156238565678738</v>
      </c>
      <c r="L49" s="26">
        <v>6432.8</v>
      </c>
      <c r="M49" s="26">
        <v>6497.78</v>
      </c>
      <c r="N49" s="26">
        <v>58480.02</v>
      </c>
      <c r="O49" s="28"/>
      <c r="P49" s="26"/>
      <c r="Q49" s="46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-0.19999999999999996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34974</v>
      </c>
      <c r="K50" s="30">
        <v>0.43365928975810597</v>
      </c>
      <c r="L50" s="26">
        <v>19807.2</v>
      </c>
      <c r="M50" s="26">
        <v>20007.27</v>
      </c>
      <c r="N50" s="26">
        <v>180065.43</v>
      </c>
      <c r="O50" s="28"/>
      <c r="P50" s="26"/>
      <c r="Q50" s="46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38626</v>
      </c>
      <c r="K51" s="30">
        <v>0.25</v>
      </c>
      <c r="L51" s="26">
        <v>28969.5</v>
      </c>
      <c r="M51" s="26">
        <v>29262.12</v>
      </c>
      <c r="N51" s="26">
        <v>321883.32</v>
      </c>
      <c r="O51" s="28"/>
      <c r="P51" s="26"/>
      <c r="Q51" s="46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33888</v>
      </c>
      <c r="K52" s="30">
        <v>0.19999999999999996</v>
      </c>
      <c r="L52" s="26">
        <v>27110.400000000001</v>
      </c>
      <c r="M52" s="26">
        <v>27384.240000000002</v>
      </c>
      <c r="N52" s="26">
        <v>246458.16</v>
      </c>
      <c r="O52" s="28"/>
      <c r="P52" s="26"/>
      <c r="Q52" s="46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-0.19999999999999996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79" priority="7">
      <formula>ISERROR($Q55)</formula>
    </cfRule>
  </conditionalFormatting>
  <conditionalFormatting sqref="Q55">
    <cfRule type="expression" dxfId="178" priority="6">
      <formula>ISERROR($J53)</formula>
    </cfRule>
  </conditionalFormatting>
  <conditionalFormatting sqref="Q58">
    <cfRule type="expression" dxfId="177" priority="5">
      <formula>ISERROR($Q58)</formula>
    </cfRule>
  </conditionalFormatting>
  <conditionalFormatting sqref="Q58">
    <cfRule type="expression" dxfId="176" priority="4">
      <formula>ISERROR($Q58)</formula>
    </cfRule>
  </conditionalFormatting>
  <conditionalFormatting sqref="Q58">
    <cfRule type="expression" dxfId="175" priority="3">
      <formula>ISERROR($Q58)</formula>
    </cfRule>
  </conditionalFormatting>
  <conditionalFormatting sqref="Q58">
    <cfRule type="expression" dxfId="174" priority="8">
      <formula>ISERROR($J59)</formula>
    </cfRule>
  </conditionalFormatting>
  <conditionalFormatting sqref="Q53">
    <cfRule type="expression" dxfId="173" priority="9">
      <formula>ISERROR($G54)</formula>
    </cfRule>
  </conditionalFormatting>
  <conditionalFormatting sqref="D3:E3">
    <cfRule type="cellIs" dxfId="172" priority="2" operator="equal">
      <formula>0</formula>
    </cfRule>
  </conditionalFormatting>
  <conditionalFormatting sqref="Q57">
    <cfRule type="expression" dxfId="171" priority="1">
      <formula>ISERROR($Q57)</formula>
    </cfRule>
  </conditionalFormatting>
  <conditionalFormatting sqref="Q56">
    <cfRule type="expression" dxfId="170" priority="10">
      <formula>ISERROR($Q56)</formula>
    </cfRule>
  </conditionalFormatting>
  <dataValidations count="10">
    <dataValidation type="decimal" allowBlank="1" showInputMessage="1" showErrorMessage="1" sqref="G58:G59" xr:uid="{9D88111B-1102-4904-9B05-AD80F0EA5A0A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E0E3F7E6-DC67-4C92-845F-76AF6471FC07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AF0C80B5-D589-4BE3-A048-3F252DA57049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CF09F665-8265-4BBB-94FC-1CCCE707BBF6}">
      <formula1>A8</formula1>
    </dataValidation>
    <dataValidation operator="greaterThanOrEqual" allowBlank="1" showInputMessage="1" showErrorMessage="1" sqref="K11:K52" xr:uid="{96F39C2C-C538-4D7B-9AD2-95E08B65F4B8}"/>
    <dataValidation type="decimal" allowBlank="1" showInputMessage="1" showErrorMessage="1" errorTitle="Error" error="Mayor a 1" sqref="Q53:Q54" xr:uid="{F0C7CA9B-1695-4C79-9256-2EA9063B6E3C}">
      <formula1>0.011</formula1>
      <formula2>AG56</formula2>
    </dataValidation>
    <dataValidation type="decimal" operator="greaterThan" allowBlank="1" showInputMessage="1" showErrorMessage="1" sqref="O8:P52" xr:uid="{50F3DD9A-85B4-434F-A206-FC2C318B88F2}">
      <formula1>0</formula1>
    </dataValidation>
    <dataValidation type="decimal" allowBlank="1" showInputMessage="1" showErrorMessage="1" errorTitle="Error" error="Mayor a 1" promptTitle="Porcentaje de AIU" prompt="Mayor a 1" sqref="N53" xr:uid="{1FA7BBF3-0634-436F-91BD-B736DD845E87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C4E8CD6E-310C-4A18-89D2-DCE56C2839F0}">
      <formula1>0.011</formula1>
      <formula2>R56</formula2>
    </dataValidation>
    <dataValidation type="list" allowBlank="1" showInputMessage="1" showErrorMessage="1" sqref="D4" xr:uid="{654718C5-58BD-4E79-8551-3D799C449731}">
      <formula1>INDIRECT("regioncobertura"&amp;$D$3)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2A9C4-144F-4FE9-9530-69DA06A6AF0D}">
  <sheetPr>
    <tabColor rgb="FF00B050"/>
  </sheetPr>
  <dimension ref="A1:Y60"/>
  <sheetViews>
    <sheetView workbookViewId="0">
      <selection activeCell="Y51" sqref="Y51"/>
    </sheetView>
  </sheetViews>
  <sheetFormatPr baseColWidth="10" defaultRowHeight="15"/>
  <cols>
    <col min="10" max="10" width="17.85546875" customWidth="1"/>
    <col min="12" max="14" width="17.85546875" customWidth="1"/>
    <col min="17" max="17" width="22.140625" customWidth="1"/>
    <col min="19" max="19" width="14.42578125" customWidth="1"/>
    <col min="21" max="25" width="14.42578125" customWidth="1"/>
  </cols>
  <sheetData>
    <row r="1" spans="1:25" ht="27.75">
      <c r="A1" s="17"/>
      <c r="B1" s="92" t="s">
        <v>85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25" ht="18">
      <c r="A2" s="18"/>
      <c r="B2" s="19" t="s">
        <v>86</v>
      </c>
      <c r="C2" s="20"/>
      <c r="D2" s="20"/>
      <c r="E2" s="20"/>
      <c r="F2" s="21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25.5">
      <c r="A3" s="18"/>
      <c r="B3" s="93" t="s">
        <v>87</v>
      </c>
      <c r="C3" s="94"/>
      <c r="D3" s="95">
        <f>'[8]Solicitud de Cotización General'!H9</f>
        <v>5</v>
      </c>
      <c r="E3" s="96"/>
    </row>
    <row r="4" spans="1:25" ht="25.5">
      <c r="A4" s="18"/>
      <c r="B4" s="22" t="s">
        <v>88</v>
      </c>
      <c r="C4" s="23"/>
      <c r="D4" s="97" t="s">
        <v>177</v>
      </c>
      <c r="E4" s="98"/>
      <c r="F4" s="98"/>
      <c r="G4" s="98"/>
      <c r="H4" s="98"/>
      <c r="I4" s="98"/>
      <c r="J4" s="98"/>
      <c r="K4" s="98"/>
      <c r="L4" s="98"/>
      <c r="M4" s="99"/>
      <c r="N4" s="20"/>
      <c r="O4" s="20"/>
      <c r="P4" s="20"/>
      <c r="Q4" s="20"/>
    </row>
    <row r="5" spans="1:25">
      <c r="A5" s="18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25">
      <c r="A6" s="18"/>
      <c r="B6" s="100" t="s">
        <v>90</v>
      </c>
      <c r="C6" s="100"/>
      <c r="D6" s="100"/>
      <c r="E6" s="100"/>
      <c r="F6" s="100"/>
      <c r="G6" s="100"/>
      <c r="H6" s="100"/>
      <c r="I6" s="101"/>
      <c r="J6" s="102" t="s">
        <v>91</v>
      </c>
      <c r="K6" s="100"/>
      <c r="L6" s="100"/>
      <c r="M6" s="100"/>
      <c r="N6" s="100"/>
      <c r="O6" s="100"/>
      <c r="P6" s="100"/>
      <c r="Q6" s="100"/>
    </row>
    <row r="7" spans="1:25" ht="72">
      <c r="A7" s="18"/>
      <c r="B7" s="24" t="s">
        <v>92</v>
      </c>
      <c r="C7" s="24" t="s">
        <v>93</v>
      </c>
      <c r="D7" s="24" t="s">
        <v>94</v>
      </c>
      <c r="E7" s="24" t="s">
        <v>95</v>
      </c>
      <c r="F7" s="24" t="s">
        <v>96</v>
      </c>
      <c r="G7" s="24" t="s">
        <v>97</v>
      </c>
      <c r="H7" s="24" t="s">
        <v>98</v>
      </c>
      <c r="I7" s="24" t="s">
        <v>99</v>
      </c>
      <c r="J7" s="24" t="s">
        <v>100</v>
      </c>
      <c r="K7" s="24" t="s">
        <v>101</v>
      </c>
      <c r="L7" s="24" t="s">
        <v>102</v>
      </c>
      <c r="M7" s="24" t="s">
        <v>103</v>
      </c>
      <c r="N7" s="24" t="s">
        <v>104</v>
      </c>
      <c r="O7" s="24" t="s">
        <v>105</v>
      </c>
      <c r="P7" s="24" t="s">
        <v>106</v>
      </c>
      <c r="Q7" s="24" t="s">
        <v>107</v>
      </c>
      <c r="S7" s="20"/>
      <c r="T7" s="20"/>
      <c r="U7" s="20"/>
      <c r="V7" s="106" t="s">
        <v>187</v>
      </c>
      <c r="W7" s="107"/>
      <c r="X7" s="107"/>
      <c r="Y7" s="108"/>
    </row>
    <row r="8" spans="1:25" ht="36" customHeight="1">
      <c r="A8" s="18" t="b">
        <v>1</v>
      </c>
      <c r="B8" s="25">
        <v>1</v>
      </c>
      <c r="C8" s="25" t="s">
        <v>108</v>
      </c>
      <c r="D8" s="25" t="s">
        <v>109</v>
      </c>
      <c r="E8" s="25" t="s">
        <v>109</v>
      </c>
      <c r="F8" s="25" t="s">
        <v>110</v>
      </c>
      <c r="G8" s="25">
        <v>90</v>
      </c>
      <c r="H8" s="25" t="s">
        <v>111</v>
      </c>
      <c r="I8" s="25">
        <v>10</v>
      </c>
      <c r="J8" s="26">
        <v>2200293</v>
      </c>
      <c r="K8" s="27"/>
      <c r="L8" s="26">
        <v>2200293</v>
      </c>
      <c r="M8" s="26">
        <v>2222518.1800000002</v>
      </c>
      <c r="N8" s="26">
        <v>200026636.20000002</v>
      </c>
      <c r="O8" s="28"/>
      <c r="P8" s="26"/>
      <c r="Q8" s="29">
        <f t="shared" ref="Q8:Q52" si="0">I8*N8</f>
        <v>2000266362.0000002</v>
      </c>
      <c r="S8" s="50"/>
      <c r="T8" s="50"/>
      <c r="U8" s="50"/>
      <c r="V8" s="106" t="s">
        <v>188</v>
      </c>
      <c r="W8" s="107"/>
      <c r="X8" s="107"/>
      <c r="Y8" s="108"/>
    </row>
    <row r="9" spans="1:25" ht="36" customHeight="1">
      <c r="A9" s="18" t="b">
        <v>1</v>
      </c>
      <c r="B9" s="25">
        <v>2</v>
      </c>
      <c r="C9" s="25" t="s">
        <v>108</v>
      </c>
      <c r="D9" s="25" t="s">
        <v>112</v>
      </c>
      <c r="E9" s="25" t="s">
        <v>112</v>
      </c>
      <c r="F9" s="25" t="s">
        <v>110</v>
      </c>
      <c r="G9" s="25">
        <v>1</v>
      </c>
      <c r="H9" s="25" t="s">
        <v>111</v>
      </c>
      <c r="I9" s="25">
        <v>10</v>
      </c>
      <c r="J9" s="26">
        <v>2200293</v>
      </c>
      <c r="K9" s="27"/>
      <c r="L9" s="26">
        <v>2200293</v>
      </c>
      <c r="M9" s="26">
        <v>2222518.1800000002</v>
      </c>
      <c r="N9" s="26">
        <v>2222518.1800000002</v>
      </c>
      <c r="O9" s="28"/>
      <c r="P9" s="26"/>
      <c r="Q9" s="29">
        <f t="shared" si="0"/>
        <v>22225181.800000001</v>
      </c>
      <c r="S9" s="109" t="s">
        <v>189</v>
      </c>
      <c r="T9" s="109" t="s">
        <v>190</v>
      </c>
      <c r="U9" s="109" t="s">
        <v>191</v>
      </c>
      <c r="V9" s="110" t="s">
        <v>192</v>
      </c>
      <c r="W9" s="110" t="s">
        <v>193</v>
      </c>
      <c r="X9" s="110" t="s">
        <v>194</v>
      </c>
      <c r="Y9" s="110" t="s">
        <v>195</v>
      </c>
    </row>
    <row r="10" spans="1:25" ht="36">
      <c r="A10" s="18" t="b">
        <v>1</v>
      </c>
      <c r="B10" s="25">
        <v>3</v>
      </c>
      <c r="C10" s="25" t="s">
        <v>108</v>
      </c>
      <c r="D10" s="25" t="s">
        <v>113</v>
      </c>
      <c r="E10" s="25" t="s">
        <v>113</v>
      </c>
      <c r="F10" s="25" t="s">
        <v>114</v>
      </c>
      <c r="G10" s="25">
        <v>23</v>
      </c>
      <c r="H10" s="25" t="s">
        <v>111</v>
      </c>
      <c r="I10" s="25">
        <v>10</v>
      </c>
      <c r="J10" s="26">
        <v>1408187</v>
      </c>
      <c r="K10" s="27"/>
      <c r="L10" s="26">
        <v>1408187</v>
      </c>
      <c r="M10" s="26">
        <v>1422411.11</v>
      </c>
      <c r="N10" s="26">
        <v>32715455.530000001</v>
      </c>
      <c r="O10" s="28"/>
      <c r="P10" s="26"/>
      <c r="Q10" s="29">
        <f t="shared" si="0"/>
        <v>327154555.30000001</v>
      </c>
      <c r="S10" s="109"/>
      <c r="T10" s="109"/>
      <c r="U10" s="109"/>
      <c r="V10" s="109"/>
      <c r="W10" s="109"/>
      <c r="X10" s="109"/>
      <c r="Y10" s="109"/>
    </row>
    <row r="11" spans="1:25" s="68" customFormat="1" ht="48">
      <c r="A11" s="64"/>
      <c r="B11" s="65">
        <v>4</v>
      </c>
      <c r="C11" s="65" t="s">
        <v>115</v>
      </c>
      <c r="D11" s="65" t="s">
        <v>116</v>
      </c>
      <c r="E11" s="65" t="s">
        <v>116</v>
      </c>
      <c r="F11" s="65"/>
      <c r="G11" s="65">
        <v>152</v>
      </c>
      <c r="H11" s="65" t="s">
        <v>117</v>
      </c>
      <c r="I11" s="65">
        <v>10</v>
      </c>
      <c r="J11" s="47">
        <v>9423</v>
      </c>
      <c r="K11" s="30">
        <v>0.48248965297675894</v>
      </c>
      <c r="L11" s="47">
        <v>4876.5000000000009</v>
      </c>
      <c r="M11" s="47">
        <v>4925.76</v>
      </c>
      <c r="N11" s="47">
        <v>748715.52000000002</v>
      </c>
      <c r="O11" s="66"/>
      <c r="P11" s="47"/>
      <c r="Q11" s="67">
        <f t="shared" si="0"/>
        <v>7487155.2000000002</v>
      </c>
      <c r="S11" s="79">
        <v>51890</v>
      </c>
      <c r="T11" s="79">
        <v>6502</v>
      </c>
      <c r="U11" s="79">
        <v>4876.5</v>
      </c>
      <c r="V11" s="80" t="str">
        <f>_xlfn.IFS(J11&lt;T11,"NO",J11&gt;S11,"NO",AND(J11&lt;=S11,J11&gt;=T11),"SI")</f>
        <v>SI</v>
      </c>
      <c r="W11" s="80" t="str">
        <f>IF(AND(L11&lt;T11,L11&gt;=U11),"SI","NO")</f>
        <v>SI</v>
      </c>
      <c r="X11" s="80" t="str">
        <f>IF(L11&lt;T11,"SI","NO")</f>
        <v>SI</v>
      </c>
      <c r="Y11" s="80">
        <f>IF(AND(W11="SI",X11="SI"),(L11/T11)-1,"N/A")</f>
        <v>-0.24999999999999989</v>
      </c>
    </row>
    <row r="12" spans="1:25" ht="36">
      <c r="A12" s="18"/>
      <c r="B12" s="25">
        <v>5</v>
      </c>
      <c r="C12" s="25" t="s">
        <v>115</v>
      </c>
      <c r="D12" s="25" t="s">
        <v>118</v>
      </c>
      <c r="E12" s="25" t="s">
        <v>118</v>
      </c>
      <c r="F12" s="25"/>
      <c r="G12" s="25">
        <v>570</v>
      </c>
      <c r="H12" s="25" t="s">
        <v>117</v>
      </c>
      <c r="I12" s="25">
        <v>10</v>
      </c>
      <c r="J12" s="26">
        <v>9038</v>
      </c>
      <c r="K12" s="30">
        <v>0.53197610090728031</v>
      </c>
      <c r="L12" s="26">
        <v>4230.0000000000009</v>
      </c>
      <c r="M12" s="26">
        <v>4272.7299999999996</v>
      </c>
      <c r="N12" s="26">
        <v>2435456.0999999996</v>
      </c>
      <c r="O12" s="28"/>
      <c r="P12" s="26"/>
      <c r="Q12" s="29">
        <f t="shared" si="0"/>
        <v>24354560.999999996</v>
      </c>
      <c r="S12" s="79">
        <v>32938</v>
      </c>
      <c r="T12" s="79">
        <v>5640</v>
      </c>
      <c r="U12" s="79">
        <v>4230</v>
      </c>
      <c r="V12" s="80" t="str">
        <f t="shared" ref="V12:V52" si="1">_xlfn.IFS(J12&lt;T12,"NO",J12&gt;S12,"NO",AND(J12&lt;=S12,J12&gt;=T12),"SI")</f>
        <v>SI</v>
      </c>
      <c r="W12" s="80" t="str">
        <f t="shared" ref="W12:W52" si="2">IF(AND(L12&lt;T12,L12&gt;=U12),"SI","NO")</f>
        <v>SI</v>
      </c>
      <c r="X12" s="80" t="str">
        <f t="shared" ref="X12:X52" si="3">IF(L12&lt;T12,"SI","NO")</f>
        <v>SI</v>
      </c>
      <c r="Y12" s="80">
        <f t="shared" ref="Y12:Y52" si="4">IF(AND(W12="SI",X12="SI"),(L12/T12)-1,"N/A")</f>
        <v>-0.24999999999999989</v>
      </c>
    </row>
    <row r="13" spans="1:25" ht="48">
      <c r="A13" s="18"/>
      <c r="B13" s="25">
        <v>6</v>
      </c>
      <c r="C13" s="25" t="s">
        <v>115</v>
      </c>
      <c r="D13" s="25" t="s">
        <v>119</v>
      </c>
      <c r="E13" s="25" t="s">
        <v>119</v>
      </c>
      <c r="F13" s="25"/>
      <c r="G13" s="25">
        <v>520</v>
      </c>
      <c r="H13" s="25" t="s">
        <v>117</v>
      </c>
      <c r="I13" s="25">
        <v>10</v>
      </c>
      <c r="J13" s="26">
        <v>6731</v>
      </c>
      <c r="K13" s="30">
        <v>0.37056158074580303</v>
      </c>
      <c r="L13" s="26">
        <v>4236.75</v>
      </c>
      <c r="M13" s="26">
        <v>4279.55</v>
      </c>
      <c r="N13" s="26">
        <v>2225366</v>
      </c>
      <c r="O13" s="28"/>
      <c r="P13" s="26"/>
      <c r="Q13" s="29">
        <f t="shared" si="0"/>
        <v>22253660</v>
      </c>
      <c r="S13" s="79">
        <v>35151</v>
      </c>
      <c r="T13" s="79">
        <v>5649</v>
      </c>
      <c r="U13" s="79">
        <v>4236.75</v>
      </c>
      <c r="V13" s="80" t="str">
        <f t="shared" si="1"/>
        <v>SI</v>
      </c>
      <c r="W13" s="80" t="str">
        <f t="shared" si="2"/>
        <v>SI</v>
      </c>
      <c r="X13" s="80" t="str">
        <f t="shared" si="3"/>
        <v>SI</v>
      </c>
      <c r="Y13" s="80">
        <f t="shared" si="4"/>
        <v>-0.25</v>
      </c>
    </row>
    <row r="14" spans="1:25" ht="36">
      <c r="A14" s="18"/>
      <c r="B14" s="25">
        <v>7</v>
      </c>
      <c r="C14" s="25" t="s">
        <v>115</v>
      </c>
      <c r="D14" s="25" t="s">
        <v>120</v>
      </c>
      <c r="E14" s="25" t="s">
        <v>120</v>
      </c>
      <c r="F14" s="25"/>
      <c r="G14" s="25">
        <v>99</v>
      </c>
      <c r="H14" s="25" t="s">
        <v>117</v>
      </c>
      <c r="I14" s="25">
        <v>10</v>
      </c>
      <c r="J14" s="26">
        <v>9946</v>
      </c>
      <c r="K14" s="30">
        <v>0.45721898250552984</v>
      </c>
      <c r="L14" s="26">
        <v>5398.5</v>
      </c>
      <c r="M14" s="26">
        <v>5453.03</v>
      </c>
      <c r="N14" s="26">
        <v>539849.97</v>
      </c>
      <c r="O14" s="28"/>
      <c r="P14" s="26"/>
      <c r="Q14" s="29">
        <f t="shared" si="0"/>
        <v>5398499.6999999993</v>
      </c>
      <c r="S14" s="79">
        <v>108539</v>
      </c>
      <c r="T14" s="79">
        <v>7198</v>
      </c>
      <c r="U14" s="79">
        <v>5398.5</v>
      </c>
      <c r="V14" s="80" t="str">
        <f t="shared" si="1"/>
        <v>SI</v>
      </c>
      <c r="W14" s="80" t="str">
        <f t="shared" si="2"/>
        <v>SI</v>
      </c>
      <c r="X14" s="80" t="str">
        <f t="shared" si="3"/>
        <v>SI</v>
      </c>
      <c r="Y14" s="80">
        <f t="shared" si="4"/>
        <v>-0.25</v>
      </c>
    </row>
    <row r="15" spans="1:25" ht="60">
      <c r="A15" s="18"/>
      <c r="B15" s="25">
        <v>8</v>
      </c>
      <c r="C15" s="25" t="s">
        <v>115</v>
      </c>
      <c r="D15" s="25" t="s">
        <v>121</v>
      </c>
      <c r="E15" s="25" t="s">
        <v>121</v>
      </c>
      <c r="F15" s="25"/>
      <c r="G15" s="25">
        <v>471</v>
      </c>
      <c r="H15" s="25" t="s">
        <v>117</v>
      </c>
      <c r="I15" s="25">
        <v>10</v>
      </c>
      <c r="J15" s="26">
        <v>8099</v>
      </c>
      <c r="K15" s="30">
        <v>0.46993455982220023</v>
      </c>
      <c r="L15" s="26">
        <v>4293</v>
      </c>
      <c r="M15" s="26">
        <v>4336.3599999999997</v>
      </c>
      <c r="N15" s="26">
        <v>2042425.5599999998</v>
      </c>
      <c r="O15" s="28"/>
      <c r="P15" s="26"/>
      <c r="Q15" s="29">
        <f t="shared" si="0"/>
        <v>20424255.599999998</v>
      </c>
      <c r="S15" s="79">
        <v>30130</v>
      </c>
      <c r="T15" s="79">
        <v>5724</v>
      </c>
      <c r="U15" s="79">
        <v>4293</v>
      </c>
      <c r="V15" s="80" t="str">
        <f t="shared" si="1"/>
        <v>SI</v>
      </c>
      <c r="W15" s="80" t="str">
        <f t="shared" si="2"/>
        <v>SI</v>
      </c>
      <c r="X15" s="80" t="str">
        <f t="shared" si="3"/>
        <v>SI</v>
      </c>
      <c r="Y15" s="80">
        <f t="shared" si="4"/>
        <v>-0.25</v>
      </c>
    </row>
    <row r="16" spans="1:25" ht="48">
      <c r="A16" s="18"/>
      <c r="B16" s="25">
        <v>9</v>
      </c>
      <c r="C16" s="25" t="s">
        <v>115</v>
      </c>
      <c r="D16" s="25" t="s">
        <v>122</v>
      </c>
      <c r="E16" s="25" t="s">
        <v>122</v>
      </c>
      <c r="F16" s="25"/>
      <c r="G16" s="25">
        <v>233</v>
      </c>
      <c r="H16" s="25" t="s">
        <v>117</v>
      </c>
      <c r="I16" s="25">
        <v>10</v>
      </c>
      <c r="J16" s="26">
        <v>3897</v>
      </c>
      <c r="K16" s="30">
        <v>0.55927636643571976</v>
      </c>
      <c r="L16" s="26">
        <v>1717.5</v>
      </c>
      <c r="M16" s="26">
        <v>1734.85</v>
      </c>
      <c r="N16" s="26">
        <v>404220.05</v>
      </c>
      <c r="O16" s="28"/>
      <c r="P16" s="26"/>
      <c r="Q16" s="29">
        <f t="shared" si="0"/>
        <v>4042200.5</v>
      </c>
      <c r="S16" s="79">
        <v>14228</v>
      </c>
      <c r="T16" s="79">
        <v>2290</v>
      </c>
      <c r="U16" s="79">
        <v>1717.5</v>
      </c>
      <c r="V16" s="80" t="str">
        <f t="shared" si="1"/>
        <v>SI</v>
      </c>
      <c r="W16" s="80" t="str">
        <f t="shared" si="2"/>
        <v>SI</v>
      </c>
      <c r="X16" s="80" t="str">
        <f t="shared" si="3"/>
        <v>SI</v>
      </c>
      <c r="Y16" s="80">
        <f t="shared" si="4"/>
        <v>-0.25</v>
      </c>
    </row>
    <row r="17" spans="1:25" ht="36">
      <c r="A17" s="18"/>
      <c r="B17" s="25">
        <v>10</v>
      </c>
      <c r="C17" s="25" t="s">
        <v>115</v>
      </c>
      <c r="D17" s="25" t="s">
        <v>123</v>
      </c>
      <c r="E17" s="25" t="s">
        <v>123</v>
      </c>
      <c r="F17" s="25"/>
      <c r="G17" s="25">
        <v>356</v>
      </c>
      <c r="H17" s="25" t="s">
        <v>117</v>
      </c>
      <c r="I17" s="25">
        <v>10</v>
      </c>
      <c r="J17" s="26">
        <v>3251</v>
      </c>
      <c r="K17" s="30">
        <v>0.53906490310673638</v>
      </c>
      <c r="L17" s="26">
        <v>1498.5</v>
      </c>
      <c r="M17" s="26">
        <v>1513.64</v>
      </c>
      <c r="N17" s="26">
        <v>538855.84000000008</v>
      </c>
      <c r="O17" s="28"/>
      <c r="P17" s="26"/>
      <c r="Q17" s="29">
        <f t="shared" si="0"/>
        <v>5388558.4000000004</v>
      </c>
      <c r="S17" s="79">
        <v>20390</v>
      </c>
      <c r="T17" s="79">
        <v>1998</v>
      </c>
      <c r="U17" s="79">
        <v>1498.5</v>
      </c>
      <c r="V17" s="80" t="str">
        <f t="shared" si="1"/>
        <v>SI</v>
      </c>
      <c r="W17" s="80" t="str">
        <f t="shared" si="2"/>
        <v>SI</v>
      </c>
      <c r="X17" s="80" t="str">
        <f t="shared" si="3"/>
        <v>SI</v>
      </c>
      <c r="Y17" s="80">
        <f t="shared" si="4"/>
        <v>-0.25</v>
      </c>
    </row>
    <row r="18" spans="1:25" ht="60">
      <c r="A18" s="18"/>
      <c r="B18" s="25">
        <v>11</v>
      </c>
      <c r="C18" s="25" t="s">
        <v>115</v>
      </c>
      <c r="D18" s="25" t="s">
        <v>124</v>
      </c>
      <c r="E18" s="25" t="s">
        <v>124</v>
      </c>
      <c r="F18" s="25"/>
      <c r="G18" s="25">
        <v>127</v>
      </c>
      <c r="H18" s="25" t="s">
        <v>117</v>
      </c>
      <c r="I18" s="25">
        <v>10</v>
      </c>
      <c r="J18" s="26">
        <v>3524</v>
      </c>
      <c r="K18" s="30">
        <v>0.36833144154370034</v>
      </c>
      <c r="L18" s="26">
        <v>2226</v>
      </c>
      <c r="M18" s="26">
        <v>2248.48</v>
      </c>
      <c r="N18" s="26">
        <v>285556.96000000002</v>
      </c>
      <c r="O18" s="28"/>
      <c r="P18" s="26"/>
      <c r="Q18" s="29">
        <f t="shared" si="0"/>
        <v>2855569.6</v>
      </c>
      <c r="S18" s="79">
        <v>32641</v>
      </c>
      <c r="T18" s="79">
        <v>2968</v>
      </c>
      <c r="U18" s="79">
        <v>2226</v>
      </c>
      <c r="V18" s="80" t="str">
        <f t="shared" si="1"/>
        <v>SI</v>
      </c>
      <c r="W18" s="80" t="str">
        <f t="shared" si="2"/>
        <v>SI</v>
      </c>
      <c r="X18" s="80" t="str">
        <f t="shared" si="3"/>
        <v>SI</v>
      </c>
      <c r="Y18" s="80">
        <f t="shared" si="4"/>
        <v>-0.25</v>
      </c>
    </row>
    <row r="19" spans="1:25" ht="36">
      <c r="A19" s="18"/>
      <c r="B19" s="25">
        <v>12</v>
      </c>
      <c r="C19" s="25" t="s">
        <v>115</v>
      </c>
      <c r="D19" s="25" t="s">
        <v>125</v>
      </c>
      <c r="E19" s="25" t="s">
        <v>125</v>
      </c>
      <c r="F19" s="25"/>
      <c r="G19" s="25">
        <v>21</v>
      </c>
      <c r="H19" s="25" t="s">
        <v>117</v>
      </c>
      <c r="I19" s="25">
        <v>10</v>
      </c>
      <c r="J19" s="26">
        <v>23148</v>
      </c>
      <c r="K19" s="30">
        <v>0.38102643856920682</v>
      </c>
      <c r="L19" s="26">
        <v>14328</v>
      </c>
      <c r="M19" s="26">
        <v>14472.73</v>
      </c>
      <c r="N19" s="26">
        <v>303927.33</v>
      </c>
      <c r="O19" s="28"/>
      <c r="P19" s="26"/>
      <c r="Q19" s="29">
        <f t="shared" si="0"/>
        <v>3039273.3000000003</v>
      </c>
      <c r="S19" s="79">
        <v>90389</v>
      </c>
      <c r="T19" s="79">
        <v>17910</v>
      </c>
      <c r="U19" s="79">
        <v>13432.5</v>
      </c>
      <c r="V19" s="80" t="str">
        <f t="shared" si="1"/>
        <v>SI</v>
      </c>
      <c r="W19" s="80" t="str">
        <f t="shared" si="2"/>
        <v>SI</v>
      </c>
      <c r="X19" s="80" t="str">
        <f t="shared" si="3"/>
        <v>SI</v>
      </c>
      <c r="Y19" s="80">
        <f t="shared" si="4"/>
        <v>-0.19999999999999996</v>
      </c>
    </row>
    <row r="20" spans="1:25" ht="48">
      <c r="A20" s="18"/>
      <c r="B20" s="25">
        <v>13</v>
      </c>
      <c r="C20" s="25" t="s">
        <v>115</v>
      </c>
      <c r="D20" s="25" t="s">
        <v>126</v>
      </c>
      <c r="E20" s="25" t="s">
        <v>126</v>
      </c>
      <c r="F20" s="25"/>
      <c r="G20" s="25">
        <v>3</v>
      </c>
      <c r="H20" s="25" t="s">
        <v>117</v>
      </c>
      <c r="I20" s="25">
        <v>10</v>
      </c>
      <c r="J20" s="26">
        <v>10487</v>
      </c>
      <c r="K20" s="30">
        <v>0.41130924001144276</v>
      </c>
      <c r="L20" s="26">
        <v>6173.5999999999995</v>
      </c>
      <c r="M20" s="26">
        <v>6235.96</v>
      </c>
      <c r="N20" s="26">
        <v>18707.88</v>
      </c>
      <c r="O20" s="28"/>
      <c r="P20" s="26"/>
      <c r="Q20" s="29">
        <f t="shared" si="0"/>
        <v>187078.80000000002</v>
      </c>
      <c r="S20" s="79">
        <v>75324</v>
      </c>
      <c r="T20" s="79">
        <v>7717</v>
      </c>
      <c r="U20" s="79">
        <v>5787.75</v>
      </c>
      <c r="V20" s="80" t="str">
        <f t="shared" si="1"/>
        <v>SI</v>
      </c>
      <c r="W20" s="80" t="str">
        <f t="shared" si="2"/>
        <v>SI</v>
      </c>
      <c r="X20" s="80" t="str">
        <f t="shared" si="3"/>
        <v>SI</v>
      </c>
      <c r="Y20" s="80">
        <f t="shared" si="4"/>
        <v>-0.20000000000000007</v>
      </c>
    </row>
    <row r="21" spans="1:25" ht="36">
      <c r="A21" s="18"/>
      <c r="B21" s="25">
        <v>14</v>
      </c>
      <c r="C21" s="25" t="s">
        <v>115</v>
      </c>
      <c r="D21" s="25" t="s">
        <v>127</v>
      </c>
      <c r="E21" s="25" t="s">
        <v>127</v>
      </c>
      <c r="F21" s="25"/>
      <c r="G21" s="25">
        <v>1</v>
      </c>
      <c r="H21" s="25" t="s">
        <v>117</v>
      </c>
      <c r="I21" s="25">
        <v>10</v>
      </c>
      <c r="J21" s="26">
        <v>6799</v>
      </c>
      <c r="K21" s="30">
        <v>0.3780261803206354</v>
      </c>
      <c r="L21" s="26">
        <v>4228.8</v>
      </c>
      <c r="M21" s="26">
        <v>4271.5200000000004</v>
      </c>
      <c r="N21" s="26">
        <v>4271.5200000000004</v>
      </c>
      <c r="O21" s="28"/>
      <c r="P21" s="26"/>
      <c r="Q21" s="29">
        <f t="shared" si="0"/>
        <v>42715.200000000004</v>
      </c>
      <c r="S21" s="79">
        <v>20087</v>
      </c>
      <c r="T21" s="79">
        <v>5286</v>
      </c>
      <c r="U21" s="79">
        <v>3964.5</v>
      </c>
      <c r="V21" s="80" t="str">
        <f t="shared" si="1"/>
        <v>SI</v>
      </c>
      <c r="W21" s="80" t="str">
        <f t="shared" si="2"/>
        <v>SI</v>
      </c>
      <c r="X21" s="80" t="str">
        <f t="shared" si="3"/>
        <v>SI</v>
      </c>
      <c r="Y21" s="80">
        <f t="shared" si="4"/>
        <v>-0.19999999999999996</v>
      </c>
    </row>
    <row r="22" spans="1:25" ht="36">
      <c r="A22" s="18"/>
      <c r="B22" s="25">
        <v>15</v>
      </c>
      <c r="C22" s="25" t="s">
        <v>115</v>
      </c>
      <c r="D22" s="25" t="s">
        <v>128</v>
      </c>
      <c r="E22" s="25" t="s">
        <v>128</v>
      </c>
      <c r="F22" s="25"/>
      <c r="G22" s="25">
        <v>165</v>
      </c>
      <c r="H22" s="25" t="s">
        <v>117</v>
      </c>
      <c r="I22" s="25">
        <v>10</v>
      </c>
      <c r="J22" s="26">
        <v>7760</v>
      </c>
      <c r="K22" s="30">
        <v>0.44059278350515463</v>
      </c>
      <c r="L22" s="26">
        <v>4341</v>
      </c>
      <c r="M22" s="26">
        <v>4384.8500000000004</v>
      </c>
      <c r="N22" s="26">
        <v>723500.25000000012</v>
      </c>
      <c r="O22" s="28"/>
      <c r="P22" s="26"/>
      <c r="Q22" s="29">
        <f t="shared" si="0"/>
        <v>7235002.5000000009</v>
      </c>
      <c r="S22" s="79">
        <v>41515</v>
      </c>
      <c r="T22" s="79">
        <v>5788</v>
      </c>
      <c r="U22" s="79">
        <v>4341</v>
      </c>
      <c r="V22" s="80" t="str">
        <f t="shared" si="1"/>
        <v>SI</v>
      </c>
      <c r="W22" s="80" t="str">
        <f t="shared" si="2"/>
        <v>SI</v>
      </c>
      <c r="X22" s="80" t="str">
        <f t="shared" si="3"/>
        <v>SI</v>
      </c>
      <c r="Y22" s="80">
        <f t="shared" si="4"/>
        <v>-0.25</v>
      </c>
    </row>
    <row r="23" spans="1:25" ht="36">
      <c r="A23" s="18"/>
      <c r="B23" s="25">
        <v>16</v>
      </c>
      <c r="C23" s="25" t="s">
        <v>115</v>
      </c>
      <c r="D23" s="25" t="s">
        <v>129</v>
      </c>
      <c r="E23" s="25" t="s">
        <v>129</v>
      </c>
      <c r="F23" s="25"/>
      <c r="G23" s="25">
        <v>27</v>
      </c>
      <c r="H23" s="25" t="s">
        <v>117</v>
      </c>
      <c r="I23" s="25">
        <v>10</v>
      </c>
      <c r="J23" s="26">
        <v>9888</v>
      </c>
      <c r="K23" s="30">
        <v>0.38616504854368927</v>
      </c>
      <c r="L23" s="26">
        <v>6069.6</v>
      </c>
      <c r="M23" s="26">
        <v>6130.91</v>
      </c>
      <c r="N23" s="26">
        <v>165534.57</v>
      </c>
      <c r="O23" s="28"/>
      <c r="P23" s="26"/>
      <c r="Q23" s="29">
        <f t="shared" si="0"/>
        <v>1655345.7000000002</v>
      </c>
      <c r="S23" s="79">
        <v>18822</v>
      </c>
      <c r="T23" s="79">
        <v>7587</v>
      </c>
      <c r="U23" s="79">
        <v>5690.25</v>
      </c>
      <c r="V23" s="80" t="str">
        <f t="shared" si="1"/>
        <v>SI</v>
      </c>
      <c r="W23" s="80" t="str">
        <f t="shared" si="2"/>
        <v>SI</v>
      </c>
      <c r="X23" s="80" t="str">
        <f t="shared" si="3"/>
        <v>SI</v>
      </c>
      <c r="Y23" s="80">
        <f t="shared" si="4"/>
        <v>-0.19999999999999996</v>
      </c>
    </row>
    <row r="24" spans="1:25" ht="36">
      <c r="A24" s="18"/>
      <c r="B24" s="25">
        <v>17</v>
      </c>
      <c r="C24" s="25" t="s">
        <v>115</v>
      </c>
      <c r="D24" s="25" t="s">
        <v>130</v>
      </c>
      <c r="E24" s="25" t="s">
        <v>130</v>
      </c>
      <c r="F24" s="25"/>
      <c r="G24" s="25">
        <v>276</v>
      </c>
      <c r="H24" s="25" t="s">
        <v>117</v>
      </c>
      <c r="I24" s="25">
        <v>10</v>
      </c>
      <c r="J24" s="26">
        <v>6989</v>
      </c>
      <c r="K24" s="30">
        <v>0.8407497496065246</v>
      </c>
      <c r="L24" s="26">
        <v>1112.9999999999995</v>
      </c>
      <c r="M24" s="26">
        <v>1124.24</v>
      </c>
      <c r="N24" s="26">
        <v>310290.24</v>
      </c>
      <c r="O24" s="28"/>
      <c r="P24" s="26"/>
      <c r="Q24" s="29">
        <f t="shared" si="0"/>
        <v>3102902.4</v>
      </c>
      <c r="S24" s="79">
        <v>24886</v>
      </c>
      <c r="T24" s="79">
        <v>1484</v>
      </c>
      <c r="U24" s="79">
        <v>1113</v>
      </c>
      <c r="V24" s="80" t="str">
        <f t="shared" si="1"/>
        <v>SI</v>
      </c>
      <c r="W24" s="80" t="str">
        <f t="shared" si="2"/>
        <v>SI</v>
      </c>
      <c r="X24" s="80" t="str">
        <f t="shared" si="3"/>
        <v>SI</v>
      </c>
      <c r="Y24" s="80">
        <f t="shared" si="4"/>
        <v>-0.25000000000000033</v>
      </c>
    </row>
    <row r="25" spans="1:25" ht="36">
      <c r="A25" s="18"/>
      <c r="B25" s="25">
        <v>18</v>
      </c>
      <c r="C25" s="25" t="s">
        <v>115</v>
      </c>
      <c r="D25" s="25" t="s">
        <v>131</v>
      </c>
      <c r="E25" s="25" t="s">
        <v>131</v>
      </c>
      <c r="F25" s="25"/>
      <c r="G25" s="25">
        <v>276</v>
      </c>
      <c r="H25" s="25" t="s">
        <v>117</v>
      </c>
      <c r="I25" s="25">
        <v>10</v>
      </c>
      <c r="J25" s="26">
        <v>318</v>
      </c>
      <c r="K25" s="30">
        <v>0.34088050314465412</v>
      </c>
      <c r="L25" s="26">
        <v>209.6</v>
      </c>
      <c r="M25" s="26">
        <v>211.72</v>
      </c>
      <c r="N25" s="26">
        <v>58434.720000000001</v>
      </c>
      <c r="O25" s="28"/>
      <c r="P25" s="26"/>
      <c r="Q25" s="29">
        <f t="shared" si="0"/>
        <v>584347.19999999995</v>
      </c>
      <c r="S25" s="79">
        <v>3921</v>
      </c>
      <c r="T25" s="79">
        <v>262</v>
      </c>
      <c r="U25" s="79">
        <v>196.5</v>
      </c>
      <c r="V25" s="80" t="str">
        <f t="shared" si="1"/>
        <v>SI</v>
      </c>
      <c r="W25" s="80" t="str">
        <f t="shared" si="2"/>
        <v>SI</v>
      </c>
      <c r="X25" s="80" t="str">
        <f t="shared" si="3"/>
        <v>SI</v>
      </c>
      <c r="Y25" s="80">
        <f t="shared" si="4"/>
        <v>-0.20000000000000007</v>
      </c>
    </row>
    <row r="26" spans="1:25" ht="36">
      <c r="A26" s="18"/>
      <c r="B26" s="25">
        <v>19</v>
      </c>
      <c r="C26" s="25" t="s">
        <v>115</v>
      </c>
      <c r="D26" s="25" t="s">
        <v>132</v>
      </c>
      <c r="E26" s="25" t="s">
        <v>132</v>
      </c>
      <c r="F26" s="25"/>
      <c r="G26" s="25">
        <v>122</v>
      </c>
      <c r="H26" s="25" t="s">
        <v>117</v>
      </c>
      <c r="I26" s="25">
        <v>10</v>
      </c>
      <c r="J26" s="26">
        <v>4135</v>
      </c>
      <c r="K26" s="30">
        <v>0.57726723095526</v>
      </c>
      <c r="L26" s="26">
        <v>1748</v>
      </c>
      <c r="M26" s="26">
        <v>1765.66</v>
      </c>
      <c r="N26" s="26">
        <v>215410.52000000002</v>
      </c>
      <c r="O26" s="28"/>
      <c r="P26" s="26"/>
      <c r="Q26" s="29">
        <f t="shared" si="0"/>
        <v>2154105.2000000002</v>
      </c>
      <c r="S26" s="79">
        <v>15065</v>
      </c>
      <c r="T26" s="79">
        <v>2185</v>
      </c>
      <c r="U26" s="79">
        <v>1638.75</v>
      </c>
      <c r="V26" s="80" t="str">
        <f t="shared" si="1"/>
        <v>SI</v>
      </c>
      <c r="W26" s="80" t="str">
        <f t="shared" si="2"/>
        <v>SI</v>
      </c>
      <c r="X26" s="80" t="str">
        <f t="shared" si="3"/>
        <v>SI</v>
      </c>
      <c r="Y26" s="80">
        <f t="shared" si="4"/>
        <v>-0.19999999999999996</v>
      </c>
    </row>
    <row r="27" spans="1:25" ht="36">
      <c r="A27" s="18"/>
      <c r="B27" s="25">
        <v>20</v>
      </c>
      <c r="C27" s="25" t="s">
        <v>115</v>
      </c>
      <c r="D27" s="25" t="s">
        <v>133</v>
      </c>
      <c r="E27" s="25" t="s">
        <v>133</v>
      </c>
      <c r="F27" s="25"/>
      <c r="G27" s="25">
        <v>34</v>
      </c>
      <c r="H27" s="25" t="s">
        <v>117</v>
      </c>
      <c r="I27" s="25">
        <v>10</v>
      </c>
      <c r="J27" s="26">
        <v>4086</v>
      </c>
      <c r="K27" s="30">
        <v>0.57219774840920223</v>
      </c>
      <c r="L27" s="26">
        <v>1747.9999999999998</v>
      </c>
      <c r="M27" s="26">
        <v>1765.66</v>
      </c>
      <c r="N27" s="26">
        <v>60032.44</v>
      </c>
      <c r="O27" s="28"/>
      <c r="P27" s="26"/>
      <c r="Q27" s="29">
        <f t="shared" si="0"/>
        <v>600324.4</v>
      </c>
      <c r="S27" s="79">
        <v>14116</v>
      </c>
      <c r="T27" s="79">
        <v>2185</v>
      </c>
      <c r="U27" s="79">
        <v>1638.75</v>
      </c>
      <c r="V27" s="80" t="str">
        <f t="shared" si="1"/>
        <v>SI</v>
      </c>
      <c r="W27" s="80" t="str">
        <f t="shared" si="2"/>
        <v>SI</v>
      </c>
      <c r="X27" s="80" t="str">
        <f t="shared" si="3"/>
        <v>SI</v>
      </c>
      <c r="Y27" s="80">
        <f t="shared" si="4"/>
        <v>-0.20000000000000007</v>
      </c>
    </row>
    <row r="28" spans="1:25" ht="48">
      <c r="A28" s="18"/>
      <c r="B28" s="25">
        <v>21</v>
      </c>
      <c r="C28" s="25" t="s">
        <v>115</v>
      </c>
      <c r="D28" s="25" t="s">
        <v>134</v>
      </c>
      <c r="E28" s="25" t="s">
        <v>134</v>
      </c>
      <c r="F28" s="25"/>
      <c r="G28" s="25">
        <v>100</v>
      </c>
      <c r="H28" s="25" t="s">
        <v>117</v>
      </c>
      <c r="I28" s="25">
        <v>10</v>
      </c>
      <c r="J28" s="26">
        <v>3594</v>
      </c>
      <c r="K28" s="30">
        <v>0.69170840289371172</v>
      </c>
      <c r="L28" s="26">
        <v>1108</v>
      </c>
      <c r="M28" s="26">
        <v>1119.19</v>
      </c>
      <c r="N28" s="26">
        <v>111919</v>
      </c>
      <c r="O28" s="28"/>
      <c r="P28" s="26"/>
      <c r="Q28" s="29">
        <f t="shared" si="0"/>
        <v>1119190</v>
      </c>
      <c r="S28" s="79">
        <v>5858</v>
      </c>
      <c r="T28" s="79">
        <v>1385</v>
      </c>
      <c r="U28" s="79">
        <v>1038.75</v>
      </c>
      <c r="V28" s="80" t="str">
        <f t="shared" si="1"/>
        <v>SI</v>
      </c>
      <c r="W28" s="80" t="str">
        <f t="shared" si="2"/>
        <v>SI</v>
      </c>
      <c r="X28" s="80" t="str">
        <f t="shared" si="3"/>
        <v>SI</v>
      </c>
      <c r="Y28" s="80">
        <f t="shared" si="4"/>
        <v>-0.19999999999999996</v>
      </c>
    </row>
    <row r="29" spans="1:25" ht="36">
      <c r="A29" s="18"/>
      <c r="B29" s="25">
        <v>22</v>
      </c>
      <c r="C29" s="25" t="s">
        <v>115</v>
      </c>
      <c r="D29" s="25" t="s">
        <v>135</v>
      </c>
      <c r="E29" s="25" t="s">
        <v>135</v>
      </c>
      <c r="F29" s="25"/>
      <c r="G29" s="25">
        <v>106</v>
      </c>
      <c r="H29" s="25" t="s">
        <v>117</v>
      </c>
      <c r="I29" s="25">
        <v>10</v>
      </c>
      <c r="J29" s="26">
        <v>2100</v>
      </c>
      <c r="K29" s="30">
        <v>0.51200000000000001</v>
      </c>
      <c r="L29" s="26">
        <v>1024.8</v>
      </c>
      <c r="M29" s="26">
        <v>1035.1500000000001</v>
      </c>
      <c r="N29" s="26">
        <v>109725.90000000001</v>
      </c>
      <c r="O29" s="28"/>
      <c r="P29" s="26"/>
      <c r="Q29" s="29">
        <f t="shared" si="0"/>
        <v>1097259</v>
      </c>
      <c r="S29" s="79">
        <v>10979</v>
      </c>
      <c r="T29" s="79">
        <v>1281</v>
      </c>
      <c r="U29" s="79">
        <v>960.75</v>
      </c>
      <c r="V29" s="80" t="str">
        <f t="shared" si="1"/>
        <v>SI</v>
      </c>
      <c r="W29" s="80" t="str">
        <f t="shared" si="2"/>
        <v>SI</v>
      </c>
      <c r="X29" s="80" t="str">
        <f t="shared" si="3"/>
        <v>SI</v>
      </c>
      <c r="Y29" s="80">
        <f t="shared" si="4"/>
        <v>-0.20000000000000007</v>
      </c>
    </row>
    <row r="30" spans="1:25" ht="36">
      <c r="A30" s="18"/>
      <c r="B30" s="25">
        <v>23</v>
      </c>
      <c r="C30" s="25" t="s">
        <v>115</v>
      </c>
      <c r="D30" s="25" t="s">
        <v>136</v>
      </c>
      <c r="E30" s="25" t="s">
        <v>136</v>
      </c>
      <c r="F30" s="25"/>
      <c r="G30" s="25">
        <v>227</v>
      </c>
      <c r="H30" s="25" t="s">
        <v>117</v>
      </c>
      <c r="I30" s="25">
        <v>10</v>
      </c>
      <c r="J30" s="26">
        <v>7504</v>
      </c>
      <c r="K30" s="30">
        <v>0.4455956823027718</v>
      </c>
      <c r="L30" s="26">
        <v>4160.25</v>
      </c>
      <c r="M30" s="26">
        <v>4202.2700000000004</v>
      </c>
      <c r="N30" s="26">
        <v>953915.29000000015</v>
      </c>
      <c r="O30" s="28"/>
      <c r="P30" s="26"/>
      <c r="Q30" s="29">
        <f t="shared" si="0"/>
        <v>9539152.9000000022</v>
      </c>
      <c r="S30" s="79">
        <v>24773</v>
      </c>
      <c r="T30" s="79">
        <v>5547</v>
      </c>
      <c r="U30" s="79">
        <v>4160.25</v>
      </c>
      <c r="V30" s="80" t="str">
        <f t="shared" si="1"/>
        <v>SI</v>
      </c>
      <c r="W30" s="80" t="str">
        <f t="shared" si="2"/>
        <v>SI</v>
      </c>
      <c r="X30" s="80" t="str">
        <f t="shared" si="3"/>
        <v>SI</v>
      </c>
      <c r="Y30" s="80">
        <f t="shared" si="4"/>
        <v>-0.25</v>
      </c>
    </row>
    <row r="31" spans="1:25" ht="48">
      <c r="A31" s="18"/>
      <c r="B31" s="25">
        <v>24</v>
      </c>
      <c r="C31" s="25" t="s">
        <v>115</v>
      </c>
      <c r="D31" s="25" t="s">
        <v>137</v>
      </c>
      <c r="E31" s="25" t="s">
        <v>137</v>
      </c>
      <c r="F31" s="25"/>
      <c r="G31" s="25">
        <v>73</v>
      </c>
      <c r="H31" s="25" t="s">
        <v>117</v>
      </c>
      <c r="I31" s="25">
        <v>10</v>
      </c>
      <c r="J31" s="26">
        <v>5235</v>
      </c>
      <c r="K31" s="30">
        <v>0.62941738299904482</v>
      </c>
      <c r="L31" s="26">
        <v>1940.0000000000005</v>
      </c>
      <c r="M31" s="26">
        <v>1959.6</v>
      </c>
      <c r="N31" s="26">
        <v>143050.79999999999</v>
      </c>
      <c r="O31" s="28"/>
      <c r="P31" s="26"/>
      <c r="Q31" s="29">
        <f t="shared" si="0"/>
        <v>1430508</v>
      </c>
      <c r="S31" s="79">
        <v>18099</v>
      </c>
      <c r="T31" s="79">
        <v>2425</v>
      </c>
      <c r="U31" s="79">
        <v>1818.75</v>
      </c>
      <c r="V31" s="80" t="str">
        <f t="shared" si="1"/>
        <v>SI</v>
      </c>
      <c r="W31" s="80" t="str">
        <f t="shared" si="2"/>
        <v>SI</v>
      </c>
      <c r="X31" s="80" t="str">
        <f t="shared" si="3"/>
        <v>SI</v>
      </c>
      <c r="Y31" s="80">
        <f t="shared" si="4"/>
        <v>-0.19999999999999984</v>
      </c>
    </row>
    <row r="32" spans="1:25" ht="36">
      <c r="A32" s="18"/>
      <c r="B32" s="25">
        <v>25</v>
      </c>
      <c r="C32" s="25" t="s">
        <v>115</v>
      </c>
      <c r="D32" s="25" t="s">
        <v>138</v>
      </c>
      <c r="E32" s="25" t="s">
        <v>138</v>
      </c>
      <c r="F32" s="25"/>
      <c r="G32" s="25">
        <v>6</v>
      </c>
      <c r="H32" s="25" t="s">
        <v>117</v>
      </c>
      <c r="I32" s="25">
        <v>10</v>
      </c>
      <c r="J32" s="26">
        <v>21538</v>
      </c>
      <c r="K32" s="30">
        <v>0.59141981613891725</v>
      </c>
      <c r="L32" s="26">
        <v>8800</v>
      </c>
      <c r="M32" s="26">
        <v>8888.89</v>
      </c>
      <c r="N32" s="26">
        <v>53333.34</v>
      </c>
      <c r="O32" s="28"/>
      <c r="P32" s="26"/>
      <c r="Q32" s="29">
        <f t="shared" si="0"/>
        <v>533333.39999999991</v>
      </c>
      <c r="S32" s="79">
        <v>30130</v>
      </c>
      <c r="T32" s="79">
        <v>11000</v>
      </c>
      <c r="U32" s="79">
        <v>8250</v>
      </c>
      <c r="V32" s="80" t="str">
        <f t="shared" si="1"/>
        <v>SI</v>
      </c>
      <c r="W32" s="80" t="str">
        <f t="shared" si="2"/>
        <v>SI</v>
      </c>
      <c r="X32" s="80" t="str">
        <f t="shared" si="3"/>
        <v>SI</v>
      </c>
      <c r="Y32" s="80">
        <f t="shared" si="4"/>
        <v>-0.19999999999999996</v>
      </c>
    </row>
    <row r="33" spans="1:25" ht="36">
      <c r="A33" s="18"/>
      <c r="B33" s="25">
        <v>26</v>
      </c>
      <c r="C33" s="25" t="s">
        <v>115</v>
      </c>
      <c r="D33" s="25" t="s">
        <v>139</v>
      </c>
      <c r="E33" s="25" t="s">
        <v>139</v>
      </c>
      <c r="F33" s="25"/>
      <c r="G33" s="25">
        <v>6</v>
      </c>
      <c r="H33" s="25" t="s">
        <v>117</v>
      </c>
      <c r="I33" s="25">
        <v>10</v>
      </c>
      <c r="J33" s="26">
        <v>27387</v>
      </c>
      <c r="K33" s="30">
        <v>0.54565304706612627</v>
      </c>
      <c r="L33" s="26">
        <v>12443.199999999999</v>
      </c>
      <c r="M33" s="26">
        <v>12568.89</v>
      </c>
      <c r="N33" s="26">
        <v>75413.34</v>
      </c>
      <c r="O33" s="28"/>
      <c r="P33" s="26"/>
      <c r="Q33" s="29">
        <f t="shared" si="0"/>
        <v>754133.39999999991</v>
      </c>
      <c r="S33" s="79">
        <v>39479</v>
      </c>
      <c r="T33" s="79">
        <v>15554</v>
      </c>
      <c r="U33" s="79">
        <v>11665.5</v>
      </c>
      <c r="V33" s="80" t="str">
        <f t="shared" si="1"/>
        <v>SI</v>
      </c>
      <c r="W33" s="80" t="str">
        <f t="shared" si="2"/>
        <v>SI</v>
      </c>
      <c r="X33" s="80" t="str">
        <f t="shared" si="3"/>
        <v>SI</v>
      </c>
      <c r="Y33" s="80">
        <f t="shared" si="4"/>
        <v>-0.20000000000000007</v>
      </c>
    </row>
    <row r="34" spans="1:25" ht="36">
      <c r="A34" s="18"/>
      <c r="B34" s="25">
        <v>27</v>
      </c>
      <c r="C34" s="25" t="s">
        <v>115</v>
      </c>
      <c r="D34" s="25" t="s">
        <v>140</v>
      </c>
      <c r="E34" s="25" t="s">
        <v>140</v>
      </c>
      <c r="F34" s="25"/>
      <c r="G34" s="25">
        <v>6</v>
      </c>
      <c r="H34" s="25" t="s">
        <v>117</v>
      </c>
      <c r="I34" s="25">
        <v>10</v>
      </c>
      <c r="J34" s="26">
        <v>27387</v>
      </c>
      <c r="K34" s="30">
        <v>0.54565304706612627</v>
      </c>
      <c r="L34" s="26">
        <v>12443.199999999999</v>
      </c>
      <c r="M34" s="26">
        <v>12568.89</v>
      </c>
      <c r="N34" s="26">
        <v>75413.34</v>
      </c>
      <c r="O34" s="28"/>
      <c r="P34" s="26"/>
      <c r="Q34" s="29">
        <f t="shared" si="0"/>
        <v>754133.39999999991</v>
      </c>
      <c r="S34" s="79">
        <v>40173</v>
      </c>
      <c r="T34" s="79">
        <v>15554</v>
      </c>
      <c r="U34" s="79">
        <v>11665.5</v>
      </c>
      <c r="V34" s="80" t="str">
        <f t="shared" si="1"/>
        <v>SI</v>
      </c>
      <c r="W34" s="80" t="str">
        <f t="shared" si="2"/>
        <v>SI</v>
      </c>
      <c r="X34" s="80" t="str">
        <f t="shared" si="3"/>
        <v>SI</v>
      </c>
      <c r="Y34" s="80">
        <f t="shared" si="4"/>
        <v>-0.20000000000000007</v>
      </c>
    </row>
    <row r="35" spans="1:25" ht="36">
      <c r="A35" s="18"/>
      <c r="B35" s="25">
        <v>28</v>
      </c>
      <c r="C35" s="25" t="s">
        <v>115</v>
      </c>
      <c r="D35" s="25" t="s">
        <v>141</v>
      </c>
      <c r="E35" s="25" t="s">
        <v>141</v>
      </c>
      <c r="F35" s="25"/>
      <c r="G35" s="25">
        <v>696</v>
      </c>
      <c r="H35" s="25" t="s">
        <v>117</v>
      </c>
      <c r="I35" s="25">
        <v>10</v>
      </c>
      <c r="J35" s="26">
        <v>896</v>
      </c>
      <c r="K35" s="30">
        <v>0.51953125</v>
      </c>
      <c r="L35" s="26">
        <v>430.5</v>
      </c>
      <c r="M35" s="26">
        <v>434.85</v>
      </c>
      <c r="N35" s="26">
        <v>302655.60000000003</v>
      </c>
      <c r="O35" s="28"/>
      <c r="P35" s="26"/>
      <c r="Q35" s="29">
        <f t="shared" si="0"/>
        <v>3026556.0000000005</v>
      </c>
      <c r="S35" s="79">
        <v>13717</v>
      </c>
      <c r="T35" s="79">
        <v>574</v>
      </c>
      <c r="U35" s="79">
        <v>430.5</v>
      </c>
      <c r="V35" s="80" t="str">
        <f t="shared" si="1"/>
        <v>SI</v>
      </c>
      <c r="W35" s="80" t="str">
        <f t="shared" si="2"/>
        <v>SI</v>
      </c>
      <c r="X35" s="80" t="str">
        <f t="shared" si="3"/>
        <v>SI</v>
      </c>
      <c r="Y35" s="80">
        <f t="shared" si="4"/>
        <v>-0.25</v>
      </c>
    </row>
    <row r="36" spans="1:25" ht="36">
      <c r="A36" s="18"/>
      <c r="B36" s="25">
        <v>29</v>
      </c>
      <c r="C36" s="25" t="s">
        <v>115</v>
      </c>
      <c r="D36" s="25" t="s">
        <v>142</v>
      </c>
      <c r="E36" s="25" t="s">
        <v>142</v>
      </c>
      <c r="F36" s="25"/>
      <c r="G36" s="25">
        <v>669</v>
      </c>
      <c r="H36" s="25" t="s">
        <v>117</v>
      </c>
      <c r="I36" s="25">
        <v>10</v>
      </c>
      <c r="J36" s="26">
        <v>3293</v>
      </c>
      <c r="K36" s="30">
        <v>0.70596720315821437</v>
      </c>
      <c r="L36" s="26">
        <v>968.25000000000011</v>
      </c>
      <c r="M36" s="26">
        <v>978.03</v>
      </c>
      <c r="N36" s="26">
        <v>654302.06999999995</v>
      </c>
      <c r="O36" s="28"/>
      <c r="P36" s="26"/>
      <c r="Q36" s="29">
        <f t="shared" si="0"/>
        <v>6543020.6999999993</v>
      </c>
      <c r="S36" s="79">
        <v>28539</v>
      </c>
      <c r="T36" s="79">
        <v>1291</v>
      </c>
      <c r="U36" s="79">
        <v>968.25</v>
      </c>
      <c r="V36" s="80" t="str">
        <f t="shared" si="1"/>
        <v>SI</v>
      </c>
      <c r="W36" s="80" t="str">
        <f t="shared" si="2"/>
        <v>SI</v>
      </c>
      <c r="X36" s="80" t="str">
        <f t="shared" si="3"/>
        <v>SI</v>
      </c>
      <c r="Y36" s="80">
        <f t="shared" si="4"/>
        <v>-0.24999999999999989</v>
      </c>
    </row>
    <row r="37" spans="1:25" ht="36">
      <c r="A37" s="18"/>
      <c r="B37" s="25">
        <v>30</v>
      </c>
      <c r="C37" s="25" t="s">
        <v>115</v>
      </c>
      <c r="D37" s="25" t="s">
        <v>143</v>
      </c>
      <c r="E37" s="25" t="s">
        <v>143</v>
      </c>
      <c r="F37" s="25"/>
      <c r="G37" s="25">
        <v>669</v>
      </c>
      <c r="H37" s="25" t="s">
        <v>117</v>
      </c>
      <c r="I37" s="25">
        <v>10</v>
      </c>
      <c r="J37" s="26">
        <v>3690</v>
      </c>
      <c r="K37" s="30">
        <v>0.72296747967479669</v>
      </c>
      <c r="L37" s="26">
        <v>1022.2500000000002</v>
      </c>
      <c r="M37" s="26">
        <v>1032.58</v>
      </c>
      <c r="N37" s="26">
        <v>690796.0199999999</v>
      </c>
      <c r="O37" s="28"/>
      <c r="P37" s="26"/>
      <c r="Q37" s="29">
        <f t="shared" si="0"/>
        <v>6907960.1999999993</v>
      </c>
      <c r="S37" s="79">
        <v>26743</v>
      </c>
      <c r="T37" s="79">
        <v>1363</v>
      </c>
      <c r="U37" s="79">
        <v>1022.25</v>
      </c>
      <c r="V37" s="80" t="str">
        <f t="shared" si="1"/>
        <v>SI</v>
      </c>
      <c r="W37" s="80" t="str">
        <f t="shared" si="2"/>
        <v>SI</v>
      </c>
      <c r="X37" s="80" t="str">
        <f t="shared" si="3"/>
        <v>SI</v>
      </c>
      <c r="Y37" s="80">
        <f t="shared" si="4"/>
        <v>-0.24999999999999978</v>
      </c>
    </row>
    <row r="38" spans="1:25" ht="36">
      <c r="A38" s="18"/>
      <c r="B38" s="25">
        <v>31</v>
      </c>
      <c r="C38" s="25" t="s">
        <v>115</v>
      </c>
      <c r="D38" s="25" t="s">
        <v>144</v>
      </c>
      <c r="E38" s="25" t="s">
        <v>144</v>
      </c>
      <c r="F38" s="25"/>
      <c r="G38" s="25">
        <v>669</v>
      </c>
      <c r="H38" s="25" t="s">
        <v>117</v>
      </c>
      <c r="I38" s="25">
        <v>10</v>
      </c>
      <c r="J38" s="26">
        <v>3690</v>
      </c>
      <c r="K38" s="30">
        <v>0.72296747967479669</v>
      </c>
      <c r="L38" s="26">
        <v>1022.2500000000002</v>
      </c>
      <c r="M38" s="26">
        <v>1032.58</v>
      </c>
      <c r="N38" s="26">
        <v>690796.0199999999</v>
      </c>
      <c r="O38" s="28"/>
      <c r="P38" s="26"/>
      <c r="Q38" s="29">
        <f t="shared" si="0"/>
        <v>6907960.1999999993</v>
      </c>
      <c r="S38" s="79">
        <v>28539</v>
      </c>
      <c r="T38" s="79">
        <v>1363</v>
      </c>
      <c r="U38" s="79">
        <v>1022.25</v>
      </c>
      <c r="V38" s="80" t="str">
        <f t="shared" si="1"/>
        <v>SI</v>
      </c>
      <c r="W38" s="80" t="str">
        <f t="shared" si="2"/>
        <v>SI</v>
      </c>
      <c r="X38" s="80" t="str">
        <f t="shared" si="3"/>
        <v>SI</v>
      </c>
      <c r="Y38" s="80">
        <f t="shared" si="4"/>
        <v>-0.24999999999999978</v>
      </c>
    </row>
    <row r="39" spans="1:25" ht="36">
      <c r="A39" s="18"/>
      <c r="B39" s="25">
        <v>32</v>
      </c>
      <c r="C39" s="25" t="s">
        <v>115</v>
      </c>
      <c r="D39" s="25" t="s">
        <v>145</v>
      </c>
      <c r="E39" s="25" t="s">
        <v>145</v>
      </c>
      <c r="F39" s="25"/>
      <c r="G39" s="25">
        <v>669</v>
      </c>
      <c r="H39" s="25" t="s">
        <v>117</v>
      </c>
      <c r="I39" s="25">
        <v>10</v>
      </c>
      <c r="J39" s="26">
        <v>4020</v>
      </c>
      <c r="K39" s="30">
        <v>0.67070895522388052</v>
      </c>
      <c r="L39" s="26">
        <v>1323.7500000000002</v>
      </c>
      <c r="M39" s="26">
        <v>1337.12</v>
      </c>
      <c r="N39" s="26">
        <v>894533.27999999991</v>
      </c>
      <c r="O39" s="28"/>
      <c r="P39" s="26"/>
      <c r="Q39" s="29">
        <f t="shared" si="0"/>
        <v>8945332.7999999989</v>
      </c>
      <c r="S39" s="79">
        <v>30381</v>
      </c>
      <c r="T39" s="79">
        <v>1765</v>
      </c>
      <c r="U39" s="79">
        <v>1323.75</v>
      </c>
      <c r="V39" s="80" t="str">
        <f t="shared" si="1"/>
        <v>SI</v>
      </c>
      <c r="W39" s="80" t="str">
        <f t="shared" si="2"/>
        <v>SI</v>
      </c>
      <c r="X39" s="80" t="str">
        <f t="shared" si="3"/>
        <v>SI</v>
      </c>
      <c r="Y39" s="80">
        <f t="shared" si="4"/>
        <v>-0.24999999999999989</v>
      </c>
    </row>
    <row r="40" spans="1:25" ht="36">
      <c r="A40" s="18"/>
      <c r="B40" s="25">
        <v>33</v>
      </c>
      <c r="C40" s="25" t="s">
        <v>115</v>
      </c>
      <c r="D40" s="25" t="s">
        <v>146</v>
      </c>
      <c r="E40" s="25" t="s">
        <v>146</v>
      </c>
      <c r="F40" s="25"/>
      <c r="G40" s="25">
        <v>243</v>
      </c>
      <c r="H40" s="25" t="s">
        <v>117</v>
      </c>
      <c r="I40" s="25">
        <v>10</v>
      </c>
      <c r="J40" s="26">
        <v>4387</v>
      </c>
      <c r="K40" s="30">
        <v>0.51242306815591521</v>
      </c>
      <c r="L40" s="26">
        <v>2139</v>
      </c>
      <c r="M40" s="26">
        <v>2160.61</v>
      </c>
      <c r="N40" s="26">
        <v>525028.23</v>
      </c>
      <c r="O40" s="28"/>
      <c r="P40" s="26"/>
      <c r="Q40" s="29">
        <f t="shared" si="0"/>
        <v>5250282.3</v>
      </c>
      <c r="S40" s="79">
        <v>10043</v>
      </c>
      <c r="T40" s="79">
        <v>2852</v>
      </c>
      <c r="U40" s="79">
        <v>2139</v>
      </c>
      <c r="V40" s="80" t="str">
        <f t="shared" si="1"/>
        <v>SI</v>
      </c>
      <c r="W40" s="80" t="str">
        <f t="shared" si="2"/>
        <v>SI</v>
      </c>
      <c r="X40" s="80" t="str">
        <f t="shared" si="3"/>
        <v>SI</v>
      </c>
      <c r="Y40" s="80">
        <f t="shared" si="4"/>
        <v>-0.25</v>
      </c>
    </row>
    <row r="41" spans="1:25" ht="36">
      <c r="A41" s="18"/>
      <c r="B41" s="25">
        <v>34</v>
      </c>
      <c r="C41" s="25" t="s">
        <v>115</v>
      </c>
      <c r="D41" s="25" t="s">
        <v>147</v>
      </c>
      <c r="E41" s="25" t="s">
        <v>147</v>
      </c>
      <c r="F41" s="25"/>
      <c r="G41" s="25">
        <v>243</v>
      </c>
      <c r="H41" s="25" t="s">
        <v>117</v>
      </c>
      <c r="I41" s="25">
        <v>10</v>
      </c>
      <c r="J41" s="26">
        <v>4468</v>
      </c>
      <c r="K41" s="30">
        <v>0.52126230975828114</v>
      </c>
      <c r="L41" s="26">
        <v>2139</v>
      </c>
      <c r="M41" s="26">
        <v>2160.61</v>
      </c>
      <c r="N41" s="26">
        <v>525028.23</v>
      </c>
      <c r="O41" s="28"/>
      <c r="P41" s="26"/>
      <c r="Q41" s="29">
        <f t="shared" si="0"/>
        <v>5250282.3</v>
      </c>
      <c r="S41" s="79">
        <v>9410</v>
      </c>
      <c r="T41" s="79">
        <v>2852</v>
      </c>
      <c r="U41" s="79">
        <v>2139</v>
      </c>
      <c r="V41" s="80" t="str">
        <f t="shared" si="1"/>
        <v>SI</v>
      </c>
      <c r="W41" s="80" t="str">
        <f t="shared" si="2"/>
        <v>SI</v>
      </c>
      <c r="X41" s="80" t="str">
        <f t="shared" si="3"/>
        <v>SI</v>
      </c>
      <c r="Y41" s="80">
        <f t="shared" si="4"/>
        <v>-0.25</v>
      </c>
    </row>
    <row r="42" spans="1:25" ht="36">
      <c r="A42" s="18"/>
      <c r="B42" s="25">
        <v>35</v>
      </c>
      <c r="C42" s="25" t="s">
        <v>115</v>
      </c>
      <c r="D42" s="25" t="s">
        <v>148</v>
      </c>
      <c r="E42" s="25" t="s">
        <v>148</v>
      </c>
      <c r="F42" s="25"/>
      <c r="G42" s="25">
        <v>1042</v>
      </c>
      <c r="H42" s="25" t="s">
        <v>117</v>
      </c>
      <c r="I42" s="25">
        <v>10</v>
      </c>
      <c r="J42" s="26">
        <v>11628</v>
      </c>
      <c r="K42" s="30">
        <v>0.54489164086687314</v>
      </c>
      <c r="L42" s="26">
        <v>5291.9999999999991</v>
      </c>
      <c r="M42" s="26">
        <v>5345.45</v>
      </c>
      <c r="N42" s="26">
        <v>5569958.8999999994</v>
      </c>
      <c r="O42" s="28"/>
      <c r="P42" s="26"/>
      <c r="Q42" s="29">
        <f t="shared" si="0"/>
        <v>55699588.999999993</v>
      </c>
      <c r="S42" s="79">
        <v>26978</v>
      </c>
      <c r="T42" s="79">
        <v>7056</v>
      </c>
      <c r="U42" s="79">
        <v>5292</v>
      </c>
      <c r="V42" s="80" t="str">
        <f t="shared" si="1"/>
        <v>SI</v>
      </c>
      <c r="W42" s="80" t="str">
        <f t="shared" si="2"/>
        <v>SI</v>
      </c>
      <c r="X42" s="80" t="str">
        <f t="shared" si="3"/>
        <v>SI</v>
      </c>
      <c r="Y42" s="80">
        <f t="shared" si="4"/>
        <v>-0.25000000000000011</v>
      </c>
    </row>
    <row r="43" spans="1:25" ht="36">
      <c r="A43" s="18"/>
      <c r="B43" s="25">
        <v>36</v>
      </c>
      <c r="C43" s="25" t="s">
        <v>115</v>
      </c>
      <c r="D43" s="25" t="s">
        <v>149</v>
      </c>
      <c r="E43" s="25" t="s">
        <v>149</v>
      </c>
      <c r="F43" s="25"/>
      <c r="G43" s="25">
        <v>864</v>
      </c>
      <c r="H43" s="25" t="s">
        <v>117</v>
      </c>
      <c r="I43" s="25">
        <v>10</v>
      </c>
      <c r="J43" s="26">
        <v>25375</v>
      </c>
      <c r="K43" s="30">
        <v>0.74924137931034485</v>
      </c>
      <c r="L43" s="26">
        <v>6362.9999999999991</v>
      </c>
      <c r="M43" s="26">
        <v>6427.27</v>
      </c>
      <c r="N43" s="26">
        <v>5553161.2800000003</v>
      </c>
      <c r="O43" s="28"/>
      <c r="P43" s="26"/>
      <c r="Q43" s="29">
        <f t="shared" si="0"/>
        <v>55531612.800000004</v>
      </c>
      <c r="S43" s="79">
        <v>42417</v>
      </c>
      <c r="T43" s="79">
        <v>8484</v>
      </c>
      <c r="U43" s="79">
        <v>6363</v>
      </c>
      <c r="V43" s="80" t="str">
        <f t="shared" si="1"/>
        <v>SI</v>
      </c>
      <c r="W43" s="80" t="str">
        <f t="shared" si="2"/>
        <v>SI</v>
      </c>
      <c r="X43" s="80" t="str">
        <f t="shared" si="3"/>
        <v>SI</v>
      </c>
      <c r="Y43" s="80">
        <f t="shared" si="4"/>
        <v>-0.25000000000000011</v>
      </c>
    </row>
    <row r="44" spans="1:25" ht="36">
      <c r="A44" s="18"/>
      <c r="B44" s="25">
        <v>37</v>
      </c>
      <c r="C44" s="25" t="s">
        <v>115</v>
      </c>
      <c r="D44" s="25" t="s">
        <v>150</v>
      </c>
      <c r="E44" s="25" t="s">
        <v>150</v>
      </c>
      <c r="F44" s="25"/>
      <c r="G44" s="25">
        <v>2</v>
      </c>
      <c r="H44" s="25" t="s">
        <v>117</v>
      </c>
      <c r="I44" s="25">
        <v>10</v>
      </c>
      <c r="J44" s="26">
        <v>12724</v>
      </c>
      <c r="K44" s="30">
        <v>0.53480037723986174</v>
      </c>
      <c r="L44" s="26">
        <v>5919.1999999999989</v>
      </c>
      <c r="M44" s="26">
        <v>5978.99</v>
      </c>
      <c r="N44" s="26">
        <v>11957.98</v>
      </c>
      <c r="O44" s="28"/>
      <c r="P44" s="26"/>
      <c r="Q44" s="29">
        <f t="shared" si="0"/>
        <v>119579.79999999999</v>
      </c>
      <c r="S44" s="79">
        <v>23557</v>
      </c>
      <c r="T44" s="79">
        <v>7399</v>
      </c>
      <c r="U44" s="79">
        <v>5549.25</v>
      </c>
      <c r="V44" s="80" t="str">
        <f t="shared" si="1"/>
        <v>SI</v>
      </c>
      <c r="W44" s="80" t="str">
        <f t="shared" si="2"/>
        <v>SI</v>
      </c>
      <c r="X44" s="80" t="str">
        <f t="shared" si="3"/>
        <v>SI</v>
      </c>
      <c r="Y44" s="80">
        <f t="shared" si="4"/>
        <v>-0.20000000000000018</v>
      </c>
    </row>
    <row r="45" spans="1:25" ht="36">
      <c r="A45" s="18"/>
      <c r="B45" s="25">
        <v>38</v>
      </c>
      <c r="C45" s="25" t="s">
        <v>115</v>
      </c>
      <c r="D45" s="25" t="s">
        <v>151</v>
      </c>
      <c r="E45" s="25" t="s">
        <v>151</v>
      </c>
      <c r="F45" s="25"/>
      <c r="G45" s="25">
        <v>88</v>
      </c>
      <c r="H45" s="25" t="s">
        <v>117</v>
      </c>
      <c r="I45" s="25">
        <v>10</v>
      </c>
      <c r="J45" s="26">
        <v>3719</v>
      </c>
      <c r="K45" s="30">
        <v>0.59709599354665233</v>
      </c>
      <c r="L45" s="26">
        <v>1498.4</v>
      </c>
      <c r="M45" s="26">
        <v>1513.54</v>
      </c>
      <c r="N45" s="26">
        <v>133191.51999999999</v>
      </c>
      <c r="O45" s="28"/>
      <c r="P45" s="26"/>
      <c r="Q45" s="29">
        <f t="shared" si="0"/>
        <v>1331915.2</v>
      </c>
      <c r="S45" s="79">
        <v>12547</v>
      </c>
      <c r="T45" s="79">
        <v>1873</v>
      </c>
      <c r="U45" s="79">
        <v>1404.75</v>
      </c>
      <c r="V45" s="80" t="str">
        <f t="shared" si="1"/>
        <v>SI</v>
      </c>
      <c r="W45" s="80" t="str">
        <f t="shared" si="2"/>
        <v>SI</v>
      </c>
      <c r="X45" s="80" t="str">
        <f t="shared" si="3"/>
        <v>SI</v>
      </c>
      <c r="Y45" s="80">
        <f t="shared" si="4"/>
        <v>-0.19999999999999996</v>
      </c>
    </row>
    <row r="46" spans="1:25" ht="36">
      <c r="A46" s="18"/>
      <c r="B46" s="25">
        <v>39</v>
      </c>
      <c r="C46" s="25" t="s">
        <v>115</v>
      </c>
      <c r="D46" s="25" t="s">
        <v>152</v>
      </c>
      <c r="E46" s="25" t="s">
        <v>152</v>
      </c>
      <c r="F46" s="25"/>
      <c r="G46" s="25">
        <v>10</v>
      </c>
      <c r="H46" s="25" t="s">
        <v>117</v>
      </c>
      <c r="I46" s="25">
        <v>10</v>
      </c>
      <c r="J46" s="26">
        <v>2692</v>
      </c>
      <c r="K46" s="30">
        <v>0.57414561664190189</v>
      </c>
      <c r="L46" s="26">
        <v>1146.4000000000001</v>
      </c>
      <c r="M46" s="26">
        <v>1157.98</v>
      </c>
      <c r="N46" s="26">
        <v>11579.8</v>
      </c>
      <c r="O46" s="28"/>
      <c r="P46" s="26"/>
      <c r="Q46" s="29">
        <f t="shared" si="0"/>
        <v>115798</v>
      </c>
      <c r="S46" s="79">
        <v>4846</v>
      </c>
      <c r="T46" s="79">
        <v>1433</v>
      </c>
      <c r="U46" s="79">
        <v>1074.75</v>
      </c>
      <c r="V46" s="80" t="str">
        <f t="shared" si="1"/>
        <v>SI</v>
      </c>
      <c r="W46" s="80" t="str">
        <f t="shared" si="2"/>
        <v>SI</v>
      </c>
      <c r="X46" s="80" t="str">
        <f t="shared" si="3"/>
        <v>SI</v>
      </c>
      <c r="Y46" s="80">
        <f t="shared" si="4"/>
        <v>-0.19999999999999996</v>
      </c>
    </row>
    <row r="47" spans="1:25" ht="36">
      <c r="A47" s="18"/>
      <c r="B47" s="25">
        <v>40</v>
      </c>
      <c r="C47" s="25" t="s">
        <v>115</v>
      </c>
      <c r="D47" s="25" t="s">
        <v>153</v>
      </c>
      <c r="E47" s="25" t="s">
        <v>153</v>
      </c>
      <c r="F47" s="25"/>
      <c r="G47" s="25">
        <v>8</v>
      </c>
      <c r="H47" s="25" t="s">
        <v>117</v>
      </c>
      <c r="I47" s="25">
        <v>10</v>
      </c>
      <c r="J47" s="26">
        <v>10412</v>
      </c>
      <c r="K47" s="30">
        <v>0.49558202074529389</v>
      </c>
      <c r="L47" s="26">
        <v>5252</v>
      </c>
      <c r="M47" s="26">
        <v>5305.05</v>
      </c>
      <c r="N47" s="26">
        <v>42440.4</v>
      </c>
      <c r="O47" s="28"/>
      <c r="P47" s="26"/>
      <c r="Q47" s="29">
        <f t="shared" si="0"/>
        <v>424404</v>
      </c>
      <c r="S47" s="79">
        <v>147056</v>
      </c>
      <c r="T47" s="79">
        <v>6565</v>
      </c>
      <c r="U47" s="79">
        <v>4923.75</v>
      </c>
      <c r="V47" s="80" t="str">
        <f t="shared" si="1"/>
        <v>SI</v>
      </c>
      <c r="W47" s="80" t="str">
        <f t="shared" si="2"/>
        <v>SI</v>
      </c>
      <c r="X47" s="80" t="str">
        <f t="shared" si="3"/>
        <v>SI</v>
      </c>
      <c r="Y47" s="80">
        <f t="shared" si="4"/>
        <v>-0.19999999999999996</v>
      </c>
    </row>
    <row r="48" spans="1:25" ht="36">
      <c r="A48" s="18"/>
      <c r="B48" s="25">
        <v>41</v>
      </c>
      <c r="C48" s="25" t="s">
        <v>115</v>
      </c>
      <c r="D48" s="25" t="s">
        <v>154</v>
      </c>
      <c r="E48" s="25" t="s">
        <v>154</v>
      </c>
      <c r="F48" s="25"/>
      <c r="G48" s="25">
        <v>15</v>
      </c>
      <c r="H48" s="25" t="s">
        <v>117</v>
      </c>
      <c r="I48" s="25">
        <v>10</v>
      </c>
      <c r="J48" s="26">
        <v>6283</v>
      </c>
      <c r="K48" s="30">
        <v>0.61114117459812189</v>
      </c>
      <c r="L48" s="26">
        <v>2443.2000000000003</v>
      </c>
      <c r="M48" s="26">
        <v>2467.88</v>
      </c>
      <c r="N48" s="26">
        <v>37018.200000000004</v>
      </c>
      <c r="O48" s="28"/>
      <c r="P48" s="26"/>
      <c r="Q48" s="29">
        <f t="shared" si="0"/>
        <v>370182.00000000006</v>
      </c>
      <c r="S48" s="79">
        <v>48599</v>
      </c>
      <c r="T48" s="79">
        <v>3054</v>
      </c>
      <c r="U48" s="79">
        <v>2290.5</v>
      </c>
      <c r="V48" s="80" t="str">
        <f t="shared" si="1"/>
        <v>SI</v>
      </c>
      <c r="W48" s="80" t="str">
        <f t="shared" si="2"/>
        <v>SI</v>
      </c>
      <c r="X48" s="80" t="str">
        <f t="shared" si="3"/>
        <v>SI</v>
      </c>
      <c r="Y48" s="80">
        <f t="shared" si="4"/>
        <v>-0.19999999999999996</v>
      </c>
    </row>
    <row r="49" spans="1:25" ht="36">
      <c r="A49" s="18"/>
      <c r="B49" s="25">
        <v>42</v>
      </c>
      <c r="C49" s="25" t="s">
        <v>115</v>
      </c>
      <c r="D49" s="25" t="s">
        <v>155</v>
      </c>
      <c r="E49" s="25" t="s">
        <v>155</v>
      </c>
      <c r="F49" s="25"/>
      <c r="G49" s="25">
        <v>9</v>
      </c>
      <c r="H49" s="25" t="s">
        <v>117</v>
      </c>
      <c r="I49" s="25">
        <v>10</v>
      </c>
      <c r="J49" s="26">
        <v>14889</v>
      </c>
      <c r="K49" s="30">
        <v>0.56794949291423191</v>
      </c>
      <c r="L49" s="26">
        <v>6432.8000000000011</v>
      </c>
      <c r="M49" s="26">
        <v>6497.78</v>
      </c>
      <c r="N49" s="26">
        <v>58480.02</v>
      </c>
      <c r="O49" s="28"/>
      <c r="P49" s="26"/>
      <c r="Q49" s="29">
        <f t="shared" si="0"/>
        <v>584800.19999999995</v>
      </c>
      <c r="S49" s="79">
        <v>99326</v>
      </c>
      <c r="T49" s="79">
        <v>8041</v>
      </c>
      <c r="U49" s="79">
        <v>6030.75</v>
      </c>
      <c r="V49" s="80" t="str">
        <f t="shared" si="1"/>
        <v>SI</v>
      </c>
      <c r="W49" s="80" t="str">
        <f t="shared" si="2"/>
        <v>SI</v>
      </c>
      <c r="X49" s="80" t="str">
        <f t="shared" si="3"/>
        <v>SI</v>
      </c>
      <c r="Y49" s="80">
        <f t="shared" si="4"/>
        <v>-0.19999999999999984</v>
      </c>
    </row>
    <row r="50" spans="1:25" ht="36">
      <c r="A50" s="18"/>
      <c r="B50" s="25">
        <v>43</v>
      </c>
      <c r="C50" s="25" t="s">
        <v>115</v>
      </c>
      <c r="D50" s="25" t="s">
        <v>156</v>
      </c>
      <c r="E50" s="25" t="s">
        <v>156</v>
      </c>
      <c r="F50" s="25"/>
      <c r="G50" s="25">
        <v>9</v>
      </c>
      <c r="H50" s="25" t="s">
        <v>117</v>
      </c>
      <c r="I50" s="25">
        <v>10</v>
      </c>
      <c r="J50" s="26">
        <v>68767</v>
      </c>
      <c r="K50" s="30">
        <v>0.71196649555746216</v>
      </c>
      <c r="L50" s="26">
        <v>19807.2</v>
      </c>
      <c r="M50" s="26">
        <v>20007.27</v>
      </c>
      <c r="N50" s="26">
        <v>180065.43</v>
      </c>
      <c r="O50" s="28"/>
      <c r="P50" s="26"/>
      <c r="Q50" s="29">
        <f t="shared" si="0"/>
        <v>1800654.2999999998</v>
      </c>
      <c r="S50" s="79">
        <v>3156048</v>
      </c>
      <c r="T50" s="79">
        <v>24759</v>
      </c>
      <c r="U50" s="79">
        <v>18569.25</v>
      </c>
      <c r="V50" s="80" t="str">
        <f t="shared" si="1"/>
        <v>SI</v>
      </c>
      <c r="W50" s="80" t="str">
        <f t="shared" si="2"/>
        <v>SI</v>
      </c>
      <c r="X50" s="80" t="str">
        <f t="shared" si="3"/>
        <v>SI</v>
      </c>
      <c r="Y50" s="80">
        <f t="shared" si="4"/>
        <v>-0.19999999999999996</v>
      </c>
    </row>
    <row r="51" spans="1:25" ht="48">
      <c r="A51" s="18"/>
      <c r="B51" s="25">
        <v>44</v>
      </c>
      <c r="C51" s="25" t="s">
        <v>115</v>
      </c>
      <c r="D51" s="25" t="s">
        <v>157</v>
      </c>
      <c r="E51" s="25" t="s">
        <v>157</v>
      </c>
      <c r="F51" s="25"/>
      <c r="G51" s="25">
        <v>11</v>
      </c>
      <c r="H51" s="25" t="s">
        <v>117</v>
      </c>
      <c r="I51" s="25">
        <v>10</v>
      </c>
      <c r="J51" s="26">
        <v>172032</v>
      </c>
      <c r="K51" s="30">
        <v>0.83160400390625</v>
      </c>
      <c r="L51" s="26">
        <v>28969.5</v>
      </c>
      <c r="M51" s="26">
        <v>29262.12</v>
      </c>
      <c r="N51" s="26">
        <v>321883.32</v>
      </c>
      <c r="O51" s="28"/>
      <c r="P51" s="26"/>
      <c r="Q51" s="29">
        <f t="shared" si="0"/>
        <v>3218833.2</v>
      </c>
      <c r="S51" s="79">
        <v>721140</v>
      </c>
      <c r="T51" s="79">
        <v>38626</v>
      </c>
      <c r="U51" s="79">
        <v>28969.5</v>
      </c>
      <c r="V51" s="80" t="str">
        <f t="shared" si="1"/>
        <v>SI</v>
      </c>
      <c r="W51" s="80" t="str">
        <f t="shared" si="2"/>
        <v>SI</v>
      </c>
      <c r="X51" s="80" t="str">
        <f t="shared" si="3"/>
        <v>SI</v>
      </c>
      <c r="Y51" s="80">
        <f t="shared" si="4"/>
        <v>-0.25</v>
      </c>
    </row>
    <row r="52" spans="1:25" ht="48">
      <c r="A52" s="18"/>
      <c r="B52" s="25">
        <v>45</v>
      </c>
      <c r="C52" s="25" t="s">
        <v>115</v>
      </c>
      <c r="D52" s="25" t="s">
        <v>158</v>
      </c>
      <c r="E52" s="25" t="s">
        <v>158</v>
      </c>
      <c r="F52" s="25"/>
      <c r="G52" s="25">
        <v>9</v>
      </c>
      <c r="H52" s="25" t="s">
        <v>117</v>
      </c>
      <c r="I52" s="25">
        <v>10</v>
      </c>
      <c r="J52" s="26">
        <v>168826</v>
      </c>
      <c r="K52" s="30">
        <v>0.83941809910795728</v>
      </c>
      <c r="L52" s="26">
        <v>27110.400000000005</v>
      </c>
      <c r="M52" s="26">
        <v>27384.240000000002</v>
      </c>
      <c r="N52" s="26">
        <v>246458.16</v>
      </c>
      <c r="O52" s="28"/>
      <c r="P52" s="26"/>
      <c r="Q52" s="29">
        <f t="shared" si="0"/>
        <v>2464581.6</v>
      </c>
      <c r="S52" s="79">
        <v>1187760</v>
      </c>
      <c r="T52" s="79">
        <v>33888</v>
      </c>
      <c r="U52" s="79">
        <v>25416</v>
      </c>
      <c r="V52" s="80" t="str">
        <f t="shared" si="1"/>
        <v>SI</v>
      </c>
      <c r="W52" s="80" t="str">
        <f t="shared" si="2"/>
        <v>SI</v>
      </c>
      <c r="X52" s="80" t="str">
        <f t="shared" si="3"/>
        <v>SI</v>
      </c>
      <c r="Y52" s="80">
        <f t="shared" si="4"/>
        <v>-0.19999999999999984</v>
      </c>
    </row>
    <row r="53" spans="1:25">
      <c r="A53" s="18"/>
      <c r="B53" s="18" t="s">
        <v>159</v>
      </c>
      <c r="C53" s="20"/>
      <c r="D53" s="20"/>
      <c r="E53" s="20"/>
      <c r="F53" s="20"/>
      <c r="G53" s="20"/>
      <c r="H53" s="20"/>
      <c r="I53" s="20"/>
      <c r="J53" s="18">
        <v>0</v>
      </c>
      <c r="K53" s="20"/>
      <c r="L53" s="20"/>
      <c r="M53" s="31"/>
      <c r="N53" s="20"/>
      <c r="O53" s="103" t="s">
        <v>160</v>
      </c>
      <c r="P53" s="104"/>
      <c r="Q53" s="58">
        <v>0</v>
      </c>
    </row>
    <row r="54" spans="1:25">
      <c r="A54" s="18"/>
      <c r="B54" s="33" t="s">
        <v>161</v>
      </c>
      <c r="C54" s="34"/>
      <c r="D54" s="34"/>
      <c r="E54" s="34"/>
      <c r="F54" s="34"/>
      <c r="G54" s="34"/>
      <c r="H54" s="34"/>
      <c r="I54" s="34"/>
      <c r="J54" s="20"/>
      <c r="K54" s="20"/>
      <c r="L54" s="20"/>
      <c r="M54" s="20"/>
      <c r="N54" s="20"/>
      <c r="O54" s="103" t="s">
        <v>106</v>
      </c>
      <c r="P54" s="104"/>
      <c r="Q54" s="58">
        <v>0</v>
      </c>
    </row>
    <row r="55" spans="1:25">
      <c r="A55" s="18"/>
      <c r="B55" s="35"/>
      <c r="C55" s="35"/>
      <c r="D55" s="35"/>
      <c r="E55" s="35"/>
      <c r="F55" s="35"/>
      <c r="G55" s="35"/>
      <c r="H55" s="20"/>
      <c r="I55" s="20"/>
      <c r="J55" s="20"/>
      <c r="K55" s="20"/>
      <c r="L55" s="20"/>
      <c r="M55" s="20"/>
      <c r="N55" s="20"/>
      <c r="O55" s="105" t="s">
        <v>162</v>
      </c>
      <c r="P55" s="105"/>
      <c r="Q55" s="59">
        <v>2640172708.5</v>
      </c>
    </row>
    <row r="56" spans="1:25" ht="15.75">
      <c r="A56" s="18"/>
      <c r="B56" s="37" t="s">
        <v>163</v>
      </c>
      <c r="C56" s="38"/>
      <c r="D56" s="38"/>
      <c r="E56" s="38"/>
      <c r="F56" s="38"/>
      <c r="G56" s="38"/>
      <c r="H56" s="20"/>
      <c r="I56" s="20"/>
      <c r="J56" s="20"/>
      <c r="K56" s="20"/>
      <c r="L56" s="20"/>
      <c r="M56" s="20"/>
      <c r="N56" s="20"/>
      <c r="O56" s="60" t="s">
        <v>164</v>
      </c>
      <c r="P56" s="61">
        <v>0.1</v>
      </c>
      <c r="Q56" s="59">
        <v>264017270.84999999</v>
      </c>
    </row>
    <row r="57" spans="1:25">
      <c r="A57" s="18"/>
      <c r="B57" s="41" t="s">
        <v>165</v>
      </c>
      <c r="C57" s="89" t="s">
        <v>166</v>
      </c>
      <c r="D57" s="90"/>
      <c r="E57" s="90"/>
      <c r="F57" s="91"/>
      <c r="G57" s="41" t="s">
        <v>167</v>
      </c>
      <c r="H57" s="20"/>
      <c r="I57" s="20"/>
      <c r="J57" s="20"/>
      <c r="K57" s="20"/>
      <c r="L57" s="20"/>
      <c r="M57" s="20"/>
      <c r="N57" s="20"/>
      <c r="O57" s="105" t="s">
        <v>168</v>
      </c>
      <c r="P57" s="105"/>
      <c r="Q57" s="62">
        <v>50163281.460000001</v>
      </c>
    </row>
    <row r="58" spans="1:25">
      <c r="A58" s="18"/>
      <c r="B58" s="43">
        <v>1</v>
      </c>
      <c r="C58" s="81" t="s">
        <v>169</v>
      </c>
      <c r="D58" s="82"/>
      <c r="E58" s="82"/>
      <c r="F58" s="83"/>
      <c r="G58" s="44">
        <v>5.0000000000000001E-3</v>
      </c>
      <c r="H58" s="20"/>
      <c r="I58" s="20"/>
      <c r="J58" s="20"/>
      <c r="K58" s="20"/>
      <c r="L58" s="20"/>
      <c r="M58" s="20"/>
      <c r="N58" s="20"/>
      <c r="O58" s="105" t="s">
        <v>170</v>
      </c>
      <c r="P58" s="105"/>
      <c r="Q58" s="59">
        <v>2954353260.8099999</v>
      </c>
    </row>
    <row r="59" spans="1:25">
      <c r="A59" s="18"/>
      <c r="B59" s="43">
        <v>2</v>
      </c>
      <c r="C59" s="81" t="s">
        <v>171</v>
      </c>
      <c r="D59" s="82"/>
      <c r="E59" s="82"/>
      <c r="F59" s="83"/>
      <c r="G59" s="44">
        <v>5.0000000000000001E-3</v>
      </c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25">
      <c r="A60" s="18"/>
      <c r="B60" s="35"/>
      <c r="C60" s="35"/>
      <c r="D60" s="35"/>
      <c r="E60" s="84" t="s">
        <v>172</v>
      </c>
      <c r="F60" s="85"/>
      <c r="G60" s="45">
        <v>0.01</v>
      </c>
      <c r="H60" s="20"/>
      <c r="I60" s="20"/>
      <c r="J60" s="20"/>
      <c r="K60" s="20"/>
      <c r="L60" s="20"/>
      <c r="M60" s="20"/>
      <c r="N60" s="20"/>
      <c r="O60" s="20"/>
      <c r="P60" s="20"/>
      <c r="Q60" s="20"/>
    </row>
  </sheetData>
  <mergeCells count="24">
    <mergeCell ref="V7:Y7"/>
    <mergeCell ref="V8:Y8"/>
    <mergeCell ref="S9:S10"/>
    <mergeCell ref="T9:T10"/>
    <mergeCell ref="U9:U10"/>
    <mergeCell ref="V9:V10"/>
    <mergeCell ref="W9:W10"/>
    <mergeCell ref="X9:X10"/>
    <mergeCell ref="Y9:Y10"/>
    <mergeCell ref="C59:F59"/>
    <mergeCell ref="E60:F60"/>
    <mergeCell ref="O53:P53"/>
    <mergeCell ref="O54:P54"/>
    <mergeCell ref="O55:P55"/>
    <mergeCell ref="C57:F57"/>
    <mergeCell ref="O57:P57"/>
    <mergeCell ref="C58:F58"/>
    <mergeCell ref="O58:P58"/>
    <mergeCell ref="B1:Q1"/>
    <mergeCell ref="B3:C3"/>
    <mergeCell ref="D3:E3"/>
    <mergeCell ref="D4:M4"/>
    <mergeCell ref="B6:I6"/>
    <mergeCell ref="J6:Q6"/>
  </mergeCells>
  <conditionalFormatting sqref="Q55">
    <cfRule type="expression" dxfId="169" priority="7">
      <formula>ISERROR($Q55)</formula>
    </cfRule>
  </conditionalFormatting>
  <conditionalFormatting sqref="Q55">
    <cfRule type="expression" dxfId="168" priority="6">
      <formula>ISERROR($J53)</formula>
    </cfRule>
  </conditionalFormatting>
  <conditionalFormatting sqref="Q58">
    <cfRule type="expression" dxfId="167" priority="5">
      <formula>ISERROR($Q58)</formula>
    </cfRule>
  </conditionalFormatting>
  <conditionalFormatting sqref="Q58">
    <cfRule type="expression" dxfId="166" priority="4">
      <formula>ISERROR($Q58)</formula>
    </cfRule>
  </conditionalFormatting>
  <conditionalFormatting sqref="Q58">
    <cfRule type="expression" dxfId="165" priority="3">
      <formula>ISERROR($Q58)</formula>
    </cfRule>
  </conditionalFormatting>
  <conditionalFormatting sqref="Q58">
    <cfRule type="expression" dxfId="164" priority="8">
      <formula>ISERROR($J59)</formula>
    </cfRule>
  </conditionalFormatting>
  <conditionalFormatting sqref="Q53">
    <cfRule type="expression" dxfId="163" priority="9">
      <formula>ISERROR($G54)</formula>
    </cfRule>
  </conditionalFormatting>
  <conditionalFormatting sqref="D3:E3">
    <cfRule type="cellIs" dxfId="162" priority="2" operator="equal">
      <formula>0</formula>
    </cfRule>
  </conditionalFormatting>
  <conditionalFormatting sqref="Q57">
    <cfRule type="expression" dxfId="161" priority="1">
      <formula>ISERROR($Q57)</formula>
    </cfRule>
  </conditionalFormatting>
  <conditionalFormatting sqref="Q56">
    <cfRule type="expression" dxfId="160" priority="10">
      <formula>ISERROR($Q56)</formula>
    </cfRule>
  </conditionalFormatting>
  <dataValidations count="10">
    <dataValidation type="decimal" allowBlank="1" showInputMessage="1" showErrorMessage="1" sqref="G58:G59" xr:uid="{60E0F52A-3884-4F35-8762-D72EF4E8DD00}">
      <formula1>0</formula1>
      <formula2>1</formula2>
    </dataValidation>
    <dataValidation type="decimal" allowBlank="1" showInputMessage="1" showErrorMessage="1" errorTitle="Error" error="El AIU no debe ser menor al 10% y al ofertado en la Operación Principal." promptTitle="Porcentaje de AIU" prompt="El AIU no debe ser menor al 10% y al ofertado en la Operación Principal." sqref="P56" xr:uid="{B4662F10-925B-404E-82CA-AF1AC7B4E6AF}">
      <formula1>0.01</formula1>
      <formula2>R56</formula2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1,408,187" promptTitle="Porcentaje Descuento" prompt="Ingrese % de descuento de 0%-100% y el resultado del descuento no puede ser menor al precio piso $ 1,408,187" sqref="K10" xr:uid="{6E86165E-63ED-43AA-A151-C2ACD06C05F7}">
      <formula1>A10</formula1>
    </dataValidation>
    <dataValidation type="custom" operator="greaterThanOrEqual" allowBlank="1" showInputMessage="1" showErrorMessage="1" errorTitle="Error" error="El porcentaje que ingreso no esta en este rango 0%-100%, o el resultado del descuento en menor al precio piso $ 2,200,293" promptTitle="Porcentaje Descuento" prompt="Ingrese % de descuento de 0%-100% y el resultado del descuento no puede ser menor al precio piso $ 2,200,293" sqref="K8:K9" xr:uid="{AA5B573F-C1A8-4C0C-8403-9741143E4B99}">
      <formula1>A8</formula1>
    </dataValidation>
    <dataValidation operator="greaterThanOrEqual" allowBlank="1" showInputMessage="1" showErrorMessage="1" sqref="K11:K52" xr:uid="{78AB8EB1-3EDF-47E6-A1C0-6426028D8808}"/>
    <dataValidation type="decimal" allowBlank="1" showInputMessage="1" showErrorMessage="1" errorTitle="Error" error="Mayor a 1" sqref="Q53:Q54" xr:uid="{1DE11EEA-D789-4BB6-B8E4-4243AA6A10A2}">
      <formula1>0.011</formula1>
      <formula2>AG56</formula2>
    </dataValidation>
    <dataValidation type="decimal" operator="greaterThan" allowBlank="1" showInputMessage="1" showErrorMessage="1" sqref="O8:P52" xr:uid="{EF9BC76E-3641-4562-9426-A9541C3B7FAF}">
      <formula1>0</formula1>
    </dataValidation>
    <dataValidation type="decimal" allowBlank="1" showInputMessage="1" showErrorMessage="1" errorTitle="Error" error="Mayor a 1" promptTitle="Porcentaje de AIU" prompt="Mayor a 1" sqref="N53" xr:uid="{6CF1414D-6FD2-4498-A766-BCC1BAD32A6D}">
      <formula1>0.011</formula1>
      <formula2>AD56</formula2>
    </dataValidation>
    <dataValidation type="decimal" allowBlank="1" showInputMessage="1" showErrorMessage="1" errorTitle="Error" error="Mayor a 1" promptTitle="Porcentaje de AIU" prompt="Mayor a 1" sqref="A53:L53" xr:uid="{976E1883-1977-463D-A5BA-50D37C1A79D0}">
      <formula1>0.011</formula1>
      <formula2>R56</formula2>
    </dataValidation>
    <dataValidation type="list" allowBlank="1" showInputMessage="1" showErrorMessage="1" sqref="D4" xr:uid="{1F19DDB7-1EE2-48DC-9989-71FF42ACEFF5}">
      <formula1>INDIRECT("regioncobertura"&amp;$D$3)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EVALUACIÓN</vt:lpstr>
      <vt:lpstr>1. ASSERVI S.A.S.</vt:lpstr>
      <vt:lpstr>2. CONSORCIO ELITE</vt:lpstr>
      <vt:lpstr>3. SERDAN</vt:lpstr>
      <vt:lpstr>4. SERVICIO INTEGRAL TALENTO</vt:lpstr>
      <vt:lpstr>5. UT GIAF </vt:lpstr>
      <vt:lpstr>6. UT R&amp;J 2022</vt:lpstr>
      <vt:lpstr>7. INTERNEGOCIOS</vt:lpstr>
      <vt:lpstr>8. UT ECOLIMPIEZA</vt:lpstr>
      <vt:lpstr>9. UT EMINSER SOLOASEO 2023</vt:lpstr>
      <vt:lpstr>10. UT SERVIASEAMOS</vt:lpstr>
      <vt:lpstr>11. UT CCE AMP IV 2022</vt:lpstr>
      <vt:lpstr>12. CONSERJES INMOBILIARIOS LTD</vt:lpstr>
      <vt:lpstr>13. INTERASEO SAS</vt:lpstr>
      <vt:lpstr>14. GRUPO GESTIÓN EMPRESARIAL </vt:lpstr>
      <vt:lpstr>15. UT LADOINSA 2022</vt:lpstr>
      <vt:lpstr>16. BRILLASEO </vt:lpstr>
      <vt:lpstr>17. INCINERADOS DEL HUILA</vt:lpstr>
      <vt:lpstr>18. ASEOCOLBAS LTDA</vt:lpstr>
      <vt:lpstr>19. SOCIETY SERVICES GENERAL</vt:lpstr>
      <vt:lpstr>20. UT SERVICIOS AYC COLOMBIA</vt:lpstr>
      <vt:lpstr>21. LIMPIEZA INSTITUCIONAL LAZU</vt:lpstr>
      <vt:lpstr>22. UT EASYCLEAN</vt:lpstr>
      <vt:lpstr>23. UT SERTOP</vt:lpstr>
      <vt:lpstr>24. UT GRUPO ADIN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2023-10-13T16:40:36Z</dcterms:modified>
</cp:coreProperties>
</file>