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uñozt\Desktop\COTIZACIONES REGIÓN 4\"/>
    </mc:Choice>
  </mc:AlternateContent>
  <xr:revisionPtr revIDLastSave="0" documentId="13_ncr:1_{78E2D84F-325B-4BAD-8E45-A9BCE8A7EC2B}" xr6:coauthVersionLast="36" xr6:coauthVersionMax="36" xr10:uidLastSave="{00000000-0000-0000-0000-000000000000}"/>
  <bookViews>
    <workbookView xWindow="0" yWindow="0" windowWidth="14145" windowHeight="10560" firstSheet="24" activeTab="28" xr2:uid="{0CBDD35B-1533-42EC-86E3-12F32919EB5B}"/>
  </bookViews>
  <sheets>
    <sheet name="LISTADO DE COTIZACIONES" sheetId="1" r:id="rId1"/>
    <sheet name="1. ASSERVI SAS " sheetId="13" r:id="rId2"/>
    <sheet name="2. SERVICIO INTEGRAL TALENTOS" sheetId="14" r:id="rId3"/>
    <sheet name="3. CONSORCIO ELITE" sheetId="15" r:id="rId4"/>
    <sheet name="4. SERVICIOS PRAIS" sheetId="16" r:id="rId5"/>
    <sheet name="5. SERDAN " sheetId="2" r:id="rId6"/>
    <sheet name="6. UTOUTSOURCING GIAF" sheetId="3" r:id="rId7"/>
    <sheet name="7. UT ECOLIMPIEZA 4G" sheetId="17" r:id="rId8"/>
    <sheet name="8. UNIÓN TEMPORAL R&amp;J 2022" sheetId="18" r:id="rId9"/>
    <sheet name="9. UT EMINSER - SOLOASEO" sheetId="19" r:id="rId10"/>
    <sheet name="10. SOCIETY SERVICES" sheetId="20" r:id="rId11"/>
    <sheet name="11. UT ASEAMOS 2022 ACUERDO 4" sheetId="21" r:id="rId12"/>
    <sheet name="12. UT SERVIASEAMOS" sheetId="22" r:id="rId13"/>
    <sheet name="13. UNIÓN TEMPORAL CLEAN COLOMB" sheetId="4" r:id="rId14"/>
    <sheet name="14. INCIHUILA" sheetId="5" r:id="rId15"/>
    <sheet name="15. UT CCE AMP IV " sheetId="6" r:id="rId16"/>
    <sheet name="16. CONSERJES INMOBILIARIOS" sheetId="23" r:id="rId17"/>
    <sheet name="17. GRUPO GESTIÓN REMPRESARIAL" sheetId="24" r:id="rId18"/>
    <sheet name="18. INTERASEO" sheetId="7" r:id="rId19"/>
    <sheet name="19. INTERNEGOCIOS" sheetId="25" r:id="rId20"/>
    <sheet name="20. BRILLASEO" sheetId="8" r:id="rId21"/>
    <sheet name="21. SERVIASEO " sheetId="26" r:id="rId22"/>
    <sheet name="22. ASEOCOLBAS" sheetId="27" r:id="rId23"/>
    <sheet name="23. LADOINSA" sheetId="9" r:id="rId24"/>
    <sheet name="24. LIMPIEZA INSTITUCIONAL LASU" sheetId="10" r:id="rId25"/>
    <sheet name="25. UT SERVICIOS INTEGRALES" sheetId="28" r:id="rId26"/>
    <sheet name="26. UT SERTOP" sheetId="29" r:id="rId27"/>
    <sheet name="27. UT EASYCLEAN ASEO" sheetId="11" r:id="rId28"/>
    <sheet name="28. UT GRUPO ADIN" sheetId="12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_FilterDatabase" localSheetId="12" hidden="1">'12. UT SERVIASEAMOS'!$S$9:$Y$46</definedName>
    <definedName name="_xlnm._FilterDatabase" localSheetId="17" hidden="1">'17. GRUPO GESTIÓN REMPRESARIAL'!$S$9:$Y$46</definedName>
    <definedName name="_xlnm._FilterDatabase" localSheetId="19" hidden="1">'19. INTERNEGOCIOS'!$S$9:$Y$46</definedName>
    <definedName name="_xlnm._FilterDatabase" localSheetId="0" hidden="1">'LISTADO DE COTIZACIONES'!$B$2:$I$2</definedName>
    <definedName name="_xlnm.Print_Area" localSheetId="0">'LISTADO DE COTIZACIONES'!#REF!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2" l="1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D3" i="12"/>
  <c r="X46" i="18" l="1"/>
  <c r="W46" i="18"/>
  <c r="Y46" i="18" s="1"/>
  <c r="V46" i="18"/>
  <c r="X45" i="18"/>
  <c r="W45" i="18"/>
  <c r="Y45" i="18" s="1"/>
  <c r="V45" i="18"/>
  <c r="X44" i="18"/>
  <c r="W44" i="18"/>
  <c r="Y44" i="18" s="1"/>
  <c r="V44" i="18"/>
  <c r="X43" i="18"/>
  <c r="W43" i="18"/>
  <c r="Y43" i="18" s="1"/>
  <c r="V43" i="18"/>
  <c r="X42" i="18"/>
  <c r="W42" i="18"/>
  <c r="Y42" i="18" s="1"/>
  <c r="V42" i="18"/>
  <c r="X41" i="18"/>
  <c r="W41" i="18"/>
  <c r="Y41" i="18" s="1"/>
  <c r="V41" i="18"/>
  <c r="X40" i="18"/>
  <c r="W40" i="18"/>
  <c r="Y40" i="18" s="1"/>
  <c r="V40" i="18"/>
  <c r="X39" i="18"/>
  <c r="W39" i="18"/>
  <c r="Y39" i="18" s="1"/>
  <c r="V39" i="18"/>
  <c r="X38" i="18"/>
  <c r="W38" i="18"/>
  <c r="Y38" i="18" s="1"/>
  <c r="V38" i="18"/>
  <c r="X37" i="18"/>
  <c r="W37" i="18"/>
  <c r="Y37" i="18" s="1"/>
  <c r="V37" i="18"/>
  <c r="X36" i="18"/>
  <c r="W36" i="18"/>
  <c r="Y36" i="18" s="1"/>
  <c r="V36" i="18"/>
  <c r="X35" i="18"/>
  <c r="W35" i="18"/>
  <c r="Y35" i="18" s="1"/>
  <c r="V35" i="18"/>
  <c r="X34" i="18"/>
  <c r="W34" i="18"/>
  <c r="Y34" i="18" s="1"/>
  <c r="V34" i="18"/>
  <c r="X33" i="18"/>
  <c r="W33" i="18"/>
  <c r="Y33" i="18" s="1"/>
  <c r="V33" i="18"/>
  <c r="X32" i="18"/>
  <c r="W32" i="18"/>
  <c r="Y32" i="18" s="1"/>
  <c r="V32" i="18"/>
  <c r="X31" i="18"/>
  <c r="W31" i="18"/>
  <c r="Y31" i="18" s="1"/>
  <c r="V31" i="18"/>
  <c r="X30" i="18"/>
  <c r="W30" i="18"/>
  <c r="Y30" i="18" s="1"/>
  <c r="V30" i="18"/>
  <c r="X29" i="18"/>
  <c r="W29" i="18"/>
  <c r="Y29" i="18" s="1"/>
  <c r="V29" i="18"/>
  <c r="X28" i="18"/>
  <c r="W28" i="18"/>
  <c r="Y28" i="18" s="1"/>
  <c r="V28" i="18"/>
  <c r="X27" i="18"/>
  <c r="W27" i="18"/>
  <c r="Y27" i="18" s="1"/>
  <c r="V27" i="18"/>
  <c r="X26" i="18"/>
  <c r="W26" i="18"/>
  <c r="Y26" i="18" s="1"/>
  <c r="V26" i="18"/>
  <c r="X25" i="18"/>
  <c r="W25" i="18"/>
  <c r="Y25" i="18" s="1"/>
  <c r="V25" i="18"/>
  <c r="X24" i="18"/>
  <c r="W24" i="18"/>
  <c r="Y24" i="18" s="1"/>
  <c r="V24" i="18"/>
  <c r="X23" i="18"/>
  <c r="W23" i="18"/>
  <c r="Y23" i="18" s="1"/>
  <c r="V23" i="18"/>
  <c r="X22" i="18"/>
  <c r="W22" i="18"/>
  <c r="Y22" i="18" s="1"/>
  <c r="V22" i="18"/>
  <c r="X21" i="18"/>
  <c r="W21" i="18"/>
  <c r="Y21" i="18" s="1"/>
  <c r="V21" i="18"/>
  <c r="X20" i="18"/>
  <c r="W20" i="18"/>
  <c r="Y20" i="18" s="1"/>
  <c r="V20" i="18"/>
  <c r="X19" i="18"/>
  <c r="W19" i="18"/>
  <c r="Y19" i="18" s="1"/>
  <c r="V19" i="18"/>
  <c r="X18" i="18"/>
  <c r="W18" i="18"/>
  <c r="Y18" i="18" s="1"/>
  <c r="V18" i="18"/>
  <c r="X17" i="18"/>
  <c r="W17" i="18"/>
  <c r="Y17" i="18" s="1"/>
  <c r="V17" i="18"/>
  <c r="X16" i="18"/>
  <c r="W16" i="18"/>
  <c r="Y16" i="18" s="1"/>
  <c r="V16" i="18"/>
  <c r="X15" i="18"/>
  <c r="W15" i="18"/>
  <c r="Y15" i="18" s="1"/>
  <c r="V15" i="18"/>
  <c r="X14" i="18"/>
  <c r="W14" i="18"/>
  <c r="Y14" i="18" s="1"/>
  <c r="V14" i="18"/>
  <c r="X13" i="18"/>
  <c r="W13" i="18"/>
  <c r="Y13" i="18" s="1"/>
  <c r="V13" i="18"/>
  <c r="X12" i="18"/>
  <c r="W12" i="18"/>
  <c r="Y12" i="18" s="1"/>
  <c r="V12" i="18"/>
  <c r="X11" i="18"/>
  <c r="W11" i="18"/>
  <c r="Y11" i="18" s="1"/>
  <c r="V11" i="18"/>
  <c r="X10" i="18"/>
  <c r="W10" i="18"/>
  <c r="Y10" i="18" s="1"/>
  <c r="V10" i="18"/>
  <c r="V35" i="21"/>
  <c r="X46" i="21"/>
  <c r="W46" i="21"/>
  <c r="Y46" i="21" s="1"/>
  <c r="V46" i="21"/>
  <c r="X45" i="21"/>
  <c r="W45" i="21"/>
  <c r="Y45" i="21" s="1"/>
  <c r="V45" i="21"/>
  <c r="X44" i="21"/>
  <c r="W44" i="21"/>
  <c r="Y44" i="21" s="1"/>
  <c r="V44" i="21"/>
  <c r="X43" i="21"/>
  <c r="W43" i="21"/>
  <c r="Y43" i="21" s="1"/>
  <c r="V43" i="21"/>
  <c r="X42" i="21"/>
  <c r="W42" i="21"/>
  <c r="Y42" i="21" s="1"/>
  <c r="V42" i="21"/>
  <c r="X41" i="21"/>
  <c r="W41" i="21"/>
  <c r="Y41" i="21" s="1"/>
  <c r="V41" i="21"/>
  <c r="X40" i="21"/>
  <c r="W40" i="21"/>
  <c r="Y40" i="21" s="1"/>
  <c r="V40" i="21"/>
  <c r="X39" i="21"/>
  <c r="W39" i="21"/>
  <c r="Y39" i="21" s="1"/>
  <c r="V39" i="21"/>
  <c r="X38" i="21"/>
  <c r="W38" i="21"/>
  <c r="Y38" i="21" s="1"/>
  <c r="V38" i="21"/>
  <c r="X37" i="21"/>
  <c r="W37" i="21"/>
  <c r="Y37" i="21" s="1"/>
  <c r="V37" i="21"/>
  <c r="X36" i="21"/>
  <c r="W36" i="21"/>
  <c r="Y36" i="21" s="1"/>
  <c r="V36" i="21"/>
  <c r="X35" i="21"/>
  <c r="W35" i="21"/>
  <c r="Y35" i="21" s="1"/>
  <c r="X34" i="21"/>
  <c r="W34" i="21"/>
  <c r="Y34" i="21" s="1"/>
  <c r="V34" i="21"/>
  <c r="X33" i="21"/>
  <c r="W33" i="21"/>
  <c r="Y33" i="21" s="1"/>
  <c r="V33" i="21"/>
  <c r="X32" i="21"/>
  <c r="W32" i="21"/>
  <c r="Y32" i="21" s="1"/>
  <c r="V32" i="21"/>
  <c r="X31" i="21"/>
  <c r="W31" i="21"/>
  <c r="Y31" i="21" s="1"/>
  <c r="V31" i="21"/>
  <c r="X30" i="21"/>
  <c r="W30" i="21"/>
  <c r="Y30" i="21" s="1"/>
  <c r="V30" i="21"/>
  <c r="X29" i="21"/>
  <c r="W29" i="21"/>
  <c r="Y29" i="21" s="1"/>
  <c r="V29" i="21"/>
  <c r="X28" i="21"/>
  <c r="W28" i="21"/>
  <c r="Y28" i="21" s="1"/>
  <c r="V28" i="21"/>
  <c r="X27" i="21"/>
  <c r="W27" i="21"/>
  <c r="Y27" i="21" s="1"/>
  <c r="V27" i="21"/>
  <c r="X26" i="21"/>
  <c r="W26" i="21"/>
  <c r="Y26" i="21" s="1"/>
  <c r="V26" i="21"/>
  <c r="X25" i="21"/>
  <c r="W25" i="21"/>
  <c r="Y25" i="21" s="1"/>
  <c r="V25" i="21"/>
  <c r="X24" i="21"/>
  <c r="W24" i="21"/>
  <c r="Y24" i="21" s="1"/>
  <c r="V24" i="21"/>
  <c r="X23" i="21"/>
  <c r="W23" i="21"/>
  <c r="Y23" i="21" s="1"/>
  <c r="V23" i="21"/>
  <c r="X22" i="21"/>
  <c r="W22" i="21"/>
  <c r="Y22" i="21" s="1"/>
  <c r="V22" i="21"/>
  <c r="X21" i="21"/>
  <c r="W21" i="21"/>
  <c r="Y21" i="21" s="1"/>
  <c r="V21" i="21"/>
  <c r="X20" i="21"/>
  <c r="W20" i="21"/>
  <c r="Y20" i="21" s="1"/>
  <c r="V20" i="21"/>
  <c r="X19" i="21"/>
  <c r="W19" i="21"/>
  <c r="Y19" i="21" s="1"/>
  <c r="V19" i="21"/>
  <c r="X18" i="21"/>
  <c r="W18" i="21"/>
  <c r="Y18" i="21" s="1"/>
  <c r="V18" i="21"/>
  <c r="X17" i="21"/>
  <c r="W17" i="21"/>
  <c r="Y17" i="21" s="1"/>
  <c r="V17" i="21"/>
  <c r="X16" i="21"/>
  <c r="W16" i="21"/>
  <c r="Y16" i="21" s="1"/>
  <c r="V16" i="21"/>
  <c r="X15" i="21"/>
  <c r="W15" i="21"/>
  <c r="Y15" i="21" s="1"/>
  <c r="V15" i="21"/>
  <c r="X14" i="21"/>
  <c r="W14" i="21"/>
  <c r="Y14" i="21" s="1"/>
  <c r="V14" i="21"/>
  <c r="X13" i="21"/>
  <c r="W13" i="21"/>
  <c r="Y13" i="21" s="1"/>
  <c r="V13" i="21"/>
  <c r="X12" i="21"/>
  <c r="W12" i="21"/>
  <c r="Y12" i="21" s="1"/>
  <c r="V12" i="21"/>
  <c r="X11" i="21"/>
  <c r="W11" i="21"/>
  <c r="Y11" i="21" s="1"/>
  <c r="V11" i="21"/>
  <c r="X10" i="21"/>
  <c r="W10" i="21"/>
  <c r="Y10" i="21" s="1"/>
  <c r="V10" i="21"/>
  <c r="X46" i="22"/>
  <c r="W46" i="22"/>
  <c r="Y46" i="22" s="1"/>
  <c r="V46" i="22"/>
  <c r="X45" i="22"/>
  <c r="W45" i="22"/>
  <c r="V45" i="22"/>
  <c r="X44" i="22"/>
  <c r="W44" i="22"/>
  <c r="Y44" i="22" s="1"/>
  <c r="V44" i="22"/>
  <c r="X43" i="22"/>
  <c r="W43" i="22"/>
  <c r="V43" i="22"/>
  <c r="X42" i="22"/>
  <c r="W42" i="22"/>
  <c r="V42" i="22"/>
  <c r="X41" i="22"/>
  <c r="W41" i="22"/>
  <c r="V41" i="22"/>
  <c r="X40" i="22"/>
  <c r="W40" i="22"/>
  <c r="V40" i="22"/>
  <c r="X39" i="22"/>
  <c r="W39" i="22"/>
  <c r="V39" i="22"/>
  <c r="X38" i="22"/>
  <c r="W38" i="22"/>
  <c r="Y38" i="22" s="1"/>
  <c r="V38" i="22"/>
  <c r="X37" i="22"/>
  <c r="W37" i="22"/>
  <c r="Y37" i="22" s="1"/>
  <c r="V37" i="22"/>
  <c r="X36" i="22"/>
  <c r="W36" i="22"/>
  <c r="V36" i="22"/>
  <c r="X35" i="22"/>
  <c r="W35" i="22"/>
  <c r="V35" i="22"/>
  <c r="X34" i="22"/>
  <c r="W34" i="22"/>
  <c r="V34" i="22"/>
  <c r="X33" i="22"/>
  <c r="W33" i="22"/>
  <c r="V33" i="22"/>
  <c r="X32" i="22"/>
  <c r="W32" i="22"/>
  <c r="V32" i="22"/>
  <c r="X31" i="22"/>
  <c r="W31" i="22"/>
  <c r="V31" i="22"/>
  <c r="X30" i="22"/>
  <c r="W30" i="22"/>
  <c r="Y30" i="22" s="1"/>
  <c r="V30" i="22"/>
  <c r="X29" i="22"/>
  <c r="W29" i="22"/>
  <c r="Y29" i="22" s="1"/>
  <c r="V29" i="22"/>
  <c r="X28" i="22"/>
  <c r="W28" i="22"/>
  <c r="V28" i="22"/>
  <c r="X27" i="22"/>
  <c r="W27" i="22"/>
  <c r="V27" i="22"/>
  <c r="X26" i="22"/>
  <c r="W26" i="22"/>
  <c r="V26" i="22"/>
  <c r="X25" i="22"/>
  <c r="W25" i="22"/>
  <c r="V25" i="22"/>
  <c r="X24" i="22"/>
  <c r="W24" i="22"/>
  <c r="V24" i="22"/>
  <c r="X23" i="22"/>
  <c r="W23" i="22"/>
  <c r="V23" i="22"/>
  <c r="X22" i="22"/>
  <c r="W22" i="22"/>
  <c r="Y22" i="22" s="1"/>
  <c r="V22" i="22"/>
  <c r="X21" i="22"/>
  <c r="W21" i="22"/>
  <c r="Y21" i="22" s="1"/>
  <c r="V21" i="22"/>
  <c r="X20" i="22"/>
  <c r="W20" i="22"/>
  <c r="V20" i="22"/>
  <c r="X19" i="22"/>
  <c r="W19" i="22"/>
  <c r="V19" i="22"/>
  <c r="X18" i="22"/>
  <c r="W18" i="22"/>
  <c r="V18" i="22"/>
  <c r="X17" i="22"/>
  <c r="W17" i="22"/>
  <c r="V17" i="22"/>
  <c r="X16" i="22"/>
  <c r="W16" i="22"/>
  <c r="V16" i="22"/>
  <c r="X15" i="22"/>
  <c r="W15" i="22"/>
  <c r="V15" i="22"/>
  <c r="X14" i="22"/>
  <c r="W14" i="22"/>
  <c r="Y14" i="22" s="1"/>
  <c r="V14" i="22"/>
  <c r="X13" i="22"/>
  <c r="W13" i="22"/>
  <c r="Y13" i="22" s="1"/>
  <c r="V13" i="22"/>
  <c r="X12" i="22"/>
  <c r="W12" i="22"/>
  <c r="V12" i="22"/>
  <c r="X11" i="22"/>
  <c r="W11" i="22"/>
  <c r="V11" i="22"/>
  <c r="X10" i="22"/>
  <c r="W10" i="22"/>
  <c r="V10" i="22"/>
  <c r="X46" i="24"/>
  <c r="W46" i="24"/>
  <c r="Y46" i="24" s="1"/>
  <c r="V46" i="24"/>
  <c r="X45" i="24"/>
  <c r="W45" i="24"/>
  <c r="Y45" i="24" s="1"/>
  <c r="V45" i="24"/>
  <c r="X44" i="24"/>
  <c r="W44" i="24"/>
  <c r="Y44" i="24" s="1"/>
  <c r="V44" i="24"/>
  <c r="X43" i="24"/>
  <c r="W43" i="24"/>
  <c r="V43" i="24"/>
  <c r="X42" i="24"/>
  <c r="W42" i="24"/>
  <c r="V42" i="24"/>
  <c r="X41" i="24"/>
  <c r="W41" i="24"/>
  <c r="V41" i="24"/>
  <c r="X40" i="24"/>
  <c r="W40" i="24"/>
  <c r="V40" i="24"/>
  <c r="X39" i="24"/>
  <c r="W39" i="24"/>
  <c r="V39" i="24"/>
  <c r="X38" i="24"/>
  <c r="W38" i="24"/>
  <c r="Y38" i="24" s="1"/>
  <c r="V38" i="24"/>
  <c r="X37" i="24"/>
  <c r="W37" i="24"/>
  <c r="Y37" i="24" s="1"/>
  <c r="V37" i="24"/>
  <c r="X36" i="24"/>
  <c r="W36" i="24"/>
  <c r="Y36" i="24" s="1"/>
  <c r="V36" i="24"/>
  <c r="X35" i="24"/>
  <c r="W35" i="24"/>
  <c r="V35" i="24"/>
  <c r="X34" i="24"/>
  <c r="W34" i="24"/>
  <c r="V34" i="24"/>
  <c r="X33" i="24"/>
  <c r="W33" i="24"/>
  <c r="V33" i="24"/>
  <c r="X32" i="24"/>
  <c r="W32" i="24"/>
  <c r="V32" i="24"/>
  <c r="X31" i="24"/>
  <c r="W31" i="24"/>
  <c r="V31" i="24"/>
  <c r="X30" i="24"/>
  <c r="W30" i="24"/>
  <c r="Y30" i="24" s="1"/>
  <c r="V30" i="24"/>
  <c r="X29" i="24"/>
  <c r="W29" i="24"/>
  <c r="Y29" i="24" s="1"/>
  <c r="V29" i="24"/>
  <c r="X28" i="24"/>
  <c r="W28" i="24"/>
  <c r="Y28" i="24" s="1"/>
  <c r="V28" i="24"/>
  <c r="X27" i="24"/>
  <c r="W27" i="24"/>
  <c r="V27" i="24"/>
  <c r="X26" i="24"/>
  <c r="W26" i="24"/>
  <c r="V26" i="24"/>
  <c r="X25" i="24"/>
  <c r="W25" i="24"/>
  <c r="V25" i="24"/>
  <c r="X24" i="24"/>
  <c r="W24" i="24"/>
  <c r="Y24" i="24" s="1"/>
  <c r="V24" i="24"/>
  <c r="X23" i="24"/>
  <c r="W23" i="24"/>
  <c r="Y23" i="24" s="1"/>
  <c r="V23" i="24"/>
  <c r="X22" i="24"/>
  <c r="W22" i="24"/>
  <c r="Y22" i="24" s="1"/>
  <c r="V22" i="24"/>
  <c r="X21" i="24"/>
  <c r="W21" i="24"/>
  <c r="Y21" i="24" s="1"/>
  <c r="V21" i="24"/>
  <c r="X20" i="24"/>
  <c r="W20" i="24"/>
  <c r="Y20" i="24" s="1"/>
  <c r="V20" i="24"/>
  <c r="X19" i="24"/>
  <c r="W19" i="24"/>
  <c r="V19" i="24"/>
  <c r="X18" i="24"/>
  <c r="W18" i="24"/>
  <c r="V18" i="24"/>
  <c r="X17" i="24"/>
  <c r="W17" i="24"/>
  <c r="V17" i="24"/>
  <c r="X16" i="24"/>
  <c r="W16" i="24"/>
  <c r="Y16" i="24" s="1"/>
  <c r="V16" i="24"/>
  <c r="X15" i="24"/>
  <c r="W15" i="24"/>
  <c r="Y15" i="24" s="1"/>
  <c r="V15" i="24"/>
  <c r="X14" i="24"/>
  <c r="W14" i="24"/>
  <c r="Y14" i="24" s="1"/>
  <c r="V14" i="24"/>
  <c r="X13" i="24"/>
  <c r="W13" i="24"/>
  <c r="Y13" i="24" s="1"/>
  <c r="V13" i="24"/>
  <c r="X12" i="24"/>
  <c r="W12" i="24"/>
  <c r="Y12" i="24" s="1"/>
  <c r="V12" i="24"/>
  <c r="X11" i="24"/>
  <c r="W11" i="24"/>
  <c r="V11" i="24"/>
  <c r="X10" i="24"/>
  <c r="W10" i="24"/>
  <c r="V10" i="24"/>
  <c r="X46" i="25"/>
  <c r="W46" i="25"/>
  <c r="Y46" i="25" s="1"/>
  <c r="V46" i="25"/>
  <c r="X45" i="25"/>
  <c r="W45" i="25"/>
  <c r="Y45" i="25" s="1"/>
  <c r="V45" i="25"/>
  <c r="X44" i="25"/>
  <c r="W44" i="25"/>
  <c r="Y44" i="25" s="1"/>
  <c r="V44" i="25"/>
  <c r="X43" i="25"/>
  <c r="W43" i="25"/>
  <c r="V43" i="25"/>
  <c r="X42" i="25"/>
  <c r="W42" i="25"/>
  <c r="V42" i="25"/>
  <c r="X41" i="25"/>
  <c r="W41" i="25"/>
  <c r="V41" i="25"/>
  <c r="X40" i="25"/>
  <c r="W40" i="25"/>
  <c r="V40" i="25"/>
  <c r="X39" i="25"/>
  <c r="W39" i="25"/>
  <c r="V39" i="25"/>
  <c r="X38" i="25"/>
  <c r="W38" i="25"/>
  <c r="Y38" i="25" s="1"/>
  <c r="V38" i="25"/>
  <c r="X37" i="25"/>
  <c r="W37" i="25"/>
  <c r="Y37" i="25" s="1"/>
  <c r="V37" i="25"/>
  <c r="X36" i="25"/>
  <c r="W36" i="25"/>
  <c r="Y36" i="25" s="1"/>
  <c r="V36" i="25"/>
  <c r="X35" i="25"/>
  <c r="W35" i="25"/>
  <c r="V35" i="25"/>
  <c r="X34" i="25"/>
  <c r="W34" i="25"/>
  <c r="V34" i="25"/>
  <c r="X33" i="25"/>
  <c r="W33" i="25"/>
  <c r="V33" i="25"/>
  <c r="X32" i="25"/>
  <c r="W32" i="25"/>
  <c r="V32" i="25"/>
  <c r="X31" i="25"/>
  <c r="W31" i="25"/>
  <c r="V31" i="25"/>
  <c r="X30" i="25"/>
  <c r="W30" i="25"/>
  <c r="Y30" i="25" s="1"/>
  <c r="V30" i="25"/>
  <c r="X29" i="25"/>
  <c r="W29" i="25"/>
  <c r="Y29" i="25" s="1"/>
  <c r="V29" i="25"/>
  <c r="X28" i="25"/>
  <c r="W28" i="25"/>
  <c r="Y28" i="25" s="1"/>
  <c r="V28" i="25"/>
  <c r="X27" i="25"/>
  <c r="W27" i="25"/>
  <c r="V27" i="25"/>
  <c r="X26" i="25"/>
  <c r="W26" i="25"/>
  <c r="V26" i="25"/>
  <c r="X25" i="25"/>
  <c r="W25" i="25"/>
  <c r="V25" i="25"/>
  <c r="X24" i="25"/>
  <c r="W24" i="25"/>
  <c r="V24" i="25"/>
  <c r="X23" i="25"/>
  <c r="W23" i="25"/>
  <c r="V23" i="25"/>
  <c r="X22" i="25"/>
  <c r="W22" i="25"/>
  <c r="Y22" i="25" s="1"/>
  <c r="V22" i="25"/>
  <c r="X21" i="25"/>
  <c r="W21" i="25"/>
  <c r="Y21" i="25" s="1"/>
  <c r="V21" i="25"/>
  <c r="X20" i="25"/>
  <c r="W20" i="25"/>
  <c r="Y20" i="25" s="1"/>
  <c r="V20" i="25"/>
  <c r="X19" i="25"/>
  <c r="W19" i="25"/>
  <c r="V19" i="25"/>
  <c r="X18" i="25"/>
  <c r="W18" i="25"/>
  <c r="V18" i="25"/>
  <c r="X17" i="25"/>
  <c r="W17" i="25"/>
  <c r="V17" i="25"/>
  <c r="X16" i="25"/>
  <c r="W16" i="25"/>
  <c r="V16" i="25"/>
  <c r="X15" i="25"/>
  <c r="W15" i="25"/>
  <c r="V15" i="25"/>
  <c r="X14" i="25"/>
  <c r="W14" i="25"/>
  <c r="Y14" i="25" s="1"/>
  <c r="V14" i="25"/>
  <c r="X13" i="25"/>
  <c r="W13" i="25"/>
  <c r="Y13" i="25" s="1"/>
  <c r="V13" i="25"/>
  <c r="X12" i="25"/>
  <c r="W12" i="25"/>
  <c r="Y12" i="25" s="1"/>
  <c r="V12" i="25"/>
  <c r="X11" i="25"/>
  <c r="W11" i="25"/>
  <c r="V11" i="25"/>
  <c r="X10" i="25"/>
  <c r="W10" i="25"/>
  <c r="Y10" i="25" s="1"/>
  <c r="V10" i="25"/>
  <c r="X46" i="29"/>
  <c r="W46" i="29"/>
  <c r="Y46" i="29" s="1"/>
  <c r="V46" i="29"/>
  <c r="X45" i="29"/>
  <c r="W45" i="29"/>
  <c r="Y45" i="29" s="1"/>
  <c r="V45" i="29"/>
  <c r="X44" i="29"/>
  <c r="W44" i="29"/>
  <c r="Y44" i="29" s="1"/>
  <c r="V44" i="29"/>
  <c r="X43" i="29"/>
  <c r="W43" i="29"/>
  <c r="Y43" i="29" s="1"/>
  <c r="V43" i="29"/>
  <c r="X42" i="29"/>
  <c r="W42" i="29"/>
  <c r="Y42" i="29" s="1"/>
  <c r="V42" i="29"/>
  <c r="X41" i="29"/>
  <c r="W41" i="29"/>
  <c r="Y41" i="29" s="1"/>
  <c r="V41" i="29"/>
  <c r="X40" i="29"/>
  <c r="W40" i="29"/>
  <c r="Y40" i="29" s="1"/>
  <c r="V40" i="29"/>
  <c r="X39" i="29"/>
  <c r="W39" i="29"/>
  <c r="Y39" i="29" s="1"/>
  <c r="V39" i="29"/>
  <c r="X38" i="29"/>
  <c r="W38" i="29"/>
  <c r="Y38" i="29" s="1"/>
  <c r="V38" i="29"/>
  <c r="X37" i="29"/>
  <c r="W37" i="29"/>
  <c r="Y37" i="29" s="1"/>
  <c r="V37" i="29"/>
  <c r="X36" i="29"/>
  <c r="W36" i="29"/>
  <c r="Y36" i="29" s="1"/>
  <c r="V36" i="29"/>
  <c r="X35" i="29"/>
  <c r="W35" i="29"/>
  <c r="Y35" i="29" s="1"/>
  <c r="V35" i="29"/>
  <c r="X34" i="29"/>
  <c r="W34" i="29"/>
  <c r="Y34" i="29" s="1"/>
  <c r="V34" i="29"/>
  <c r="X33" i="29"/>
  <c r="W33" i="29"/>
  <c r="Y33" i="29" s="1"/>
  <c r="V33" i="29"/>
  <c r="X32" i="29"/>
  <c r="W32" i="29"/>
  <c r="Y32" i="29" s="1"/>
  <c r="V32" i="29"/>
  <c r="X31" i="29"/>
  <c r="W31" i="29"/>
  <c r="Y31" i="29" s="1"/>
  <c r="V31" i="29"/>
  <c r="X30" i="29"/>
  <c r="W30" i="29"/>
  <c r="Y30" i="29" s="1"/>
  <c r="V30" i="29"/>
  <c r="X29" i="29"/>
  <c r="W29" i="29"/>
  <c r="Y29" i="29" s="1"/>
  <c r="V29" i="29"/>
  <c r="X28" i="29"/>
  <c r="W28" i="29"/>
  <c r="Y28" i="29" s="1"/>
  <c r="V28" i="29"/>
  <c r="X27" i="29"/>
  <c r="W27" i="29"/>
  <c r="Y27" i="29" s="1"/>
  <c r="V27" i="29"/>
  <c r="X26" i="29"/>
  <c r="W26" i="29"/>
  <c r="Y26" i="29" s="1"/>
  <c r="V26" i="29"/>
  <c r="X25" i="29"/>
  <c r="W25" i="29"/>
  <c r="Y25" i="29" s="1"/>
  <c r="V25" i="29"/>
  <c r="X24" i="29"/>
  <c r="W24" i="29"/>
  <c r="Y24" i="29" s="1"/>
  <c r="V24" i="29"/>
  <c r="X23" i="29"/>
  <c r="W23" i="29"/>
  <c r="Y23" i="29" s="1"/>
  <c r="V23" i="29"/>
  <c r="X22" i="29"/>
  <c r="W22" i="29"/>
  <c r="Y22" i="29" s="1"/>
  <c r="V22" i="29"/>
  <c r="X21" i="29"/>
  <c r="W21" i="29"/>
  <c r="Y21" i="29" s="1"/>
  <c r="V21" i="29"/>
  <c r="X20" i="29"/>
  <c r="W20" i="29"/>
  <c r="Y20" i="29" s="1"/>
  <c r="V20" i="29"/>
  <c r="X19" i="29"/>
  <c r="W19" i="29"/>
  <c r="Y19" i="29" s="1"/>
  <c r="V19" i="29"/>
  <c r="X18" i="29"/>
  <c r="W18" i="29"/>
  <c r="Y18" i="29" s="1"/>
  <c r="V18" i="29"/>
  <c r="X17" i="29"/>
  <c r="W17" i="29"/>
  <c r="Y17" i="29" s="1"/>
  <c r="V17" i="29"/>
  <c r="X16" i="29"/>
  <c r="W16" i="29"/>
  <c r="Y16" i="29" s="1"/>
  <c r="V16" i="29"/>
  <c r="X15" i="29"/>
  <c r="W15" i="29"/>
  <c r="Y15" i="29" s="1"/>
  <c r="V15" i="29"/>
  <c r="X14" i="29"/>
  <c r="W14" i="29"/>
  <c r="Y14" i="29" s="1"/>
  <c r="V14" i="29"/>
  <c r="X13" i="29"/>
  <c r="W13" i="29"/>
  <c r="Y13" i="29" s="1"/>
  <c r="V13" i="29"/>
  <c r="X12" i="29"/>
  <c r="W12" i="29"/>
  <c r="Y12" i="29" s="1"/>
  <c r="V12" i="29"/>
  <c r="X11" i="29"/>
  <c r="W11" i="29"/>
  <c r="Y11" i="29" s="1"/>
  <c r="V11" i="29"/>
  <c r="X10" i="29"/>
  <c r="W10" i="29"/>
  <c r="Y10" i="29" s="1"/>
  <c r="V10" i="29"/>
  <c r="Y10" i="22" l="1"/>
  <c r="Y18" i="22"/>
  <c r="Y26" i="22"/>
  <c r="Y34" i="22"/>
  <c r="Y17" i="22"/>
  <c r="Y25" i="22"/>
  <c r="Y41" i="22"/>
  <c r="Y33" i="22"/>
  <c r="Y12" i="22"/>
  <c r="Y20" i="22"/>
  <c r="Y28" i="22"/>
  <c r="Y36" i="22"/>
  <c r="Y15" i="22"/>
  <c r="Y23" i="22"/>
  <c r="Y31" i="22"/>
  <c r="Y39" i="22"/>
  <c r="Y42" i="22"/>
  <c r="Y45" i="22"/>
  <c r="Y16" i="22"/>
  <c r="Y24" i="22"/>
  <c r="Y32" i="22"/>
  <c r="Y40" i="22"/>
  <c r="Y11" i="22"/>
  <c r="Y19" i="22"/>
  <c r="Y27" i="22"/>
  <c r="Y35" i="22"/>
  <c r="Y43" i="22"/>
  <c r="Y31" i="24"/>
  <c r="Y39" i="24"/>
  <c r="Y10" i="24"/>
  <c r="Y18" i="24"/>
  <c r="Y26" i="24"/>
  <c r="Y34" i="24"/>
  <c r="Y42" i="24"/>
  <c r="Y32" i="24"/>
  <c r="Y40" i="24"/>
  <c r="Y11" i="24"/>
  <c r="Y19" i="24"/>
  <c r="Y27" i="24"/>
  <c r="Y35" i="24"/>
  <c r="Y43" i="24"/>
  <c r="Y17" i="24"/>
  <c r="Y25" i="24"/>
  <c r="Y33" i="24"/>
  <c r="Y41" i="24"/>
  <c r="Y18" i="25"/>
  <c r="Y26" i="25"/>
  <c r="Y34" i="25"/>
  <c r="Y42" i="25"/>
  <c r="Y43" i="25"/>
  <c r="Y15" i="25"/>
  <c r="Y23" i="25"/>
  <c r="Y31" i="25"/>
  <c r="Y39" i="25"/>
  <c r="Y16" i="25"/>
  <c r="Y24" i="25"/>
  <c r="Y32" i="25"/>
  <c r="Y40" i="25"/>
  <c r="Y11" i="25"/>
  <c r="Y19" i="25"/>
  <c r="Y27" i="25"/>
  <c r="Y35" i="25"/>
  <c r="Y17" i="25"/>
  <c r="Y25" i="25"/>
  <c r="Y33" i="25"/>
  <c r="Y41" i="25"/>
  <c r="Q46" i="29" l="1"/>
  <c r="Q45" i="29"/>
  <c r="Q44" i="29"/>
  <c r="Q43" i="29"/>
  <c r="Q42" i="29"/>
  <c r="Q41" i="29"/>
  <c r="Q40" i="29"/>
  <c r="Q39" i="29"/>
  <c r="Q38" i="29"/>
  <c r="Q37" i="29"/>
  <c r="Q36" i="29"/>
  <c r="Q35" i="29"/>
  <c r="Q34" i="29"/>
  <c r="Q33" i="29"/>
  <c r="Q32" i="29"/>
  <c r="Q31" i="29"/>
  <c r="Q30" i="29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D3" i="29"/>
  <c r="Q46" i="28" l="1"/>
  <c r="Q45" i="28"/>
  <c r="Q44" i="28"/>
  <c r="Q43" i="28"/>
  <c r="Q42" i="28"/>
  <c r="Q41" i="28"/>
  <c r="Q40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D3" i="28"/>
  <c r="Q46" i="27" l="1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D3" i="27"/>
  <c r="Q46" i="26" l="1"/>
  <c r="Q45" i="26"/>
  <c r="Q44" i="26"/>
  <c r="Q43" i="26"/>
  <c r="Q42" i="26"/>
  <c r="Q41" i="26"/>
  <c r="Q40" i="26"/>
  <c r="Q39" i="26"/>
  <c r="Q38" i="26"/>
  <c r="Q37" i="26"/>
  <c r="Q36" i="26"/>
  <c r="Q35" i="26"/>
  <c r="Q34" i="26"/>
  <c r="Q33" i="26"/>
  <c r="Q32" i="26"/>
  <c r="Q31" i="26"/>
  <c r="Q30" i="26"/>
  <c r="Q29" i="26"/>
  <c r="Q28" i="26"/>
  <c r="Q27" i="26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D3" i="26"/>
  <c r="Q46" i="25" l="1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D3" i="25"/>
  <c r="Q46" i="24" l="1"/>
  <c r="Q45" i="24"/>
  <c r="Q44" i="24"/>
  <c r="Q43" i="24"/>
  <c r="Q42" i="24"/>
  <c r="Q41" i="24"/>
  <c r="Q40" i="24"/>
  <c r="Q39" i="24"/>
  <c r="Q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D3" i="24"/>
  <c r="Q46" i="23" l="1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D3" i="23"/>
  <c r="Q46" i="22" l="1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D3" i="22"/>
  <c r="Q46" i="21" l="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D3" i="21"/>
  <c r="Q46" i="20" l="1"/>
  <c r="Q45" i="20"/>
  <c r="Q44" i="20"/>
  <c r="Q43" i="20"/>
  <c r="Q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D3" i="20"/>
  <c r="Q46" i="19" l="1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D3" i="19"/>
  <c r="Q46" i="18" l="1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D3" i="18"/>
  <c r="Q46" i="17" l="1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D3" i="17"/>
  <c r="Q46" i="16" l="1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D3" i="16"/>
  <c r="Q46" i="15" l="1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D3" i="15"/>
  <c r="Q46" i="14" l="1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D3" i="14"/>
  <c r="Q46" i="13" l="1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D3" i="13"/>
  <c r="Q46" i="11" l="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D3" i="11"/>
  <c r="Q46" i="10" l="1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D3" i="10"/>
  <c r="Q46" i="9" l="1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D3" i="9"/>
  <c r="Q46" i="8" l="1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D3" i="8"/>
  <c r="Q46" i="7" l="1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D3" i="7"/>
  <c r="Q46" i="6" l="1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D3" i="6"/>
  <c r="Q46" i="5" l="1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D3" i="5"/>
  <c r="Q46" i="4" l="1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D3" i="4"/>
  <c r="Q46" i="3" l="1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D3" i="3"/>
  <c r="Q46" i="2" l="1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D3" i="2"/>
</calcChain>
</file>

<file path=xl/sharedStrings.xml><?xml version="1.0" encoding="utf-8"?>
<sst xmlns="http://schemas.openxmlformats.org/spreadsheetml/2006/main" count="5732" uniqueCount="229">
  <si>
    <t>ASSERVI S.A.S</t>
  </si>
  <si>
    <t>ASSERVI S.A.S - #958891</t>
  </si>
  <si>
    <t>512.245.356,34 COP</t>
  </si>
  <si>
    <t>826.799.660,01 COP</t>
  </si>
  <si>
    <t>-314.554.303,670 COP</t>
  </si>
  <si>
    <t>Proveedor</t>
  </si>
  <si>
    <t>Nombre de la respuesta</t>
  </si>
  <si>
    <t>Enviado </t>
  </si>
  <si>
    <t>Precio base</t>
  </si>
  <si>
    <t>Capacidad</t>
  </si>
  <si>
    <t>Precio ofertado</t>
  </si>
  <si>
    <t>Ahorros</t>
  </si>
  <si>
    <t>SERVICIO INTEGRAL TALENTOS LTDA</t>
  </si>
  <si>
    <t>SERVICIO INTEGRAL TALENTOS LTDA - #959292</t>
  </si>
  <si>
    <t>760.066.157,68 COP</t>
  </si>
  <si>
    <t>-247.820.801,340 COP</t>
  </si>
  <si>
    <t>CONSORCIO ELITE</t>
  </si>
  <si>
    <t>CONSORCIO ELITE - #959154</t>
  </si>
  <si>
    <t>SERVICIOS PRAIS SAS</t>
  </si>
  <si>
    <t>SERVICIOS PRAIS SAS - #959016</t>
  </si>
  <si>
    <t>534.030.918,70 COP</t>
  </si>
  <si>
    <t>-21.785.562,360 COP</t>
  </si>
  <si>
    <t>SERDAN S.A</t>
  </si>
  <si>
    <t>SERDAN S.A - #958911</t>
  </si>
  <si>
    <t>627.244.726,85 COP</t>
  </si>
  <si>
    <t>-114.999.370,510 COP</t>
  </si>
  <si>
    <t>UNIÓN TEMPORAL OUTSOURCING GIAF</t>
  </si>
  <si>
    <t>UNIÓN TEMPORAL OUTSOURCING GIAF - #959630</t>
  </si>
  <si>
    <t>603.381.045,31 COP</t>
  </si>
  <si>
    <t>-91.135.688,970 COP</t>
  </si>
  <si>
    <t>UNIÓN TEMPORAL ECOLIMPIEZA 4G</t>
  </si>
  <si>
    <t>UNIÓN TEMPORAL ECOLIMPIEZA 4G - #960378</t>
  </si>
  <si>
    <t>562.034.268,12 COP</t>
  </si>
  <si>
    <t>-49.788.911,780 COP</t>
  </si>
  <si>
    <t>UNION TEMPORAL R&amp;J 2022</t>
  </si>
  <si>
    <t>UNION TEMPORAL R&amp;J 2022 - #960495</t>
  </si>
  <si>
    <t>511.396.539,68 COP</t>
  </si>
  <si>
    <t>848.816,66 COP</t>
  </si>
  <si>
    <t>UNIÓN TEMPORAL EMINSER - SOLOASEO 2023</t>
  </si>
  <si>
    <t>UNIÓN TEMPORAL EMINSER - SOLOASEO 2023 - #961254</t>
  </si>
  <si>
    <t>702.526.034,73 COP</t>
  </si>
  <si>
    <t>-190.280.678,390 COP</t>
  </si>
  <si>
    <t>SOCIETY SERVICES GENERAL SAS</t>
  </si>
  <si>
    <t>SOCIETY SERVICES GENERAL SAS - #960613</t>
  </si>
  <si>
    <t>647.029.831,20 COP</t>
  </si>
  <si>
    <t>-134.784.474,860 COP</t>
  </si>
  <si>
    <t>UNION TEMPORAL ASEAMOS 2022 ACUERDO 4</t>
  </si>
  <si>
    <t>UNION TEMPORAL ASEAMOS 2022 ACUERDO 4 - #958980</t>
  </si>
  <si>
    <t>480.000.357,19 COP</t>
  </si>
  <si>
    <t>32.244.999,15 COP</t>
  </si>
  <si>
    <t>UNION TEMPORAL SERVIASEAMOS</t>
  </si>
  <si>
    <t>UNION TEMPORAL SERVIASEAMOS - #961595</t>
  </si>
  <si>
    <t>490.121.045,16 COP</t>
  </si>
  <si>
    <t>22.124.311,18 COP</t>
  </si>
  <si>
    <t>UNIÓN TEMPORAL CLEAN COLOMBIA</t>
  </si>
  <si>
    <t>UNIÓN TEMPORAL CLEAN COLOMBIA - #959135</t>
  </si>
  <si>
    <t>514.640.182,07 COP</t>
  </si>
  <si>
    <t>-2.394.825,730 COP</t>
  </si>
  <si>
    <t>INCINERADOS DEL HUILA - INCIHUILA S.A.S. E.S.P</t>
  </si>
  <si>
    <t>INCINERADOS DEL HUILA - INCIHUILA S.A.S. E.S.P - #961012</t>
  </si>
  <si>
    <t>1.233.391.806,43 COP</t>
  </si>
  <si>
    <t>-721.146.450,090 COP</t>
  </si>
  <si>
    <t>UNIÓN TEMPORAL CCE AMP IV 2022</t>
  </si>
  <si>
    <t>UNIÓN TEMPORAL CCE AMP IV 2022 - #959023</t>
  </si>
  <si>
    <t>521.518.398,11 COP</t>
  </si>
  <si>
    <t>-9.273.041,770 COP</t>
  </si>
  <si>
    <t>CONSERJES INMOBILIARIOS LTDA</t>
  </si>
  <si>
    <t>CONSERJES INMOBILIARIOS LTDA - #961647</t>
  </si>
  <si>
    <t>608.953.038,22 COP</t>
  </si>
  <si>
    <t>-96.707.681,880 COP</t>
  </si>
  <si>
    <t>GRUPO GESTION EMPRESARIAL COLOMBIA SAS</t>
  </si>
  <si>
    <t>GRUPO GESTION EMPRESARIAL COLOMBIA SAS - #961696</t>
  </si>
  <si>
    <t>440.349.410,52 COP</t>
  </si>
  <si>
    <t>71.895.945,82 COP</t>
  </si>
  <si>
    <t>INTERASEO S.A.S. E.S.P</t>
  </si>
  <si>
    <t>INTERASEO S.A.S. E.S.P - #960889</t>
  </si>
  <si>
    <t>713.810.308,36 COP</t>
  </si>
  <si>
    <t>-201.564.952,020 COP</t>
  </si>
  <si>
    <t>INTERNEGOCIOS S.A.S</t>
  </si>
  <si>
    <t>INTERNEGOCIOS S.A.S - #961395</t>
  </si>
  <si>
    <t>511.406.632,05 COP</t>
  </si>
  <si>
    <t>838.724,29 COP</t>
  </si>
  <si>
    <t>BRILLASEO S.A.S</t>
  </si>
  <si>
    <t>BRILLASEO S.A.S - #961768</t>
  </si>
  <si>
    <t>656.565.934,20 COP</t>
  </si>
  <si>
    <t>-144.320.577,860 COP</t>
  </si>
  <si>
    <t>SERVIASEO S.A</t>
  </si>
  <si>
    <t>SERVIASEO S.A - #959466</t>
  </si>
  <si>
    <t>592.006.290,91 COP</t>
  </si>
  <si>
    <t>-79.760.934,570 COP</t>
  </si>
  <si>
    <t>ASECOLBAS LTDA</t>
  </si>
  <si>
    <t>ASECOLBAS LTDA - #961912</t>
  </si>
  <si>
    <t>606.399.491,86 COP</t>
  </si>
  <si>
    <t>-94.154.135,520 COP</t>
  </si>
  <si>
    <t>UNIÓN TEMPORAL LADOINSA 2022</t>
  </si>
  <si>
    <t>UNIÓN TEMPORAL LADOINSA 2022 - #959204</t>
  </si>
  <si>
    <t>561.777.282,72 COP</t>
  </si>
  <si>
    <t>-49.531.926,380 COP</t>
  </si>
  <si>
    <t>LIMPIEZA INSTITUCIONAL LASU S.A.S.</t>
  </si>
  <si>
    <t>LIMPIEZA INSTITUCIONAL LASU S.A.S. - #958976</t>
  </si>
  <si>
    <t>531.460.508,19 COP</t>
  </si>
  <si>
    <t>-19.215.151,850 COP</t>
  </si>
  <si>
    <t>UNIÓN TEMPORAL SERVICIOS INTEGRALES</t>
  </si>
  <si>
    <t>UNIÓN TEMPORAL SERVICIOS INTEGRALES - #958881</t>
  </si>
  <si>
    <t>856.198.142,93 COP</t>
  </si>
  <si>
    <t>-343.952.786,590 COP</t>
  </si>
  <si>
    <t>UNIÓN TEMPORAL SERTOP</t>
  </si>
  <si>
    <t>UNIÓN TEMPORAL SERTOP - #959227</t>
  </si>
  <si>
    <t>491.483.966,68 COP</t>
  </si>
  <si>
    <t>20.761.389,66 COP</t>
  </si>
  <si>
    <t>UNIÓN TEMPORAL EASYCLEAN ASEO PROFESIONAL</t>
  </si>
  <si>
    <t>UNIÓN TEMPORAL EASYCLEAN ASEO PROFESIONAL - #962135</t>
  </si>
  <si>
    <t>746.131.271,94 COP</t>
  </si>
  <si>
    <t>-233.885.915,60 COP</t>
  </si>
  <si>
    <t>UNIÓN TEMPORAL GRUPO ADIN</t>
  </si>
  <si>
    <t>UNIÓN TEMPORAL GRUPO ADIN - #962174</t>
  </si>
  <si>
    <t>438.916.104,46 COP</t>
  </si>
  <si>
    <t>73.329.251,88 COP</t>
  </si>
  <si>
    <t xml:space="preserve">No. </t>
  </si>
  <si>
    <t>COTIZACIÓN ASEO Y CAFETERIA</t>
  </si>
  <si>
    <t>Versión: 36 ---- 31/07/2023</t>
  </si>
  <si>
    <t xml:space="preserve">Región de Cobertura: </t>
  </si>
  <si>
    <t xml:space="preserve">Nombre del Proveedor: </t>
  </si>
  <si>
    <t>COMPAÑÍA DE SERVICIOS Y ADMINISTRACIÓN SA SERDAN SA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</si>
  <si>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</si>
  <si>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</si>
  <si>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</si>
  <si>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</si>
  <si>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</si>
  <si>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</si>
  <si>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</si>
  <si>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</si>
  <si>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</si>
  <si>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</si>
  <si>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</si>
  <si>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</si>
  <si>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</si>
  <si>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</si>
  <si>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</si>
  <si>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</si>
  <si>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</si>
  <si>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</si>
  <si>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</si>
  <si>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</si>
  <si>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</si>
  <si>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</si>
  <si>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Operario de aseo y cafetería MT</t>
  </si>
  <si>
    <t>Medio Tiempo</t>
  </si>
  <si>
    <t>Bienes de Aseo y Cafetería</t>
  </si>
  <si>
    <t>Jabón de dispensador para manos 3 (Compra)</t>
  </si>
  <si>
    <t>Und</t>
  </si>
  <si>
    <t>Gel antibacterial para manos (Compra)</t>
  </si>
  <si>
    <t>Limpiador multiusos 1 (Compra)</t>
  </si>
  <si>
    <t>Limpiador desinfectante para pisos (Compra)</t>
  </si>
  <si>
    <t>Líquido desengrasante (Compra)</t>
  </si>
  <si>
    <t>Limpiador desinfectante para uso general 1 (Compra)</t>
  </si>
  <si>
    <t>Líquido para limpiar vidrios 2 (Compra)</t>
  </si>
  <si>
    <t>Blanqueador o hipoclorito 2 (Compra)</t>
  </si>
  <si>
    <t>Líquido cubre rasguños para madera (Compra)</t>
  </si>
  <si>
    <t>Ambientador 1 (Compra)</t>
  </si>
  <si>
    <t>Bayetilla 1 (Compra)</t>
  </si>
  <si>
    <t>Esponjilla 3 (Compra)</t>
  </si>
  <si>
    <t>Escoba 3 (Compra)</t>
  </si>
  <si>
    <t>Escoba 4 (Compra)</t>
  </si>
  <si>
    <t>Mango madera escoba 1 (Compra)</t>
  </si>
  <si>
    <t>Cepillos 1 (Compra)</t>
  </si>
  <si>
    <t>Trapero 3 (Compra)</t>
  </si>
  <si>
    <t>Cepillo para sanitario (churrusco) (Compra)</t>
  </si>
  <si>
    <t>Pads 2 (Compra)</t>
  </si>
  <si>
    <t>Pads 3 (Compra)</t>
  </si>
  <si>
    <t>Pads 4 (Compra)</t>
  </si>
  <si>
    <t>Bolsas plásticas 1 (Compra)</t>
  </si>
  <si>
    <t>Bolsas plásticas 15 (Compra)</t>
  </si>
  <si>
    <t>Bolsas plásticas 16 (Compra)</t>
  </si>
  <si>
    <t>Bolsas plásticas 17 (Compra)</t>
  </si>
  <si>
    <t>Bolsas plásticas 21 (Compra)</t>
  </si>
  <si>
    <t>Guantes 1 (Compra)</t>
  </si>
  <si>
    <t>Guantes 2 (Compra)</t>
  </si>
  <si>
    <t>Papel higiénico 3 (Compra)</t>
  </si>
  <si>
    <t>Toallas para manos 8 (Compra)</t>
  </si>
  <si>
    <t>Recogedor de basura 1 (Compra)</t>
  </si>
  <si>
    <t>Escalera 3 (Arrendamiento)</t>
  </si>
  <si>
    <t>Mangueras 1 (Arrendamiento)</t>
  </si>
  <si>
    <t>Mangueras 3 (Arrendamiento)</t>
  </si>
  <si>
    <t>Aspiradora 2 (Arrendamiento)</t>
  </si>
  <si>
    <t>Lavabrilladora de pisos 2 (Arrendamiento)</t>
  </si>
  <si>
    <t>Hidrolavadora Industrial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</si>
  <si>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</si>
  <si>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</si>
  <si>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</si>
  <si>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</si>
  <si>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</si>
  <si>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</si>
  <si>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</si>
  <si>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</si>
  <si>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</si>
  <si>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</si>
  <si>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PROUCEVA</t>
  </si>
  <si>
    <t>Total</t>
  </si>
  <si>
    <t xml:space="preserve">PROUNIPACIFICO </t>
  </si>
  <si>
    <t>Total porcentaje:</t>
  </si>
  <si>
    <t>UNION TEMPORAL OUTSOURCING GIAF</t>
  </si>
  <si>
    <t>UNION TEMPORAL CLEAN COLOMBIA</t>
  </si>
  <si>
    <t>INCINERADOS DEL HUILA</t>
  </si>
  <si>
    <t>INTERSAEO SAS ESP</t>
  </si>
  <si>
    <t>UNION  TEMPORAL LADOINSA 2022</t>
  </si>
  <si>
    <t>UT EASYCLEAN ASEO PROFESIONAL</t>
  </si>
  <si>
    <t>UT GRUPO ADIN</t>
  </si>
  <si>
    <t>ASSERVI SAS</t>
  </si>
  <si>
    <t>UNION TEMPORAL ECOLIMPIEZA 4G</t>
  </si>
  <si>
    <t>UNIÓN TEMPORAL EMINSER SOLOASEO 2023</t>
  </si>
  <si>
    <t>SOSEGE SAS</t>
  </si>
  <si>
    <t>UT ASEAMOS 2022 ACUERDO 4</t>
  </si>
  <si>
    <t>GRUPO GEC</t>
  </si>
  <si>
    <t>INTERNEGOCIOS SAS</t>
  </si>
  <si>
    <t>SERVIASEO S.A.</t>
  </si>
  <si>
    <t>UNION TEMPORAL SERVICIOS INTEGRALES</t>
  </si>
  <si>
    <t xml:space="preserve">POR DEBAJO DEL PRESUPUESTO OFICIAL ESTIMADO </t>
  </si>
  <si>
    <t xml:space="preserve">POR ENCIMA DEL PRESUPEUSTO OFICIAL ESTIMADO </t>
  </si>
  <si>
    <r>
      <rPr>
        <b/>
        <sz val="10"/>
        <color theme="1"/>
        <rFont val="Arial"/>
        <family val="2"/>
      </rPr>
      <t>NO CUMPLE</t>
    </r>
    <r>
      <rPr>
        <sz val="10"/>
        <color theme="1"/>
        <rFont val="Arial"/>
        <family val="2"/>
      </rPr>
      <t>: COTIZÓ POR DEBAJO DEL UMBRAL MÍNIMO</t>
    </r>
  </si>
  <si>
    <r>
      <rPr>
        <b/>
        <sz val="10"/>
        <color theme="1"/>
        <rFont val="Arial"/>
        <family val="2"/>
      </rPr>
      <t>N/A</t>
    </r>
    <r>
      <rPr>
        <sz val="10"/>
        <color theme="1"/>
        <rFont val="Arial"/>
        <family val="2"/>
      </rPr>
      <t>: NO APLICÓ PORCENTAJE DE DESCUENTO</t>
    </r>
  </si>
  <si>
    <t>VALOR MAXIMO</t>
  </si>
  <si>
    <t>VALOR MINIMO</t>
  </si>
  <si>
    <t>VALOR MINIMO CON DESCUENTO 25%</t>
  </si>
  <si>
    <t>VALOR RANGO PRECIOS SIN DESCUENTO</t>
  </si>
  <si>
    <t>VALOR RANGO PRECIOS CON DESCUENTO</t>
  </si>
  <si>
    <t>DESCUENTO REAL</t>
  </si>
  <si>
    <t>% DE DESCUENTO</t>
  </si>
  <si>
    <t>NomCoupa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</si>
</sst>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#,##0.00"/>
    <numFmt numFmtId="165" formatCode="0.0000%"/>
    <numFmt numFmtId="166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0"/>
      <name val="Arial"/>
      <family val="2"/>
    </font>
    <font>
      <b/>
      <sz val="22"/>
      <color rgb="FF1C4F9E"/>
      <name val="Arial"/>
      <family val="2"/>
    </font>
    <font>
      <b/>
      <sz val="11"/>
      <color theme="0" tint="-0.499984740745262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rgb="FF2F2F2F"/>
      <name val="Arial"/>
      <family val="2"/>
    </font>
    <font>
      <sz val="11"/>
      <color rgb="FF2F2F2F"/>
      <name val="Arial"/>
      <family val="2"/>
    </font>
    <font>
      <b/>
      <sz val="10"/>
      <color theme="0"/>
      <name val="Arial"/>
      <family val="2"/>
    </font>
    <font>
      <sz val="9"/>
      <name val="Geomanist Light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4" borderId="0" xfId="0" applyFont="1" applyFill="1" applyProtection="1">
      <protection hidden="1"/>
    </xf>
    <xf numFmtId="0" fontId="6" fillId="0" borderId="0" xfId="0" applyFont="1" applyProtection="1">
      <protection hidden="1"/>
    </xf>
    <xf numFmtId="14" fontId="8" fillId="0" borderId="2" xfId="0" applyNumberFormat="1" applyFont="1" applyBorder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1" fillId="5" borderId="3" xfId="0" applyFont="1" applyFill="1" applyBorder="1" applyAlignment="1" applyProtection="1">
      <alignment horizontal="left" vertical="center"/>
      <protection hidden="1"/>
    </xf>
    <xf numFmtId="0" fontId="11" fillId="5" borderId="4" xfId="0" applyFont="1" applyFill="1" applyBorder="1" applyAlignment="1" applyProtection="1">
      <alignment horizontal="left" vertical="center"/>
      <protection hidden="1"/>
    </xf>
    <xf numFmtId="0" fontId="14" fillId="5" borderId="8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164" fontId="15" fillId="0" borderId="8" xfId="0" applyNumberFormat="1" applyFont="1" applyBorder="1" applyAlignment="1" applyProtection="1">
      <alignment horizontal="center" vertical="center" wrapText="1"/>
      <protection hidden="1"/>
    </xf>
    <xf numFmtId="165" fontId="15" fillId="7" borderId="8" xfId="2" applyNumberFormat="1" applyFont="1" applyFill="1" applyBorder="1" applyAlignment="1" applyProtection="1">
      <alignment horizontal="center" vertical="center" wrapText="1"/>
      <protection locked="0"/>
    </xf>
    <xf numFmtId="164" fontId="15" fillId="7" borderId="8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8" xfId="0" applyNumberFormat="1" applyFont="1" applyBorder="1" applyAlignment="1" applyProtection="1">
      <alignment horizontal="center" vertical="center" wrapText="1"/>
    </xf>
    <xf numFmtId="165" fontId="15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164" fontId="18" fillId="6" borderId="11" xfId="1" applyNumberFormat="1" applyFont="1" applyFill="1" applyBorder="1" applyAlignment="1" applyProtection="1">
      <alignment horizontal="right" vertical="center"/>
      <protection hidden="1"/>
    </xf>
    <xf numFmtId="0" fontId="20" fillId="8" borderId="7" xfId="4" applyFont="1" applyFill="1" applyBorder="1" applyAlignment="1" applyProtection="1">
      <alignment horizontal="left" vertical="center"/>
      <protection hidden="1"/>
    </xf>
    <xf numFmtId="0" fontId="20" fillId="8" borderId="0" xfId="4" applyFont="1" applyFill="1" applyAlignment="1" applyProtection="1">
      <alignment horizontal="center" vertical="center"/>
      <protection hidden="1"/>
    </xf>
    <xf numFmtId="0" fontId="19" fillId="0" borderId="0" xfId="4" applyAlignment="1" applyProtection="1">
      <alignment vertical="center"/>
      <protection hidden="1"/>
    </xf>
    <xf numFmtId="164" fontId="18" fillId="6" borderId="8" xfId="1" applyNumberFormat="1" applyFont="1" applyFill="1" applyBorder="1" applyAlignment="1" applyProtection="1">
      <alignment horizontal="right" vertical="center"/>
      <protection hidden="1"/>
    </xf>
    <xf numFmtId="0" fontId="20" fillId="8" borderId="12" xfId="4" applyFont="1" applyFill="1" applyBorder="1" applyAlignment="1" applyProtection="1">
      <alignment horizontal="left" vertical="center"/>
      <protection hidden="1"/>
    </xf>
    <xf numFmtId="0" fontId="20" fillId="8" borderId="2" xfId="4" applyFont="1" applyFill="1" applyBorder="1" applyAlignment="1" applyProtection="1">
      <alignment horizontal="center" vertical="center"/>
      <protection hidden="1"/>
    </xf>
    <xf numFmtId="0" fontId="17" fillId="6" borderId="8" xfId="0" applyFont="1" applyFill="1" applyBorder="1" applyAlignment="1" applyProtection="1">
      <alignment horizontal="left" vertical="center" wrapText="1"/>
      <protection hidden="1"/>
    </xf>
    <xf numFmtId="9" fontId="21" fillId="6" borderId="11" xfId="2" applyFont="1" applyFill="1" applyBorder="1" applyAlignment="1" applyProtection="1">
      <alignment horizontal="right" vertical="center"/>
      <protection hidden="1"/>
    </xf>
    <xf numFmtId="0" fontId="2" fillId="9" borderId="13" xfId="4" applyFont="1" applyFill="1" applyBorder="1" applyAlignment="1" applyProtection="1">
      <alignment horizontal="center" vertical="center" wrapText="1"/>
      <protection hidden="1"/>
    </xf>
    <xf numFmtId="164" fontId="22" fillId="6" borderId="8" xfId="1" applyNumberFormat="1" applyFont="1" applyFill="1" applyBorder="1" applyAlignment="1" applyProtection="1">
      <alignment horizontal="right" vertical="center"/>
      <protection hidden="1"/>
    </xf>
    <xf numFmtId="0" fontId="23" fillId="0" borderId="8" xfId="4" applyFont="1" applyBorder="1" applyAlignment="1" applyProtection="1">
      <alignment horizontal="center" vertical="center" wrapText="1"/>
      <protection hidden="1"/>
    </xf>
    <xf numFmtId="10" fontId="19" fillId="0" borderId="8" xfId="5" applyNumberFormat="1" applyFont="1" applyFill="1" applyBorder="1" applyAlignment="1" applyProtection="1">
      <alignment horizontal="center" vertical="center" wrapText="1"/>
      <protection hidden="1"/>
    </xf>
    <xf numFmtId="10" fontId="23" fillId="0" borderId="8" xfId="5" applyNumberFormat="1" applyFont="1" applyFill="1" applyBorder="1" applyAlignment="1" applyProtection="1">
      <alignment horizontal="center" vertical="center"/>
      <protection hidden="1"/>
    </xf>
    <xf numFmtId="164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8" xfId="4" applyFont="1" applyFill="1" applyBorder="1" applyAlignment="1" applyProtection="1">
      <alignment horizontal="center" vertical="center" wrapText="1"/>
      <protection hidden="1"/>
    </xf>
    <xf numFmtId="0" fontId="19" fillId="0" borderId="0" xfId="4" applyFill="1" applyAlignment="1" applyProtection="1">
      <alignment vertical="center"/>
      <protection hidden="1"/>
    </xf>
    <xf numFmtId="0" fontId="17" fillId="6" borderId="8" xfId="0" applyFont="1" applyFill="1" applyBorder="1" applyAlignment="1" applyProtection="1">
      <alignment horizontal="left" vertical="center" wrapText="1"/>
      <protection hidden="1"/>
    </xf>
    <xf numFmtId="0" fontId="11" fillId="5" borderId="3" xfId="0" applyFont="1" applyFill="1" applyBorder="1" applyAlignment="1" applyProtection="1">
      <alignment horizontal="left" vertical="center"/>
      <protection hidden="1"/>
    </xf>
    <xf numFmtId="0" fontId="11" fillId="5" borderId="4" xfId="0" applyFont="1" applyFill="1" applyBorder="1" applyAlignment="1" applyProtection="1">
      <alignment horizontal="left" vertical="center"/>
      <protection hidden="1"/>
    </xf>
    <xf numFmtId="164" fontId="15" fillId="0" borderId="8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5" fillId="10" borderId="1" xfId="3" applyFont="1" applyFill="1" applyBorder="1" applyAlignment="1">
      <alignment horizontal="left" vertical="center" wrapText="1"/>
    </xf>
    <xf numFmtId="22" fontId="26" fillId="10" borderId="1" xfId="0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9" fontId="26" fillId="10" borderId="1" xfId="0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5" fillId="11" borderId="1" xfId="3" applyFont="1" applyFill="1" applyBorder="1" applyAlignment="1">
      <alignment horizontal="left" vertical="center" wrapText="1"/>
    </xf>
    <xf numFmtId="22" fontId="26" fillId="11" borderId="1" xfId="0" applyNumberFormat="1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9" fontId="26" fillId="11" borderId="1" xfId="0" applyNumberFormat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164" fontId="15" fillId="10" borderId="8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11" xfId="1" applyNumberFormat="1" applyFont="1" applyFill="1" applyBorder="1" applyAlignment="1" applyProtection="1">
      <alignment horizontal="right" vertical="center"/>
      <protection hidden="1"/>
    </xf>
    <xf numFmtId="164" fontId="18" fillId="10" borderId="8" xfId="1" applyNumberFormat="1" applyFont="1" applyFill="1" applyBorder="1" applyAlignment="1" applyProtection="1">
      <alignment horizontal="right" vertical="center"/>
      <protection hidden="1"/>
    </xf>
    <xf numFmtId="0" fontId="17" fillId="10" borderId="8" xfId="0" applyFont="1" applyFill="1" applyBorder="1" applyAlignment="1" applyProtection="1">
      <alignment horizontal="left" vertical="center" wrapText="1"/>
      <protection hidden="1"/>
    </xf>
    <xf numFmtId="9" fontId="21" fillId="10" borderId="11" xfId="2" applyFont="1" applyFill="1" applyBorder="1" applyAlignment="1" applyProtection="1">
      <alignment horizontal="right" vertical="center"/>
      <protection hidden="1"/>
    </xf>
    <xf numFmtId="164" fontId="22" fillId="10" borderId="8" xfId="1" applyNumberFormat="1" applyFont="1" applyFill="1" applyBorder="1" applyAlignment="1" applyProtection="1">
      <alignment horizontal="right" vertical="center"/>
      <protection hidden="1"/>
    </xf>
    <xf numFmtId="0" fontId="19" fillId="0" borderId="0" xfId="0" applyFont="1" applyProtection="1">
      <protection hidden="1"/>
    </xf>
    <xf numFmtId="0" fontId="27" fillId="13" borderId="0" xfId="0" applyFont="1" applyFill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9" fontId="19" fillId="12" borderId="0" xfId="2" applyFont="1" applyFill="1" applyAlignment="1" applyProtection="1">
      <alignment horizontal="center" vertical="center"/>
      <protection hidden="1"/>
    </xf>
    <xf numFmtId="44" fontId="28" fillId="12" borderId="15" xfId="1" applyNumberFormat="1" applyFont="1" applyFill="1" applyBorder="1" applyAlignment="1">
      <alignment horizontal="right" vertical="center" wrapText="1"/>
    </xf>
    <xf numFmtId="9" fontId="19" fillId="12" borderId="0" xfId="2" applyNumberFormat="1" applyFont="1" applyFill="1" applyAlignment="1" applyProtection="1">
      <alignment horizontal="center" vertical="center"/>
      <protection hidden="1"/>
    </xf>
    <xf numFmtId="165" fontId="15" fillId="10" borderId="8" xfId="2" applyNumberFormat="1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left" vertical="center" wrapText="1"/>
      <protection hidden="1"/>
    </xf>
    <xf numFmtId="0" fontId="11" fillId="5" borderId="3" xfId="0" applyFont="1" applyFill="1" applyBorder="1" applyAlignment="1" applyProtection="1">
      <alignment horizontal="left" vertical="center"/>
      <protection hidden="1"/>
    </xf>
    <xf numFmtId="0" fontId="11" fillId="5" borderId="4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 applyProtection="1">
      <alignment horizontal="left" vertical="center"/>
      <protection hidden="1"/>
    </xf>
    <xf numFmtId="0" fontId="11" fillId="5" borderId="4" xfId="0" applyFont="1" applyFill="1" applyBorder="1" applyAlignment="1" applyProtection="1">
      <alignment horizontal="left" vertical="center"/>
      <protection hidden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  <protection locked="0" hidden="1"/>
    </xf>
    <xf numFmtId="0" fontId="12" fillId="7" borderId="5" xfId="0" applyFont="1" applyFill="1" applyBorder="1" applyAlignment="1" applyProtection="1">
      <alignment horizontal="center" vertical="center" wrapText="1"/>
      <protection locked="0" hidden="1"/>
    </xf>
    <xf numFmtId="0" fontId="12" fillId="7" borderId="4" xfId="0" applyFont="1" applyFill="1" applyBorder="1" applyAlignment="1" applyProtection="1">
      <alignment horizontal="center" vertical="center" wrapText="1"/>
      <protection locked="0" hidden="1"/>
    </xf>
    <xf numFmtId="0" fontId="13" fillId="8" borderId="0" xfId="0" applyFont="1" applyFill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7" xfId="0" applyFont="1" applyFill="1" applyBorder="1" applyAlignment="1" applyProtection="1">
      <alignment horizontal="center" vertical="center"/>
      <protection hidden="1"/>
    </xf>
    <xf numFmtId="49" fontId="19" fillId="0" borderId="9" xfId="5" applyNumberFormat="1" applyFont="1" applyFill="1" applyBorder="1" applyAlignment="1" applyProtection="1">
      <alignment horizontal="center" vertical="center" wrapText="1"/>
      <protection hidden="1"/>
    </xf>
    <xf numFmtId="49" fontId="19" fillId="0" borderId="14" xfId="5" applyNumberFormat="1" applyFont="1" applyFill="1" applyBorder="1" applyAlignment="1" applyProtection="1">
      <alignment horizontal="center" vertical="center" wrapText="1"/>
      <protection hidden="1"/>
    </xf>
    <xf numFmtId="49" fontId="19" fillId="0" borderId="10" xfId="5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4" applyFont="1" applyBorder="1" applyAlignment="1" applyProtection="1">
      <alignment horizontal="right" vertical="center"/>
      <protection hidden="1"/>
    </xf>
    <xf numFmtId="0" fontId="23" fillId="0" borderId="10" xfId="4" applyFont="1" applyBorder="1" applyAlignment="1" applyProtection="1">
      <alignment horizontal="right" vertical="center"/>
      <protection hidden="1"/>
    </xf>
    <xf numFmtId="0" fontId="17" fillId="6" borderId="9" xfId="0" applyFont="1" applyFill="1" applyBorder="1" applyAlignment="1" applyProtection="1">
      <alignment horizontal="left" vertical="center" wrapText="1"/>
      <protection hidden="1"/>
    </xf>
    <xf numFmtId="0" fontId="17" fillId="6" borderId="10" xfId="0" applyFont="1" applyFill="1" applyBorder="1" applyAlignment="1" applyProtection="1">
      <alignment horizontal="left" vertical="center" wrapText="1"/>
      <protection hidden="1"/>
    </xf>
    <xf numFmtId="0" fontId="17" fillId="6" borderId="8" xfId="0" applyFont="1" applyFill="1" applyBorder="1" applyAlignment="1" applyProtection="1">
      <alignment horizontal="left" vertical="center" wrapText="1"/>
      <protection hidden="1"/>
    </xf>
    <xf numFmtId="0" fontId="2" fillId="9" borderId="9" xfId="4" applyFont="1" applyFill="1" applyBorder="1" applyAlignment="1" applyProtection="1">
      <alignment horizontal="center" vertical="center" wrapText="1"/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10" xfId="4" applyFont="1" applyFill="1" applyBorder="1" applyAlignment="1" applyProtection="1">
      <alignment horizontal="center" vertical="center" wrapText="1"/>
      <protection hidden="1"/>
    </xf>
    <xf numFmtId="0" fontId="23" fillId="0" borderId="9" xfId="4" applyFont="1" applyFill="1" applyBorder="1" applyAlignment="1" applyProtection="1">
      <alignment horizontal="right" vertical="center"/>
      <protection hidden="1"/>
    </xf>
    <xf numFmtId="0" fontId="23" fillId="0" borderId="10" xfId="4" applyFont="1" applyFill="1" applyBorder="1" applyAlignment="1" applyProtection="1">
      <alignment horizontal="right" vertical="center"/>
      <protection hidden="1"/>
    </xf>
    <xf numFmtId="0" fontId="9" fillId="12" borderId="16" xfId="0" applyFont="1" applyFill="1" applyBorder="1" applyAlignment="1" applyProtection="1">
      <alignment vertical="center"/>
      <protection hidden="1"/>
    </xf>
    <xf numFmtId="0" fontId="9" fillId="12" borderId="17" xfId="0" applyFont="1" applyFill="1" applyBorder="1" applyAlignment="1" applyProtection="1">
      <alignment vertical="center"/>
      <protection hidden="1"/>
    </xf>
    <xf numFmtId="0" fontId="9" fillId="12" borderId="18" xfId="0" applyFont="1" applyFill="1" applyBorder="1" applyAlignment="1" applyProtection="1">
      <alignment vertical="center"/>
      <protection hidden="1"/>
    </xf>
    <xf numFmtId="0" fontId="17" fillId="10" borderId="9" xfId="0" applyFont="1" applyFill="1" applyBorder="1" applyAlignment="1" applyProtection="1">
      <alignment horizontal="left" vertical="center" wrapText="1"/>
      <protection hidden="1"/>
    </xf>
    <xf numFmtId="0" fontId="17" fillId="10" borderId="10" xfId="0" applyFont="1" applyFill="1" applyBorder="1" applyAlignment="1" applyProtection="1">
      <alignment horizontal="left" vertical="center" wrapText="1"/>
      <protection hidden="1"/>
    </xf>
    <xf numFmtId="0" fontId="17" fillId="10" borderId="8" xfId="0" applyFont="1" applyFill="1" applyBorder="1" applyAlignment="1" applyProtection="1">
      <alignment horizontal="left" vertical="center" wrapText="1"/>
      <protection hidden="1"/>
    </xf>
    <xf numFmtId="44" fontId="9" fillId="0" borderId="0" xfId="1" applyFont="1" applyFill="1" applyProtection="1">
      <protection hidden="1"/>
    </xf>
    <xf numFmtId="0" fontId="9" fillId="6" borderId="0" xfId="0" applyFont="1" applyFill="1" applyProtection="1">
      <protection hidden="1"/>
    </xf>
    <xf numFmtId="44" fontId="19" fillId="0" borderId="0" xfId="1" applyFont="1" applyFill="1" applyProtection="1">
      <protection hidden="1"/>
    </xf>
    <xf numFmtId="44" fontId="19" fillId="0" borderId="19" xfId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166" fontId="9" fillId="0" borderId="0" xfId="0" applyNumberFormat="1" applyFont="1" applyProtection="1">
      <protection hidden="1"/>
    </xf>
    <xf numFmtId="164" fontId="15" fillId="12" borderId="8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Hipervínculo" xfId="3" builtinId="8"/>
    <cellStyle name="Moneda" xfId="1" builtinId="4"/>
    <cellStyle name="Normal" xfId="0" builtinId="0"/>
    <cellStyle name="Normal 2" xfId="4" xr:uid="{1D66F05A-A7C8-433D-84B9-95BB37CA6EE4}"/>
    <cellStyle name="Porcentaje" xfId="2" builtinId="5"/>
    <cellStyle name="Porcentaje 2" xfId="5" xr:uid="{9109899D-A31B-4503-809F-DB2C0BE79569}"/>
  </cellStyles>
  <dxfs count="28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24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9525</xdr:rowOff>
    </xdr:to>
    <xdr:pic>
      <xdr:nvPicPr>
        <xdr:cNvPr id="2" name="Imagen 1" descr="https://colombiacompra.coupahost.com/assets/blank-47043e4823a6c21a8881de789b4185355330b5804629d23f6b43dd93f5265292.gif">
          <a:extLst>
            <a:ext uri="{FF2B5EF4-FFF2-40B4-BE49-F238E27FC236}">
              <a16:creationId xmlns:a16="http://schemas.microsoft.com/office/drawing/2014/main" id="{B5E555F5-5E04-450B-9B8F-9382860C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31</xdr:row>
      <xdr:rowOff>0</xdr:rowOff>
    </xdr:from>
    <xdr:ext cx="9525" cy="9525"/>
    <xdr:pic>
      <xdr:nvPicPr>
        <xdr:cNvPr id="3" name="Imagen 2" descr="https://colombiacompra.coupahost.com/assets/blank-47043e4823a6c21a8881de789b4185355330b5804629d23f6b43dd93f5265292.gif">
          <a:extLst>
            <a:ext uri="{FF2B5EF4-FFF2-40B4-BE49-F238E27FC236}">
              <a16:creationId xmlns:a16="http://schemas.microsoft.com/office/drawing/2014/main" id="{B7EB5F9D-7AE7-4345-8A67-A13A0145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81BC98-5F30-4514-98D3-7E215A893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150274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89FF5B-A6EA-416B-B3B1-942B1DA76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360258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F5C5DD-A5B0-4C63-B5D5-FA2CE4DB2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1F4305-A37A-4BF0-8008-D8DA3258B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F24E6-D618-4DC0-A532-EDBE06B6F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378874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2F6C96-2460-4A10-94E4-0B427EF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398358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E59D50-1919-4D3C-AFDF-8391653F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61E5DD-6C39-4821-B6D5-E08626C3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DC0AA-E010-4713-8B9E-31F342F24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521749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33D252-E435-4970-AE87-09BDB11B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245958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5736D3-1E89-4286-9038-598C57FC5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1104622-EC42-4FEF-9669-C77FCF103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EB331-90CD-4D61-AB65-F6994160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607474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6876D5-19E1-4333-8EAE-EB93CCA5B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484083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72A673-8D56-409E-B476-1F2000CA6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25BD4F-F135-4592-B808-ED786A08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0DFAA7-392F-4D78-A831-9E0913EB1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474124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091C3-75FF-44F7-9892-71321569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388833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067152-1DA8-49BD-BE3D-9492B66D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122A2C-260F-4B95-BF56-04A0208BB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2C45AE-950D-4F42-BF51-65229FCB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483649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0F2398-3A27-41C2-9B02-F3960874C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45933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098D49-12F6-41A0-9638-E2BC60DBB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163D97-F7B5-425A-AA67-A72868F6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685D6A-3CBE-468B-822C-1402C160E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874174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E2CB51-A2AD-4E98-A8B3-72BC84E3D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255483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09940-1F08-44D4-B009-F81D69907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67DD65-A7FA-4BC8-9329-C96B2D7AB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07E2D9-3C02-45DE-9C1E-4B2945B5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493174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767901-52B5-491E-A84B-006D0310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398358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FCBEDD-E9A8-4E09-A0EB-749655B66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9B0159-7C44-4226-BA2A-1359A8CFA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131FFA-F2C7-4317-A83A-2F2B113B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378874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F8721D-04A1-4951-A05A-E591E668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417408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28E43A-AC63-4701-A0B0-3BB98E1F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EB8A4B-2D87-4606-B841-29F9457AE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030274-BAFF-4546-98B5-2CC929588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569374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F1B595-41CB-4405-9650-5E39A21F7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17</xdr:col>
      <xdr:colOff>760308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016E6E-1219-4781-AD88-039F99594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E8B241-860A-404A-BD94-C61A8D4C6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DB1DC-EEC3-4794-AC51-3B2A0FDE1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588424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081F71-A42B-4E5F-BF1C-761A5CF89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795000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322158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FB4823A-1475-4490-BA9A-7B791BEBF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2891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263525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5D1A0C-337F-4D14-991D-E7BF32BEC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47145" cy="88403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EC67E-27B3-49F9-BF52-6743FBFBB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293149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A6AAD-6845-430F-9B5F-4EF5C013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795000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323691</xdr:colOff>
      <xdr:row>1</xdr:row>
      <xdr:rowOff>94456</xdr:rowOff>
    </xdr:from>
    <xdr:to>
      <xdr:col>16</xdr:col>
      <xdr:colOff>1169883</xdr:colOff>
      <xdr:row>4</xdr:row>
      <xdr:rowOff>101600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2DF50F-3181-4D07-9D41-16E17690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391" y="446881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263525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6079FD-AB9D-4257-8A9E-9F464FC4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47145" cy="88403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3C0E7-683D-478E-9574-546555524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626524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2B9FC-B591-49CC-B478-6095A4252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407883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984B42-F46E-433E-8A0B-DE2D5F9F1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591A0D-AFBB-4AA6-AE2B-7785A68D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447FA-6542-43A0-9408-2225AC96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578899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A6B3BF-AA86-4D0D-AC19-3E826F9E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360258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AC52C2-C5D1-4ECF-B8F6-1AFAFDE6E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021B0C-F90E-4E0D-BB41-130725918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B887E-3B66-4F07-A265-AF38A4D3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378874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332FCC-A906-482F-937F-4C1CD0FBB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445983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B860F-81F2-42A0-AD00-61BB8018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94B3AB-7CC6-4557-B754-6F792759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2E26E-6CDF-47FE-8CCC-E5D3A531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645574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0C6761-EF3B-4AC8-BFF0-BF51258F5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255483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8721CB-FA4C-4642-9177-AFC773A7A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F8C430-7B88-4ED8-AAC9-E2203F76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C3FE6-7B4F-4069-A0E3-E18EF2A4B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874174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A32AB9-85B2-4A99-AE46-118C37021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436458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8C3510-3A68-4EFC-9BB3-F628BDDDB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5745B5-C641-4DAD-94B3-7D4B85A2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249A1-4D09-493C-8BBF-87424211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521749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3B6B84-C0E4-4F05-AE2B-FBC81A24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322158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0C61B-3A24-4B93-B0D8-75F0043F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1365169-4F03-4E22-9999-9785C2B55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A900CA-15EE-455C-90DF-7BB4C97A5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636049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C02C2E-D019-4022-8635-A769F53BA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352266</xdr:colOff>
      <xdr:row>1</xdr:row>
      <xdr:rowOff>18256</xdr:rowOff>
    </xdr:from>
    <xdr:to>
      <xdr:col>16</xdr:col>
      <xdr:colOff>1198458</xdr:colOff>
      <xdr:row>4</xdr:row>
      <xdr:rowOff>25400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DF35FA-89AC-4926-A7C8-5A8582255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4766" y="370681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F6363D-5E41-4AE6-BECE-60C8912D9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8213C-AFF3-4D90-B84C-4EADD2DF1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702724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6D994-8493-4908-B38E-973BCE7C0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474558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6F3474-D6FB-4484-AF08-30A5778F6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DD8E69-7823-4224-AE89-54C5754D2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0</xdr:rowOff>
    </xdr:from>
    <xdr:to>
      <xdr:col>2</xdr:col>
      <xdr:colOff>1568824</xdr:colOff>
      <xdr:row>1</xdr:row>
      <xdr:rowOff>149630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C347C7-9D83-474A-B3E3-D6A6184FF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0</xdr:col>
      <xdr:colOff>292893</xdr:colOff>
      <xdr:row>0</xdr:row>
      <xdr:rowOff>67470</xdr:rowOff>
    </xdr:from>
    <xdr:to>
      <xdr:col>2</xdr:col>
      <xdr:colOff>1568824</xdr:colOff>
      <xdr:row>3</xdr:row>
      <xdr:rowOff>183482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8970CF6-B819-4EE9-8598-B2DC6D8FF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11</xdr:col>
      <xdr:colOff>1451277</xdr:colOff>
      <xdr:row>1</xdr:row>
      <xdr:rowOff>130174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52C6602-813B-470C-A0B2-7C859B2C2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16</xdr:col>
      <xdr:colOff>2474808</xdr:colOff>
      <xdr:row>3</xdr:row>
      <xdr:rowOff>92075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7E0A234-8D30-4545-AFD4-8F4C98A62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4</xdr:col>
      <xdr:colOff>553757</xdr:colOff>
      <xdr:row>1</xdr:row>
      <xdr:rowOff>50554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E93E324-81A0-4083-9463-9C77D831C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81A53-3CF2-467D-82B0-27282516D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807499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A45AAA-CFA7-4B2C-A139-40C5AD49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388833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4FE98A-FD80-45D2-B152-20CBEA39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549B2F-E31C-4435-ABDE-C736689D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E7C70-6C76-4C34-9477-B89B6B9ED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893224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CF13C4-488A-456E-8BE4-EB89079E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455508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C734E7-3D02-4019-910F-5DD30C78D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238C9E-F131-47DD-950C-D13CD5643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01251B-D097-42AB-A0A3-60D06E51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407449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24D7F4-FE83-45E5-A9AD-76934FBE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388833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B0085E-CB3D-4419-8EE6-CA76928E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9947CF-C3F5-453F-915F-523C27DD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40F28-0F21-4666-AA6E-B9AD50AD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788449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E0B686-8625-40E0-BC81-ECE8795F7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350733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540B2C-4BB8-47C2-A5E6-EF42471A1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67B9BB-12B2-4433-A5F2-37CF4FCA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8658A-0719-4AA8-B70F-581D74781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626524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ADC3EC-98B5-465D-8C4D-B0755269A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465033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B9B159-17AA-4921-92B7-E05B14AFD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BDF673-83D1-415E-8976-925CEE0BC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E84E26-D9A6-448D-9389-349762D6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378874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8C991E-E322-4ED4-9FDD-F39723463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426933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7C0D80-7917-4627-8258-6B893B3B8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A24330-3A5E-469A-B08A-3D49E6E1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7D2581-860D-40B4-98B3-D1259B54D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636049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CC9AB9-8337-4DBE-84DA-63CE19CDC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418941</xdr:colOff>
      <xdr:row>1</xdr:row>
      <xdr:rowOff>75406</xdr:rowOff>
    </xdr:from>
    <xdr:to>
      <xdr:col>16</xdr:col>
      <xdr:colOff>1265133</xdr:colOff>
      <xdr:row>4</xdr:row>
      <xdr:rowOff>82550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347FEB-9649-4876-9131-CCEAEF303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441" y="427831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D5CCD0-7F5B-48F7-B5DE-135994EDB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1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5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SIMULADOR_158428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158428_-_R4_RAMA_JUDICIAL_VALLE_DEL_CAUCA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3.%20UT%20CLEAN%20EVENTO_158428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INCIHUILA%20SIMULADOR_CALI_-_REGION_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5.%20UT%20CCE%20AMP%20IV%20158428_Event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15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8.%20INTERASEO%20Evento_158428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EVENTO_158428_R4_ADMIN_JUDICIAL_VALLE_CALI_SEP_20_2023_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.%20BRILLASEO%201584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8)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158428_ADMINISTRACI&#211;N_JUDICIAL_SECCIONAL_CALI_SERVIASEO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%20(4)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3.%20UT%20LADOINSA%20158428_-_LAD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4.%20LIMPEZA%20LASU%20158428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158428_R4_ADMINISTRACI&#211;N_JUDICIAL_SECCIONAL_CALI_22_SEPT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DF_158428_ADMINISTRACI&#211;N_JUDICIAL_SECCIONAL_CALI__R4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7.%20UT%20EASY%20CLEANEvento_158428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Evento_158428_UT_GRUPO_ADIN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8)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_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SERDAN%20Simulador_15842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UT%20OUTSORCING%20GIAF%2015842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amp_aseo_y_cafeteria_g4-v36-31_07_2023-15842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REGION_4_EVENTO_RFQ_158428_ADMINISTRACI&#211;N_JUDICIAL_SECCIONAL_CALI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u&#241;ozt/Downloads/158428_ADMINISTRACI&#211;N_JUDICIAL_SECCIONAL_CALI_R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  <sheetName val="Hoja1"/>
    </sheetNames>
    <sheetDataSet>
      <sheetData sheetId="0">
        <row r="9">
          <cell r="H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coupahost.com/quotes/responses/960495" TargetMode="External"/><Relationship Id="rId13" Type="http://schemas.openxmlformats.org/officeDocument/2006/relationships/hyperlink" Target="https://colombiacompra.coupahost.com/quotes/responses/959135" TargetMode="External"/><Relationship Id="rId18" Type="http://schemas.openxmlformats.org/officeDocument/2006/relationships/hyperlink" Target="https://colombiacompra.coupahost.com/quotes/responses/960889" TargetMode="External"/><Relationship Id="rId26" Type="http://schemas.openxmlformats.org/officeDocument/2006/relationships/hyperlink" Target="https://colombiacompra.coupahost.com/quotes/responses/959227" TargetMode="External"/><Relationship Id="rId3" Type="http://schemas.openxmlformats.org/officeDocument/2006/relationships/hyperlink" Target="https://colombiacompra.coupahost.com/quotes/responses/959154" TargetMode="External"/><Relationship Id="rId21" Type="http://schemas.openxmlformats.org/officeDocument/2006/relationships/hyperlink" Target="https://colombiacompra.coupahost.com/quotes/responses/959466" TargetMode="External"/><Relationship Id="rId7" Type="http://schemas.openxmlformats.org/officeDocument/2006/relationships/hyperlink" Target="https://colombiacompra.coupahost.com/quotes/responses/960378" TargetMode="External"/><Relationship Id="rId12" Type="http://schemas.openxmlformats.org/officeDocument/2006/relationships/hyperlink" Target="https://colombiacompra.coupahost.com/quotes/responses/961595" TargetMode="External"/><Relationship Id="rId17" Type="http://schemas.openxmlformats.org/officeDocument/2006/relationships/hyperlink" Target="https://colombiacompra.coupahost.com/quotes/responses/961696" TargetMode="External"/><Relationship Id="rId25" Type="http://schemas.openxmlformats.org/officeDocument/2006/relationships/hyperlink" Target="https://colombiacompra.coupahost.com/quotes/responses/958881" TargetMode="External"/><Relationship Id="rId2" Type="http://schemas.openxmlformats.org/officeDocument/2006/relationships/hyperlink" Target="https://colombiacompra.coupahost.com/quotes/responses/959292" TargetMode="External"/><Relationship Id="rId16" Type="http://schemas.openxmlformats.org/officeDocument/2006/relationships/hyperlink" Target="https://colombiacompra.coupahost.com/quotes/responses/961647" TargetMode="External"/><Relationship Id="rId20" Type="http://schemas.openxmlformats.org/officeDocument/2006/relationships/hyperlink" Target="https://colombiacompra.coupahost.com/quotes/responses/96176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coupahost.com/quotes/responses/958891" TargetMode="External"/><Relationship Id="rId6" Type="http://schemas.openxmlformats.org/officeDocument/2006/relationships/hyperlink" Target="https://colombiacompra.coupahost.com/quotes/responses/959630" TargetMode="External"/><Relationship Id="rId11" Type="http://schemas.openxmlformats.org/officeDocument/2006/relationships/hyperlink" Target="https://colombiacompra.coupahost.com/quotes/responses/958980" TargetMode="External"/><Relationship Id="rId24" Type="http://schemas.openxmlformats.org/officeDocument/2006/relationships/hyperlink" Target="https://colombiacompra.coupahost.com/quotes/responses/958976" TargetMode="External"/><Relationship Id="rId5" Type="http://schemas.openxmlformats.org/officeDocument/2006/relationships/hyperlink" Target="https://colombiacompra.coupahost.com/quotes/responses/958911" TargetMode="External"/><Relationship Id="rId15" Type="http://schemas.openxmlformats.org/officeDocument/2006/relationships/hyperlink" Target="https://colombiacompra.coupahost.com/quotes/responses/959023" TargetMode="External"/><Relationship Id="rId23" Type="http://schemas.openxmlformats.org/officeDocument/2006/relationships/hyperlink" Target="https://colombiacompra.coupahost.com/quotes/responses/959204" TargetMode="External"/><Relationship Id="rId28" Type="http://schemas.openxmlformats.org/officeDocument/2006/relationships/hyperlink" Target="https://colombiacompra.coupahost.com/quotes/responses/962174" TargetMode="External"/><Relationship Id="rId10" Type="http://schemas.openxmlformats.org/officeDocument/2006/relationships/hyperlink" Target="https://colombiacompra.coupahost.com/quotes/responses/960613" TargetMode="External"/><Relationship Id="rId19" Type="http://schemas.openxmlformats.org/officeDocument/2006/relationships/hyperlink" Target="https://colombiacompra.coupahost.com/quotes/responses/961395" TargetMode="External"/><Relationship Id="rId4" Type="http://schemas.openxmlformats.org/officeDocument/2006/relationships/hyperlink" Target="https://colombiacompra.coupahost.com/quotes/responses/959016" TargetMode="External"/><Relationship Id="rId9" Type="http://schemas.openxmlformats.org/officeDocument/2006/relationships/hyperlink" Target="https://colombiacompra.coupahost.com/quotes/responses/961254" TargetMode="External"/><Relationship Id="rId14" Type="http://schemas.openxmlformats.org/officeDocument/2006/relationships/hyperlink" Target="https://colombiacompra.coupahost.com/quotes/responses/961012" TargetMode="External"/><Relationship Id="rId22" Type="http://schemas.openxmlformats.org/officeDocument/2006/relationships/hyperlink" Target="https://colombiacompra.coupahost.com/quotes/responses/961912" TargetMode="External"/><Relationship Id="rId27" Type="http://schemas.openxmlformats.org/officeDocument/2006/relationships/hyperlink" Target="https://colombiacompra.coupahost.com/quotes/responses/962135" TargetMode="External"/><Relationship Id="rId30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DF4A-F1FF-4B5B-8813-406DC1222069}">
  <dimension ref="B2:L30"/>
  <sheetViews>
    <sheetView zoomScaleNormal="100" workbookViewId="0">
      <selection activeCell="A32" sqref="A32:XFD106"/>
    </sheetView>
  </sheetViews>
  <sheetFormatPr baseColWidth="10" defaultRowHeight="15" x14ac:dyDescent="0.25"/>
  <cols>
    <col min="2" max="2" width="8.7109375" customWidth="1"/>
    <col min="3" max="4" width="37.140625" customWidth="1"/>
    <col min="5" max="5" width="19" customWidth="1"/>
    <col min="6" max="6" width="22.7109375" customWidth="1"/>
    <col min="7" max="7" width="14" customWidth="1"/>
    <col min="8" max="8" width="19.140625" customWidth="1"/>
    <col min="9" max="9" width="20.28515625" customWidth="1"/>
    <col min="11" max="11" width="13.85546875" customWidth="1"/>
    <col min="12" max="12" width="31.85546875" customWidth="1"/>
  </cols>
  <sheetData>
    <row r="2" spans="2:12" ht="36.75" customHeight="1" x14ac:dyDescent="0.25">
      <c r="B2" s="40" t="s">
        <v>118</v>
      </c>
      <c r="C2" s="40" t="s">
        <v>5</v>
      </c>
      <c r="D2" s="40" t="s">
        <v>6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</row>
    <row r="3" spans="2:12" ht="27" customHeight="1" x14ac:dyDescent="0.25">
      <c r="B3" s="41">
        <v>1</v>
      </c>
      <c r="C3" s="51" t="s">
        <v>0</v>
      </c>
      <c r="D3" s="42" t="s">
        <v>1</v>
      </c>
      <c r="E3" s="43">
        <v>45184.702777777777</v>
      </c>
      <c r="F3" s="52" t="s">
        <v>2</v>
      </c>
      <c r="G3" s="45">
        <v>1</v>
      </c>
      <c r="H3" s="44" t="s">
        <v>3</v>
      </c>
      <c r="I3" s="44" t="s">
        <v>4</v>
      </c>
      <c r="J3" s="3"/>
    </row>
    <row r="4" spans="2:12" ht="39.75" customHeight="1" x14ac:dyDescent="0.25">
      <c r="B4" s="41">
        <v>2</v>
      </c>
      <c r="C4" s="51" t="s">
        <v>12</v>
      </c>
      <c r="D4" s="42" t="s">
        <v>13</v>
      </c>
      <c r="E4" s="43">
        <v>45187.489583333336</v>
      </c>
      <c r="F4" s="52" t="s">
        <v>2</v>
      </c>
      <c r="G4" s="45">
        <v>1</v>
      </c>
      <c r="H4" s="44" t="s">
        <v>14</v>
      </c>
      <c r="I4" s="44" t="s">
        <v>15</v>
      </c>
      <c r="K4" s="55"/>
      <c r="L4" s="56" t="s">
        <v>217</v>
      </c>
    </row>
    <row r="5" spans="2:12" ht="30" x14ac:dyDescent="0.25">
      <c r="B5" s="41">
        <v>3</v>
      </c>
      <c r="C5" s="51" t="s">
        <v>16</v>
      </c>
      <c r="D5" s="42" t="s">
        <v>17</v>
      </c>
      <c r="E5" s="43">
        <v>45187.493750000001</v>
      </c>
      <c r="F5" s="52" t="s">
        <v>2</v>
      </c>
      <c r="G5" s="45">
        <v>1</v>
      </c>
      <c r="H5" s="44" t="s">
        <v>14</v>
      </c>
      <c r="I5" s="44" t="s">
        <v>15</v>
      </c>
      <c r="K5" s="57"/>
      <c r="L5" s="56" t="s">
        <v>218</v>
      </c>
    </row>
    <row r="6" spans="2:12" ht="45.75" customHeight="1" x14ac:dyDescent="0.25">
      <c r="B6" s="41">
        <v>4</v>
      </c>
      <c r="C6" s="51" t="s">
        <v>18</v>
      </c>
      <c r="D6" s="42" t="s">
        <v>19</v>
      </c>
      <c r="E6" s="43">
        <v>45187.573611111111</v>
      </c>
      <c r="F6" s="52" t="s">
        <v>2</v>
      </c>
      <c r="G6" s="45">
        <v>1</v>
      </c>
      <c r="H6" s="44" t="s">
        <v>20</v>
      </c>
      <c r="I6" s="44" t="s">
        <v>21</v>
      </c>
    </row>
    <row r="7" spans="2:12" ht="30.75" customHeight="1" x14ac:dyDescent="0.25">
      <c r="B7" s="41">
        <v>5</v>
      </c>
      <c r="C7" s="51" t="s">
        <v>22</v>
      </c>
      <c r="D7" s="42" t="s">
        <v>23</v>
      </c>
      <c r="E7" s="43">
        <v>45188.396527777775</v>
      </c>
      <c r="F7" s="52" t="s">
        <v>2</v>
      </c>
      <c r="G7" s="45">
        <v>1</v>
      </c>
      <c r="H7" s="44" t="s">
        <v>24</v>
      </c>
      <c r="I7" s="44" t="s">
        <v>25</v>
      </c>
    </row>
    <row r="8" spans="2:12" ht="47.25" customHeight="1" x14ac:dyDescent="0.25">
      <c r="B8" s="41">
        <v>6</v>
      </c>
      <c r="C8" s="51" t="s">
        <v>26</v>
      </c>
      <c r="D8" s="42" t="s">
        <v>27</v>
      </c>
      <c r="E8" s="43">
        <v>45188.598611111112</v>
      </c>
      <c r="F8" s="52" t="s">
        <v>2</v>
      </c>
      <c r="G8" s="45">
        <v>1</v>
      </c>
      <c r="H8" s="44" t="s">
        <v>28</v>
      </c>
      <c r="I8" s="44" t="s">
        <v>29</v>
      </c>
    </row>
    <row r="9" spans="2:12" ht="39" customHeight="1" x14ac:dyDescent="0.25">
      <c r="B9" s="41">
        <v>7</v>
      </c>
      <c r="C9" s="51" t="s">
        <v>30</v>
      </c>
      <c r="D9" s="42" t="s">
        <v>31</v>
      </c>
      <c r="E9" s="43">
        <v>45188.697916666664</v>
      </c>
      <c r="F9" s="52" t="s">
        <v>2</v>
      </c>
      <c r="G9" s="45">
        <v>1</v>
      </c>
      <c r="H9" s="44" t="s">
        <v>32</v>
      </c>
      <c r="I9" s="44" t="s">
        <v>33</v>
      </c>
    </row>
    <row r="10" spans="2:12" ht="33" customHeight="1" x14ac:dyDescent="0.25">
      <c r="B10" s="46">
        <v>8</v>
      </c>
      <c r="C10" s="53" t="s">
        <v>34</v>
      </c>
      <c r="D10" s="47" t="s">
        <v>35</v>
      </c>
      <c r="E10" s="48">
        <v>45189.852083333331</v>
      </c>
      <c r="F10" s="54" t="s">
        <v>2</v>
      </c>
      <c r="G10" s="50">
        <v>1</v>
      </c>
      <c r="H10" s="49" t="s">
        <v>36</v>
      </c>
      <c r="I10" s="49" t="s">
        <v>37</v>
      </c>
    </row>
    <row r="11" spans="2:12" ht="41.25" customHeight="1" x14ac:dyDescent="0.25">
      <c r="B11" s="41">
        <v>9</v>
      </c>
      <c r="C11" s="51" t="s">
        <v>38</v>
      </c>
      <c r="D11" s="42" t="s">
        <v>39</v>
      </c>
      <c r="E11" s="43">
        <v>45190.65625</v>
      </c>
      <c r="F11" s="52" t="s">
        <v>2</v>
      </c>
      <c r="G11" s="45">
        <v>1</v>
      </c>
      <c r="H11" s="44" t="s">
        <v>40</v>
      </c>
      <c r="I11" s="44" t="s">
        <v>41</v>
      </c>
    </row>
    <row r="12" spans="2:12" ht="42.75" customHeight="1" x14ac:dyDescent="0.25">
      <c r="B12" s="41">
        <v>10</v>
      </c>
      <c r="C12" s="51" t="s">
        <v>42</v>
      </c>
      <c r="D12" s="42" t="s">
        <v>43</v>
      </c>
      <c r="E12" s="43">
        <v>45190.690972222219</v>
      </c>
      <c r="F12" s="52" t="s">
        <v>2</v>
      </c>
      <c r="G12" s="45">
        <v>1</v>
      </c>
      <c r="H12" s="44" t="s">
        <v>44</v>
      </c>
      <c r="I12" s="44" t="s">
        <v>45</v>
      </c>
    </row>
    <row r="13" spans="2:12" ht="45.75" customHeight="1" x14ac:dyDescent="0.25">
      <c r="B13" s="46">
        <v>11</v>
      </c>
      <c r="C13" s="53" t="s">
        <v>46</v>
      </c>
      <c r="D13" s="47" t="s">
        <v>47</v>
      </c>
      <c r="E13" s="48">
        <v>45190.697222222225</v>
      </c>
      <c r="F13" s="54" t="s">
        <v>2</v>
      </c>
      <c r="G13" s="50">
        <v>1</v>
      </c>
      <c r="H13" s="49" t="s">
        <v>48</v>
      </c>
      <c r="I13" s="49" t="s">
        <v>49</v>
      </c>
    </row>
    <row r="14" spans="2:12" ht="39.75" customHeight="1" x14ac:dyDescent="0.25">
      <c r="B14" s="46">
        <v>12</v>
      </c>
      <c r="C14" s="53" t="s">
        <v>50</v>
      </c>
      <c r="D14" s="47" t="s">
        <v>51</v>
      </c>
      <c r="E14" s="48">
        <v>45190.731944444444</v>
      </c>
      <c r="F14" s="54" t="s">
        <v>2</v>
      </c>
      <c r="G14" s="50">
        <v>1</v>
      </c>
      <c r="H14" s="49" t="s">
        <v>52</v>
      </c>
      <c r="I14" s="49" t="s">
        <v>53</v>
      </c>
    </row>
    <row r="15" spans="2:12" ht="38.25" customHeight="1" x14ac:dyDescent="0.25">
      <c r="B15" s="41">
        <v>13</v>
      </c>
      <c r="C15" s="51" t="s">
        <v>54</v>
      </c>
      <c r="D15" s="42" t="s">
        <v>55</v>
      </c>
      <c r="E15" s="43">
        <v>45190.743055555555</v>
      </c>
      <c r="F15" s="52" t="s">
        <v>2</v>
      </c>
      <c r="G15" s="45">
        <v>1</v>
      </c>
      <c r="H15" s="44" t="s">
        <v>56</v>
      </c>
      <c r="I15" s="44" t="s">
        <v>57</v>
      </c>
    </row>
    <row r="16" spans="2:12" ht="48" customHeight="1" x14ac:dyDescent="0.25">
      <c r="B16" s="41">
        <v>14</v>
      </c>
      <c r="C16" s="51" t="s">
        <v>58</v>
      </c>
      <c r="D16" s="42" t="s">
        <v>59</v>
      </c>
      <c r="E16" s="43">
        <v>45190.768055555556</v>
      </c>
      <c r="F16" s="52" t="s">
        <v>2</v>
      </c>
      <c r="G16" s="45">
        <v>1</v>
      </c>
      <c r="H16" s="44" t="s">
        <v>60</v>
      </c>
      <c r="I16" s="44" t="s">
        <v>61</v>
      </c>
    </row>
    <row r="17" spans="2:11" ht="40.5" customHeight="1" x14ac:dyDescent="0.25">
      <c r="B17" s="41">
        <v>15</v>
      </c>
      <c r="C17" s="51" t="s">
        <v>62</v>
      </c>
      <c r="D17" s="42" t="s">
        <v>63</v>
      </c>
      <c r="E17" s="43">
        <v>45191.286805555559</v>
      </c>
      <c r="F17" s="52" t="s">
        <v>2</v>
      </c>
      <c r="G17" s="45">
        <v>1</v>
      </c>
      <c r="H17" s="44" t="s">
        <v>64</v>
      </c>
      <c r="I17" s="44" t="s">
        <v>65</v>
      </c>
    </row>
    <row r="18" spans="2:11" ht="32.25" customHeight="1" x14ac:dyDescent="0.25">
      <c r="B18" s="41">
        <v>16</v>
      </c>
      <c r="C18" s="51" t="s">
        <v>66</v>
      </c>
      <c r="D18" s="42" t="s">
        <v>67</v>
      </c>
      <c r="E18" s="43">
        <v>45191.324305555558</v>
      </c>
      <c r="F18" s="52" t="s">
        <v>2</v>
      </c>
      <c r="G18" s="45">
        <v>1</v>
      </c>
      <c r="H18" s="44" t="s">
        <v>68</v>
      </c>
      <c r="I18" s="44" t="s">
        <v>69</v>
      </c>
    </row>
    <row r="19" spans="2:11" ht="45" customHeight="1" x14ac:dyDescent="0.25">
      <c r="B19" s="46">
        <v>17</v>
      </c>
      <c r="C19" s="53" t="s">
        <v>70</v>
      </c>
      <c r="D19" s="47" t="s">
        <v>71</v>
      </c>
      <c r="E19" s="48">
        <v>45191.359027777777</v>
      </c>
      <c r="F19" s="54" t="s">
        <v>2</v>
      </c>
      <c r="G19" s="50">
        <v>1</v>
      </c>
      <c r="H19" s="49" t="s">
        <v>72</v>
      </c>
      <c r="I19" s="49" t="s">
        <v>73</v>
      </c>
    </row>
    <row r="20" spans="2:11" ht="36" customHeight="1" x14ac:dyDescent="0.25">
      <c r="B20" s="41">
        <v>18</v>
      </c>
      <c r="C20" s="51" t="s">
        <v>74</v>
      </c>
      <c r="D20" s="42" t="s">
        <v>75</v>
      </c>
      <c r="E20" s="43">
        <v>45191.39166666667</v>
      </c>
      <c r="F20" s="52" t="s">
        <v>2</v>
      </c>
      <c r="G20" s="45">
        <v>1</v>
      </c>
      <c r="H20" s="44" t="s">
        <v>76</v>
      </c>
      <c r="I20" s="44" t="s">
        <v>77</v>
      </c>
    </row>
    <row r="21" spans="2:11" ht="36.75" customHeight="1" x14ac:dyDescent="0.25">
      <c r="B21" s="46">
        <v>19</v>
      </c>
      <c r="C21" s="53" t="s">
        <v>78</v>
      </c>
      <c r="D21" s="47" t="s">
        <v>79</v>
      </c>
      <c r="E21" s="48">
        <v>45191.432638888888</v>
      </c>
      <c r="F21" s="54" t="s">
        <v>2</v>
      </c>
      <c r="G21" s="50">
        <v>1</v>
      </c>
      <c r="H21" s="49" t="s">
        <v>80</v>
      </c>
      <c r="I21" s="49" t="s">
        <v>81</v>
      </c>
    </row>
    <row r="22" spans="2:11" ht="31.5" customHeight="1" x14ac:dyDescent="0.25">
      <c r="B22" s="41">
        <v>20</v>
      </c>
      <c r="C22" s="51" t="s">
        <v>82</v>
      </c>
      <c r="D22" s="42" t="s">
        <v>83</v>
      </c>
      <c r="E22" s="43">
        <v>45191.447222222225</v>
      </c>
      <c r="F22" s="52" t="s">
        <v>2</v>
      </c>
      <c r="G22" s="45">
        <v>1</v>
      </c>
      <c r="H22" s="44" t="s">
        <v>84</v>
      </c>
      <c r="I22" s="44" t="s">
        <v>85</v>
      </c>
      <c r="J22" s="2"/>
      <c r="K22" s="2"/>
    </row>
    <row r="23" spans="2:11" ht="28.5" x14ac:dyDescent="0.25">
      <c r="B23" s="41">
        <v>21</v>
      </c>
      <c r="C23" s="51" t="s">
        <v>86</v>
      </c>
      <c r="D23" s="42" t="s">
        <v>87</v>
      </c>
      <c r="E23" s="43">
        <v>45191.461805555555</v>
      </c>
      <c r="F23" s="52" t="s">
        <v>2</v>
      </c>
      <c r="G23" s="45">
        <v>1</v>
      </c>
      <c r="H23" s="44" t="s">
        <v>88</v>
      </c>
      <c r="I23" s="44" t="s">
        <v>89</v>
      </c>
      <c r="J23" s="1"/>
      <c r="K23" s="1"/>
    </row>
    <row r="24" spans="2:11" ht="28.5" x14ac:dyDescent="0.25">
      <c r="B24" s="41">
        <v>22</v>
      </c>
      <c r="C24" s="51" t="s">
        <v>90</v>
      </c>
      <c r="D24" s="42" t="s">
        <v>91</v>
      </c>
      <c r="E24" s="43">
        <v>45191.479861111111</v>
      </c>
      <c r="F24" s="52" t="s">
        <v>2</v>
      </c>
      <c r="G24" s="45">
        <v>1</v>
      </c>
      <c r="H24" s="44" t="s">
        <v>92</v>
      </c>
      <c r="I24" s="44" t="s">
        <v>93</v>
      </c>
      <c r="J24" s="2"/>
      <c r="K24" s="2"/>
    </row>
    <row r="25" spans="2:11" ht="36.75" customHeight="1" x14ac:dyDescent="0.25">
      <c r="B25" s="41">
        <v>23</v>
      </c>
      <c r="C25" s="51" t="s">
        <v>94</v>
      </c>
      <c r="D25" s="42" t="s">
        <v>95</v>
      </c>
      <c r="E25" s="43">
        <v>45191.529166666667</v>
      </c>
      <c r="F25" s="52" t="s">
        <v>2</v>
      </c>
      <c r="G25" s="45">
        <v>1</v>
      </c>
      <c r="H25" s="44" t="s">
        <v>96</v>
      </c>
      <c r="I25" s="44" t="s">
        <v>97</v>
      </c>
      <c r="J25" s="2"/>
      <c r="K25" s="2"/>
    </row>
    <row r="26" spans="2:11" ht="44.25" customHeight="1" x14ac:dyDescent="0.25">
      <c r="B26" s="41">
        <v>24</v>
      </c>
      <c r="C26" s="51" t="s">
        <v>98</v>
      </c>
      <c r="D26" s="42" t="s">
        <v>99</v>
      </c>
      <c r="E26" s="43">
        <v>45191.588888888888</v>
      </c>
      <c r="F26" s="52" t="s">
        <v>2</v>
      </c>
      <c r="G26" s="45">
        <v>1</v>
      </c>
      <c r="H26" s="44" t="s">
        <v>100</v>
      </c>
      <c r="I26" s="44" t="s">
        <v>101</v>
      </c>
      <c r="J26" s="2"/>
      <c r="K26" s="2"/>
    </row>
    <row r="27" spans="2:11" ht="44.25" customHeight="1" x14ac:dyDescent="0.25">
      <c r="B27" s="41">
        <v>25</v>
      </c>
      <c r="C27" s="51" t="s">
        <v>102</v>
      </c>
      <c r="D27" s="42" t="s">
        <v>103</v>
      </c>
      <c r="E27" s="43">
        <v>45191.631944444445</v>
      </c>
      <c r="F27" s="52" t="s">
        <v>2</v>
      </c>
      <c r="G27" s="45">
        <v>1</v>
      </c>
      <c r="H27" s="44" t="s">
        <v>104</v>
      </c>
      <c r="I27" s="44" t="s">
        <v>105</v>
      </c>
      <c r="J27" s="2"/>
      <c r="K27" s="2"/>
    </row>
    <row r="28" spans="2:11" ht="44.25" customHeight="1" x14ac:dyDescent="0.25">
      <c r="B28" s="46">
        <v>26</v>
      </c>
      <c r="C28" s="53" t="s">
        <v>106</v>
      </c>
      <c r="D28" s="47" t="s">
        <v>107</v>
      </c>
      <c r="E28" s="48">
        <v>45191.646527777775</v>
      </c>
      <c r="F28" s="54" t="s">
        <v>2</v>
      </c>
      <c r="G28" s="50">
        <v>1</v>
      </c>
      <c r="H28" s="49" t="s">
        <v>108</v>
      </c>
      <c r="I28" s="49" t="s">
        <v>109</v>
      </c>
      <c r="J28" s="2"/>
      <c r="K28" s="2"/>
    </row>
    <row r="29" spans="2:11" ht="44.25" customHeight="1" x14ac:dyDescent="0.25">
      <c r="B29" s="41">
        <v>27</v>
      </c>
      <c r="C29" s="51" t="s">
        <v>110</v>
      </c>
      <c r="D29" s="42" t="s">
        <v>111</v>
      </c>
      <c r="E29" s="43">
        <v>45191.668055555558</v>
      </c>
      <c r="F29" s="52" t="s">
        <v>2</v>
      </c>
      <c r="G29" s="45">
        <v>1</v>
      </c>
      <c r="H29" s="44" t="s">
        <v>112</v>
      </c>
      <c r="I29" s="44" t="s">
        <v>113</v>
      </c>
      <c r="J29" s="2"/>
      <c r="K29" s="2"/>
    </row>
    <row r="30" spans="2:11" ht="44.25" customHeight="1" x14ac:dyDescent="0.25">
      <c r="B30" s="46">
        <v>28</v>
      </c>
      <c r="C30" s="53" t="s">
        <v>114</v>
      </c>
      <c r="D30" s="47" t="s">
        <v>115</v>
      </c>
      <c r="E30" s="48">
        <v>45191.676388888889</v>
      </c>
      <c r="F30" s="54" t="s">
        <v>2</v>
      </c>
      <c r="G30" s="50">
        <v>1</v>
      </c>
      <c r="H30" s="49" t="s">
        <v>116</v>
      </c>
      <c r="I30" s="49" t="s">
        <v>117</v>
      </c>
      <c r="J30" s="2"/>
      <c r="K30" s="1"/>
    </row>
  </sheetData>
  <autoFilter ref="B2:I2" xr:uid="{338F3DD7-84AC-43AF-9871-2A9691BDA0EE}">
    <sortState ref="B3:I30">
      <sortCondition ref="B2"/>
    </sortState>
  </autoFilter>
  <hyperlinks>
    <hyperlink ref="D3" r:id="rId1" display="https://colombiacompra.coupahost.com/quotes/responses/958891" xr:uid="{5CA64186-FAC3-4AC4-863D-F374B11D2397}"/>
    <hyperlink ref="D4" r:id="rId2" display="https://colombiacompra.coupahost.com/quotes/responses/959292" xr:uid="{8A3A7632-3B34-47B1-80B2-4DABA2CF696B}"/>
    <hyperlink ref="D5" r:id="rId3" display="https://colombiacompra.coupahost.com/quotes/responses/959154" xr:uid="{C292AC97-960E-40F0-A8AA-9188BBF190C6}"/>
    <hyperlink ref="D6" r:id="rId4" display="https://colombiacompra.coupahost.com/quotes/responses/959016" xr:uid="{BCCA4571-81B1-400F-AEEF-A2EE935595B7}"/>
    <hyperlink ref="D7" r:id="rId5" display="https://colombiacompra.coupahost.com/quotes/responses/958911" xr:uid="{E64083C0-00A2-4275-9B32-E21D7949181B}"/>
    <hyperlink ref="D8" r:id="rId6" display="https://colombiacompra.coupahost.com/quotes/responses/959630" xr:uid="{04DC788C-4B9A-4A9D-9CB8-1BF6F88E1453}"/>
    <hyperlink ref="D9" r:id="rId7" display="https://colombiacompra.coupahost.com/quotes/responses/960378" xr:uid="{B70D582D-C4FC-46DE-8633-49091D3E8DB9}"/>
    <hyperlink ref="D10" r:id="rId8" display="https://colombiacompra.coupahost.com/quotes/responses/960495" xr:uid="{10D19BB0-0DE0-42C8-8A26-98CFE00B7F19}"/>
    <hyperlink ref="D11" r:id="rId9" display="https://colombiacompra.coupahost.com/quotes/responses/961254" xr:uid="{51D2B326-9CA9-483E-A2BA-D937DAC5FEDF}"/>
    <hyperlink ref="D12" r:id="rId10" display="https://colombiacompra.coupahost.com/quotes/responses/960613" xr:uid="{F97D7B80-5506-4E08-996F-42A35048DB53}"/>
    <hyperlink ref="D13" r:id="rId11" display="https://colombiacompra.coupahost.com/quotes/responses/958980" xr:uid="{B2B4B966-65A9-4BD8-9394-1D843DB19E33}"/>
    <hyperlink ref="D14" r:id="rId12" display="https://colombiacompra.coupahost.com/quotes/responses/961595" xr:uid="{CC2DF097-D493-477C-88FA-A8E3BF38E42C}"/>
    <hyperlink ref="D15" r:id="rId13" display="https://colombiacompra.coupahost.com/quotes/responses/959135" xr:uid="{15806583-4B76-4C3D-AF85-BF79521711D9}"/>
    <hyperlink ref="D16" r:id="rId14" display="https://colombiacompra.coupahost.com/quotes/responses/961012" xr:uid="{A8FD1B5B-2D11-4641-84D6-67C0DED96DD8}"/>
    <hyperlink ref="D17" r:id="rId15" display="https://colombiacompra.coupahost.com/quotes/responses/959023" xr:uid="{B2E6DFFE-187A-4B45-B4C0-D51F208A86F0}"/>
    <hyperlink ref="D18" r:id="rId16" display="https://colombiacompra.coupahost.com/quotes/responses/961647" xr:uid="{2C1B741D-6752-42C7-A0CD-88F1B4D85123}"/>
    <hyperlink ref="D19" r:id="rId17" display="https://colombiacompra.coupahost.com/quotes/responses/961696" xr:uid="{D9DFCEC7-D16F-427B-B4DD-C2E01C3D7945}"/>
    <hyperlink ref="D20" r:id="rId18" display="https://colombiacompra.coupahost.com/quotes/responses/960889" xr:uid="{648AF418-9834-4165-8492-805B445A6A62}"/>
    <hyperlink ref="D21" r:id="rId19" display="https://colombiacompra.coupahost.com/quotes/responses/961395" xr:uid="{734A850B-EF10-4B5D-B4B8-6E80BFE07557}"/>
    <hyperlink ref="D22" r:id="rId20" display="https://colombiacompra.coupahost.com/quotes/responses/961768" xr:uid="{A9E743C1-F6D1-45D9-8999-A2143954278B}"/>
    <hyperlink ref="D23" r:id="rId21" display="https://colombiacompra.coupahost.com/quotes/responses/959466" xr:uid="{D686AD49-2C83-470A-A874-4D22513EBA00}"/>
    <hyperlink ref="D24" r:id="rId22" display="https://colombiacompra.coupahost.com/quotes/responses/961912" xr:uid="{172EFCD9-56F1-4641-8911-4ED78BF59AF9}"/>
    <hyperlink ref="D25" r:id="rId23" display="https://colombiacompra.coupahost.com/quotes/responses/959204" xr:uid="{F568961C-1B0E-4EA2-BB6A-0790836F619E}"/>
    <hyperlink ref="D26" r:id="rId24" display="https://colombiacompra.coupahost.com/quotes/responses/958976" xr:uid="{50584491-12AA-4B43-9061-12909408835D}"/>
    <hyperlink ref="D27" r:id="rId25" display="https://colombiacompra.coupahost.com/quotes/responses/958881" xr:uid="{AA163829-EB94-4771-8146-13CF4C9DCB6A}"/>
    <hyperlink ref="D28" r:id="rId26" display="https://colombiacompra.coupahost.com/quotes/responses/959227" xr:uid="{F002E6A9-8AAF-42C1-8F32-E115641C4DAA}"/>
    <hyperlink ref="D29" r:id="rId27" display="https://colombiacompra.coupahost.com/quotes/responses/962135" xr:uid="{E827FF46-46B7-4303-BF71-17D5D5C98CA6}"/>
    <hyperlink ref="D30" r:id="rId28" display="https://colombiacompra.coupahost.com/quotes/responses/962174" xr:uid="{7806F7D3-07ED-4E04-BACF-D8A0D4724CE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1" scale="80" orientation="landscape" r:id="rId29"/>
  <drawing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298-8687-45B4-A64F-957BE66EC2AC}">
  <sheetPr>
    <tabColor rgb="FFFF0000"/>
  </sheetPr>
  <dimension ref="A1:Q54"/>
  <sheetViews>
    <sheetView topLeftCell="D7" workbookViewId="0">
      <selection activeCell="J14" sqref="J14"/>
    </sheetView>
  </sheetViews>
  <sheetFormatPr baseColWidth="10" defaultRowHeight="15" x14ac:dyDescent="0.25"/>
  <cols>
    <col min="10" max="10" width="17.42578125" customWidth="1"/>
    <col min="12" max="14" width="17.42578125" customWidth="1"/>
    <col min="17" max="17" width="20.285156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'[9]Solicitud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210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20192</v>
      </c>
      <c r="K10" s="17">
        <v>0</v>
      </c>
      <c r="L10" s="13">
        <v>20192</v>
      </c>
      <c r="M10" s="13">
        <v>20395.96</v>
      </c>
      <c r="N10" s="13">
        <v>611878.79999999993</v>
      </c>
      <c r="O10" s="15"/>
      <c r="P10" s="13"/>
      <c r="Q10" s="16">
        <f t="shared" si="0"/>
        <v>6118787.9999999991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21875</v>
      </c>
      <c r="K11" s="17">
        <v>0</v>
      </c>
      <c r="L11" s="13">
        <v>21875</v>
      </c>
      <c r="M11" s="13">
        <v>22095.96</v>
      </c>
      <c r="N11" s="13">
        <v>2651515.1999999997</v>
      </c>
      <c r="O11" s="15"/>
      <c r="P11" s="13"/>
      <c r="Q11" s="16">
        <f t="shared" si="0"/>
        <v>26515151.999999996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19350</v>
      </c>
      <c r="K12" s="17">
        <v>0</v>
      </c>
      <c r="L12" s="13">
        <v>19350</v>
      </c>
      <c r="M12" s="13">
        <v>19545.45</v>
      </c>
      <c r="N12" s="13">
        <v>4690908</v>
      </c>
      <c r="O12" s="15"/>
      <c r="P12" s="13"/>
      <c r="Q12" s="16">
        <f t="shared" si="0"/>
        <v>46909080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16827</v>
      </c>
      <c r="K13" s="17">
        <v>0</v>
      </c>
      <c r="L13" s="13">
        <v>16827</v>
      </c>
      <c r="M13" s="13">
        <v>16996.97</v>
      </c>
      <c r="N13" s="13">
        <v>4079272.8000000003</v>
      </c>
      <c r="O13" s="15"/>
      <c r="P13" s="13"/>
      <c r="Q13" s="16">
        <f t="shared" si="0"/>
        <v>40792728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28606</v>
      </c>
      <c r="K14" s="17">
        <v>0</v>
      </c>
      <c r="L14" s="13">
        <v>28606</v>
      </c>
      <c r="M14" s="13">
        <v>28894.95</v>
      </c>
      <c r="N14" s="13">
        <v>866848.5</v>
      </c>
      <c r="O14" s="15"/>
      <c r="P14" s="13"/>
      <c r="Q14" s="16">
        <f t="shared" si="0"/>
        <v>8668485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16827</v>
      </c>
      <c r="K15" s="17">
        <v>0</v>
      </c>
      <c r="L15" s="13">
        <v>16827</v>
      </c>
      <c r="M15" s="13">
        <v>16996.97</v>
      </c>
      <c r="N15" s="13">
        <v>4079272.8000000003</v>
      </c>
      <c r="O15" s="15"/>
      <c r="P15" s="13"/>
      <c r="Q15" s="16">
        <f t="shared" si="0"/>
        <v>40792728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6395</v>
      </c>
      <c r="K16" s="17">
        <v>0</v>
      </c>
      <c r="L16" s="13">
        <v>6395</v>
      </c>
      <c r="M16" s="13">
        <v>6459.6</v>
      </c>
      <c r="N16" s="13">
        <v>426333.60000000003</v>
      </c>
      <c r="O16" s="15"/>
      <c r="P16" s="13"/>
      <c r="Q16" s="16">
        <f t="shared" si="0"/>
        <v>4263336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4207</v>
      </c>
      <c r="K17" s="17">
        <v>0</v>
      </c>
      <c r="L17" s="13">
        <v>4207</v>
      </c>
      <c r="M17" s="13">
        <v>4249.49</v>
      </c>
      <c r="N17" s="13">
        <v>382454.1</v>
      </c>
      <c r="O17" s="15"/>
      <c r="P17" s="13"/>
      <c r="Q17" s="16">
        <f t="shared" si="0"/>
        <v>3824541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6395</v>
      </c>
      <c r="K18" s="17">
        <v>0</v>
      </c>
      <c r="L18" s="13">
        <v>6395</v>
      </c>
      <c r="M18" s="13">
        <v>6459.6</v>
      </c>
      <c r="N18" s="13">
        <v>193788</v>
      </c>
      <c r="O18" s="15"/>
      <c r="P18" s="13"/>
      <c r="Q18" s="16">
        <f t="shared" si="0"/>
        <v>1937880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19350</v>
      </c>
      <c r="K19" s="17">
        <v>0</v>
      </c>
      <c r="L19" s="13">
        <v>19350</v>
      </c>
      <c r="M19" s="13">
        <v>19545.45</v>
      </c>
      <c r="N19" s="13">
        <v>586363.5</v>
      </c>
      <c r="O19" s="15"/>
      <c r="P19" s="13"/>
      <c r="Q19" s="16">
        <f t="shared" si="0"/>
        <v>5863635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8414</v>
      </c>
      <c r="K20" s="17">
        <v>0</v>
      </c>
      <c r="L20" s="13">
        <v>8414</v>
      </c>
      <c r="M20" s="13">
        <v>8498.99</v>
      </c>
      <c r="N20" s="13">
        <v>637424.25</v>
      </c>
      <c r="O20" s="15"/>
      <c r="P20" s="13"/>
      <c r="Q20" s="16">
        <f t="shared" si="0"/>
        <v>6374242.5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505</v>
      </c>
      <c r="K21" s="17">
        <v>0</v>
      </c>
      <c r="L21" s="13">
        <v>505</v>
      </c>
      <c r="M21" s="13">
        <v>510.1</v>
      </c>
      <c r="N21" s="13">
        <v>38257.5</v>
      </c>
      <c r="O21" s="15"/>
      <c r="P21" s="13"/>
      <c r="Q21" s="16">
        <f t="shared" si="0"/>
        <v>382575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4529</v>
      </c>
      <c r="K22" s="17">
        <v>0</v>
      </c>
      <c r="L22" s="13">
        <v>4529</v>
      </c>
      <c r="M22" s="13">
        <v>4574.75</v>
      </c>
      <c r="N22" s="13">
        <v>137242.5</v>
      </c>
      <c r="O22" s="15"/>
      <c r="P22" s="13"/>
      <c r="Q22" s="16">
        <f t="shared" si="0"/>
        <v>1372425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4389</v>
      </c>
      <c r="K23" s="17">
        <v>0</v>
      </c>
      <c r="L23" s="13">
        <v>4389</v>
      </c>
      <c r="M23" s="13">
        <v>4433.33</v>
      </c>
      <c r="N23" s="13">
        <v>13299.99</v>
      </c>
      <c r="O23" s="15"/>
      <c r="P23" s="13"/>
      <c r="Q23" s="16">
        <f t="shared" si="0"/>
        <v>132999.9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4207</v>
      </c>
      <c r="K24" s="17">
        <v>0</v>
      </c>
      <c r="L24" s="13">
        <v>4207</v>
      </c>
      <c r="M24" s="13">
        <v>4249.49</v>
      </c>
      <c r="N24" s="13">
        <v>127484.7</v>
      </c>
      <c r="O24" s="15"/>
      <c r="P24" s="13"/>
      <c r="Q24" s="16">
        <f t="shared" si="0"/>
        <v>1274847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2566</v>
      </c>
      <c r="K25" s="17">
        <v>0</v>
      </c>
      <c r="L25" s="13">
        <v>2566</v>
      </c>
      <c r="M25" s="13">
        <v>2591.92</v>
      </c>
      <c r="N25" s="13">
        <v>77757.600000000006</v>
      </c>
      <c r="O25" s="15"/>
      <c r="P25" s="13"/>
      <c r="Q25" s="16">
        <f t="shared" si="0"/>
        <v>777576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10301</v>
      </c>
      <c r="K26" s="17">
        <v>0</v>
      </c>
      <c r="L26" s="13">
        <v>10301</v>
      </c>
      <c r="M26" s="13">
        <v>10405.049999999999</v>
      </c>
      <c r="N26" s="13">
        <v>312151.5</v>
      </c>
      <c r="O26" s="15"/>
      <c r="P26" s="13"/>
      <c r="Q26" s="16">
        <f t="shared" si="0"/>
        <v>3121515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5581</v>
      </c>
      <c r="K27" s="17">
        <v>0</v>
      </c>
      <c r="L27" s="13">
        <v>5581</v>
      </c>
      <c r="M27" s="13">
        <v>5637.37</v>
      </c>
      <c r="N27" s="13">
        <v>169121.1</v>
      </c>
      <c r="O27" s="15"/>
      <c r="P27" s="13"/>
      <c r="Q27" s="16">
        <f t="shared" si="0"/>
        <v>1691211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27764</v>
      </c>
      <c r="K28" s="17">
        <v>0</v>
      </c>
      <c r="L28" s="13">
        <v>27764</v>
      </c>
      <c r="M28" s="13">
        <v>28044.44</v>
      </c>
      <c r="N28" s="13">
        <v>84133.319999999992</v>
      </c>
      <c r="O28" s="15"/>
      <c r="P28" s="13"/>
      <c r="Q28" s="16">
        <f t="shared" si="0"/>
        <v>841333.2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36211</v>
      </c>
      <c r="K29" s="17">
        <v>0</v>
      </c>
      <c r="L29" s="13">
        <v>36211</v>
      </c>
      <c r="M29" s="13">
        <v>36576.769999999997</v>
      </c>
      <c r="N29" s="13">
        <v>109730.31</v>
      </c>
      <c r="O29" s="15"/>
      <c r="P29" s="13"/>
      <c r="Q29" s="16">
        <f t="shared" si="0"/>
        <v>1097303.1000000001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37860</v>
      </c>
      <c r="K30" s="17">
        <v>0</v>
      </c>
      <c r="L30" s="13">
        <v>37860</v>
      </c>
      <c r="M30" s="13">
        <v>38242.42</v>
      </c>
      <c r="N30" s="13">
        <v>114727.26</v>
      </c>
      <c r="O30" s="15"/>
      <c r="P30" s="13"/>
      <c r="Q30" s="16">
        <f t="shared" si="0"/>
        <v>1147272.5999999999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808</v>
      </c>
      <c r="K31" s="17">
        <v>0</v>
      </c>
      <c r="L31" s="13">
        <v>808</v>
      </c>
      <c r="M31" s="13">
        <v>816.16</v>
      </c>
      <c r="N31" s="13">
        <v>110181.59999999999</v>
      </c>
      <c r="O31" s="15"/>
      <c r="P31" s="13"/>
      <c r="Q31" s="16">
        <f t="shared" si="0"/>
        <v>1101816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3837</v>
      </c>
      <c r="K32" s="17">
        <v>0</v>
      </c>
      <c r="L32" s="13">
        <v>3837</v>
      </c>
      <c r="M32" s="13">
        <v>3875.76</v>
      </c>
      <c r="N32" s="13">
        <v>348818.4</v>
      </c>
      <c r="O32" s="15"/>
      <c r="P32" s="13"/>
      <c r="Q32" s="16">
        <f t="shared" si="0"/>
        <v>3488184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4442</v>
      </c>
      <c r="K33" s="17">
        <v>0</v>
      </c>
      <c r="L33" s="13">
        <v>4442</v>
      </c>
      <c r="M33" s="13">
        <v>4486.87</v>
      </c>
      <c r="N33" s="13">
        <v>403818.3</v>
      </c>
      <c r="O33" s="15"/>
      <c r="P33" s="13"/>
      <c r="Q33" s="16">
        <f t="shared" si="0"/>
        <v>4038183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4442</v>
      </c>
      <c r="K34" s="17">
        <v>0</v>
      </c>
      <c r="L34" s="13">
        <v>4442</v>
      </c>
      <c r="M34" s="13">
        <v>4486.87</v>
      </c>
      <c r="N34" s="13">
        <v>403818.3</v>
      </c>
      <c r="O34" s="15"/>
      <c r="P34" s="13"/>
      <c r="Q34" s="16">
        <f t="shared" si="0"/>
        <v>4038183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7017</v>
      </c>
      <c r="K35" s="17">
        <v>0</v>
      </c>
      <c r="L35" s="13">
        <v>7017</v>
      </c>
      <c r="M35" s="13">
        <v>7087.88</v>
      </c>
      <c r="N35" s="13">
        <v>637909.19999999995</v>
      </c>
      <c r="O35" s="15"/>
      <c r="P35" s="13"/>
      <c r="Q35" s="16">
        <f t="shared" si="0"/>
        <v>6379092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3994</v>
      </c>
      <c r="K36" s="17">
        <v>0</v>
      </c>
      <c r="L36" s="13">
        <v>3994</v>
      </c>
      <c r="M36" s="13">
        <v>4034.34</v>
      </c>
      <c r="N36" s="13">
        <v>157339.26</v>
      </c>
      <c r="O36" s="15"/>
      <c r="P36" s="13"/>
      <c r="Q36" s="16">
        <f t="shared" si="0"/>
        <v>1573392.6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4129</v>
      </c>
      <c r="K37" s="17">
        <v>0</v>
      </c>
      <c r="L37" s="13">
        <v>4129</v>
      </c>
      <c r="M37" s="13">
        <v>4170.71</v>
      </c>
      <c r="N37" s="13">
        <v>162657.69</v>
      </c>
      <c r="O37" s="15"/>
      <c r="P37" s="13"/>
      <c r="Q37" s="16">
        <f t="shared" si="0"/>
        <v>1626576.9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13091</v>
      </c>
      <c r="K38" s="17">
        <v>0</v>
      </c>
      <c r="L38" s="13">
        <v>13091</v>
      </c>
      <c r="M38" s="13">
        <v>13223.23</v>
      </c>
      <c r="N38" s="13">
        <v>2776878.3</v>
      </c>
      <c r="O38" s="15"/>
      <c r="P38" s="13"/>
      <c r="Q38" s="16">
        <f t="shared" si="0"/>
        <v>27768783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24038</v>
      </c>
      <c r="K39" s="17">
        <v>0</v>
      </c>
      <c r="L39" s="13">
        <v>24038</v>
      </c>
      <c r="M39" s="13">
        <v>24280.81</v>
      </c>
      <c r="N39" s="13">
        <v>3642121.5</v>
      </c>
      <c r="O39" s="15"/>
      <c r="P39" s="13"/>
      <c r="Q39" s="16">
        <f t="shared" si="0"/>
        <v>36421215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5019</v>
      </c>
      <c r="K40" s="17">
        <v>0</v>
      </c>
      <c r="L40" s="13">
        <v>5019</v>
      </c>
      <c r="M40" s="13">
        <v>5069.7</v>
      </c>
      <c r="N40" s="13">
        <v>167300.1</v>
      </c>
      <c r="O40" s="15"/>
      <c r="P40" s="13"/>
      <c r="Q40" s="16">
        <f t="shared" si="0"/>
        <v>1673001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23793</v>
      </c>
      <c r="K41" s="17">
        <v>0</v>
      </c>
      <c r="L41" s="13">
        <v>23793</v>
      </c>
      <c r="M41" s="13">
        <v>24033.33</v>
      </c>
      <c r="N41" s="13">
        <v>72099.990000000005</v>
      </c>
      <c r="O41" s="15"/>
      <c r="P41" s="13"/>
      <c r="Q41" s="16">
        <f t="shared" si="0"/>
        <v>720999.9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11783</v>
      </c>
      <c r="K42" s="17">
        <v>0</v>
      </c>
      <c r="L42" s="13">
        <v>11783</v>
      </c>
      <c r="M42" s="13">
        <v>11902.02</v>
      </c>
      <c r="N42" s="13">
        <v>71412.12</v>
      </c>
      <c r="O42" s="15"/>
      <c r="P42" s="13"/>
      <c r="Q42" s="16">
        <f t="shared" si="0"/>
        <v>714121.2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21493</v>
      </c>
      <c r="K43" s="17">
        <v>0</v>
      </c>
      <c r="L43" s="13">
        <v>21493</v>
      </c>
      <c r="M43" s="13">
        <v>21710.1</v>
      </c>
      <c r="N43" s="13">
        <v>65130.299999999996</v>
      </c>
      <c r="O43" s="15"/>
      <c r="P43" s="13"/>
      <c r="Q43" s="16">
        <f t="shared" si="0"/>
        <v>651303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238377</v>
      </c>
      <c r="K44" s="17">
        <v>0</v>
      </c>
      <c r="L44" s="13">
        <v>238377</v>
      </c>
      <c r="M44" s="13">
        <v>240784.85</v>
      </c>
      <c r="N44" s="13">
        <v>722354.55</v>
      </c>
      <c r="O44" s="15"/>
      <c r="P44" s="13"/>
      <c r="Q44" s="16">
        <f t="shared" si="0"/>
        <v>7223545.5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207134</v>
      </c>
      <c r="K45" s="17">
        <v>0</v>
      </c>
      <c r="L45" s="13">
        <v>207134</v>
      </c>
      <c r="M45" s="13">
        <v>209226.26</v>
      </c>
      <c r="N45" s="13">
        <v>627678.78</v>
      </c>
      <c r="O45" s="15"/>
      <c r="P45" s="13"/>
      <c r="Q45" s="16">
        <f t="shared" si="0"/>
        <v>6276787.8000000007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269927</v>
      </c>
      <c r="K46" s="17">
        <v>0</v>
      </c>
      <c r="L46" s="13">
        <v>269927</v>
      </c>
      <c r="M46" s="13">
        <v>272653.53999999998</v>
      </c>
      <c r="N46" s="13">
        <v>817960.61999999988</v>
      </c>
      <c r="O46" s="15"/>
      <c r="P46" s="13"/>
      <c r="Q46" s="16">
        <f t="shared" si="0"/>
        <v>8179606.1999999993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627815938.10000002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62781593.810000002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11928502.82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702526034.73000014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00" priority="7">
      <formula>ISERROR($Q49)</formula>
    </cfRule>
  </conditionalFormatting>
  <conditionalFormatting sqref="Q49">
    <cfRule type="expression" dxfId="199" priority="6">
      <formula>ISERROR($J47)</formula>
    </cfRule>
  </conditionalFormatting>
  <conditionalFormatting sqref="Q52">
    <cfRule type="expression" dxfId="198" priority="5">
      <formula>ISERROR($Q52)</formula>
    </cfRule>
  </conditionalFormatting>
  <conditionalFormatting sqref="Q52">
    <cfRule type="expression" dxfId="197" priority="4">
      <formula>ISERROR($Q52)</formula>
    </cfRule>
  </conditionalFormatting>
  <conditionalFormatting sqref="Q52">
    <cfRule type="expression" dxfId="196" priority="3">
      <formula>ISERROR($Q52)</formula>
    </cfRule>
  </conditionalFormatting>
  <conditionalFormatting sqref="Q52">
    <cfRule type="expression" dxfId="195" priority="8">
      <formula>ISERROR($J53)</formula>
    </cfRule>
  </conditionalFormatting>
  <conditionalFormatting sqref="Q47">
    <cfRule type="expression" dxfId="194" priority="9">
      <formula>ISERROR($G48)</formula>
    </cfRule>
  </conditionalFormatting>
  <conditionalFormatting sqref="D3:E3">
    <cfRule type="cellIs" dxfId="193" priority="2" operator="equal">
      <formula>0</formula>
    </cfRule>
  </conditionalFormatting>
  <conditionalFormatting sqref="Q51">
    <cfRule type="expression" dxfId="192" priority="1">
      <formula>ISERROR($Q51)</formula>
    </cfRule>
  </conditionalFormatting>
  <conditionalFormatting sqref="Q50">
    <cfRule type="expression" dxfId="191" priority="10">
      <formula>ISERROR($Q50)</formula>
    </cfRule>
  </conditionalFormatting>
  <dataValidations count="10">
    <dataValidation type="decimal" allowBlank="1" showInputMessage="1" showErrorMessage="1" sqref="G52:G53" xr:uid="{98A95B4B-C8CA-48D1-A147-E8A8A0C664F4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A07B6A52-3AC1-40FE-A2F7-9778DA29A56F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FB7BE496-FC41-42B0-9F65-CBC801F4004E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979195DF-8522-429C-91BD-B8060FE6A52A}">
      <formula1>A8</formula1>
    </dataValidation>
    <dataValidation operator="greaterThanOrEqual" allowBlank="1" showInputMessage="1" showErrorMessage="1" sqref="K10:K46" xr:uid="{E7CE6B48-02AB-4F43-B946-79A3D2B67927}"/>
    <dataValidation type="decimal" allowBlank="1" showInputMessage="1" showErrorMessage="1" errorTitle="Error" error="Mayor a 1" sqref="Q47:Q48" xr:uid="{A1723947-5682-45C5-9704-1E6064E03C70}">
      <formula1>0.011</formula1>
      <formula2>AG50</formula2>
    </dataValidation>
    <dataValidation type="decimal" operator="greaterThan" allowBlank="1" showInputMessage="1" showErrorMessage="1" sqref="O8:P46" xr:uid="{44B400F0-AE2D-4BAC-8CA9-7A897FC77E11}">
      <formula1>0</formula1>
    </dataValidation>
    <dataValidation type="decimal" allowBlank="1" showInputMessage="1" showErrorMessage="1" errorTitle="Error" error="Mayor a 1" promptTitle="Porcentaje de AIU" prompt="Mayor a 1" sqref="N47" xr:uid="{A166C355-9586-43AC-8ABF-B96A42144DFE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00E20B43-E65E-4D0B-A2BE-8FBE0896409A}">
      <formula1>0.011</formula1>
      <formula2>R50</formula2>
    </dataValidation>
    <dataValidation type="list" allowBlank="1" showInputMessage="1" showErrorMessage="1" sqref="D4" xr:uid="{73D1039B-B711-4CC0-8D50-6B5BDF5D9CF8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CF0A-F5F2-42AA-BE44-3DA573F44B33}">
  <sheetPr>
    <tabColor rgb="FFFF0000"/>
  </sheetPr>
  <dimension ref="A1:Q54"/>
  <sheetViews>
    <sheetView topLeftCell="E1" workbookViewId="0">
      <selection activeCell="J12" sqref="J12"/>
    </sheetView>
  </sheetViews>
  <sheetFormatPr baseColWidth="10" defaultRowHeight="15" x14ac:dyDescent="0.25"/>
  <cols>
    <col min="10" max="10" width="16.28515625" customWidth="1"/>
    <col min="12" max="14" width="16.28515625" customWidth="1"/>
    <col min="17" max="17" width="19.71093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'[10]Solicitud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211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19045</v>
      </c>
      <c r="K10" s="17">
        <v>0</v>
      </c>
      <c r="L10" s="13">
        <v>19045</v>
      </c>
      <c r="M10" s="13">
        <v>19237.37</v>
      </c>
      <c r="N10" s="13">
        <v>577121.1</v>
      </c>
      <c r="O10" s="15"/>
      <c r="P10" s="13"/>
      <c r="Q10" s="16">
        <f t="shared" si="0"/>
        <v>5771211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33667</v>
      </c>
      <c r="K11" s="17">
        <v>0</v>
      </c>
      <c r="L11" s="13">
        <v>33667</v>
      </c>
      <c r="M11" s="13">
        <v>34007.07</v>
      </c>
      <c r="N11" s="13">
        <v>4080848.4</v>
      </c>
      <c r="O11" s="15"/>
      <c r="P11" s="13"/>
      <c r="Q11" s="16">
        <f t="shared" si="0"/>
        <v>40808484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10672</v>
      </c>
      <c r="K12" s="17">
        <v>0</v>
      </c>
      <c r="L12" s="13">
        <v>10672</v>
      </c>
      <c r="M12" s="13">
        <v>10779.8</v>
      </c>
      <c r="N12" s="13">
        <v>2587152</v>
      </c>
      <c r="O12" s="15"/>
      <c r="P12" s="13"/>
      <c r="Q12" s="16">
        <f t="shared" si="0"/>
        <v>25871520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8306</v>
      </c>
      <c r="K13" s="17">
        <v>0</v>
      </c>
      <c r="L13" s="13">
        <v>8306</v>
      </c>
      <c r="M13" s="13">
        <v>8389.9</v>
      </c>
      <c r="N13" s="13">
        <v>2013576</v>
      </c>
      <c r="O13" s="15"/>
      <c r="P13" s="13"/>
      <c r="Q13" s="16">
        <f t="shared" si="0"/>
        <v>20135760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16759</v>
      </c>
      <c r="K14" s="17">
        <v>0</v>
      </c>
      <c r="L14" s="13">
        <v>16759</v>
      </c>
      <c r="M14" s="13">
        <v>16928.28</v>
      </c>
      <c r="N14" s="13">
        <v>507848.39999999997</v>
      </c>
      <c r="O14" s="15"/>
      <c r="P14" s="13"/>
      <c r="Q14" s="16">
        <f t="shared" si="0"/>
        <v>5078484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10699</v>
      </c>
      <c r="K15" s="17">
        <v>0</v>
      </c>
      <c r="L15" s="13">
        <v>10699</v>
      </c>
      <c r="M15" s="13">
        <v>10807.07</v>
      </c>
      <c r="N15" s="13">
        <v>2593696.7999999998</v>
      </c>
      <c r="O15" s="15"/>
      <c r="P15" s="13"/>
      <c r="Q15" s="16">
        <f t="shared" si="0"/>
        <v>25936968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3898</v>
      </c>
      <c r="K16" s="17">
        <v>0</v>
      </c>
      <c r="L16" s="13">
        <v>3898</v>
      </c>
      <c r="M16" s="13">
        <v>3937.37</v>
      </c>
      <c r="N16" s="13">
        <v>259866.41999999998</v>
      </c>
      <c r="O16" s="15"/>
      <c r="P16" s="13"/>
      <c r="Q16" s="16">
        <f t="shared" si="0"/>
        <v>2598664.1999999997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3884</v>
      </c>
      <c r="K17" s="17">
        <v>0</v>
      </c>
      <c r="L17" s="13">
        <v>3884</v>
      </c>
      <c r="M17" s="13">
        <v>3923.23</v>
      </c>
      <c r="N17" s="13">
        <v>353090.7</v>
      </c>
      <c r="O17" s="15"/>
      <c r="P17" s="13"/>
      <c r="Q17" s="16">
        <f t="shared" si="0"/>
        <v>3530907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6171</v>
      </c>
      <c r="K18" s="17">
        <v>0</v>
      </c>
      <c r="L18" s="13">
        <v>6171</v>
      </c>
      <c r="M18" s="13">
        <v>6233.33</v>
      </c>
      <c r="N18" s="13">
        <v>186999.9</v>
      </c>
      <c r="O18" s="15"/>
      <c r="P18" s="13"/>
      <c r="Q18" s="16">
        <f t="shared" si="0"/>
        <v>1869999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14416</v>
      </c>
      <c r="K19" s="17">
        <v>0</v>
      </c>
      <c r="L19" s="13">
        <v>14416</v>
      </c>
      <c r="M19" s="13">
        <v>14561.62</v>
      </c>
      <c r="N19" s="13">
        <v>436848.60000000003</v>
      </c>
      <c r="O19" s="15"/>
      <c r="P19" s="13"/>
      <c r="Q19" s="16">
        <f t="shared" si="0"/>
        <v>4368486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6311</v>
      </c>
      <c r="K20" s="17">
        <v>0</v>
      </c>
      <c r="L20" s="13">
        <v>6311</v>
      </c>
      <c r="M20" s="13">
        <v>6374.75</v>
      </c>
      <c r="N20" s="13">
        <v>478106.25</v>
      </c>
      <c r="O20" s="15"/>
      <c r="P20" s="13"/>
      <c r="Q20" s="16">
        <f t="shared" si="0"/>
        <v>4781062.5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526</v>
      </c>
      <c r="K21" s="17">
        <v>0</v>
      </c>
      <c r="L21" s="13">
        <v>526</v>
      </c>
      <c r="M21" s="13">
        <v>531.30999999999995</v>
      </c>
      <c r="N21" s="13">
        <v>39848.249999999993</v>
      </c>
      <c r="O21" s="15"/>
      <c r="P21" s="13"/>
      <c r="Q21" s="16">
        <f t="shared" si="0"/>
        <v>398482.49999999994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7543</v>
      </c>
      <c r="K22" s="17">
        <v>0</v>
      </c>
      <c r="L22" s="13">
        <v>7543</v>
      </c>
      <c r="M22" s="13">
        <v>7619.19</v>
      </c>
      <c r="N22" s="13">
        <v>228575.69999999998</v>
      </c>
      <c r="O22" s="15"/>
      <c r="P22" s="13"/>
      <c r="Q22" s="16">
        <f t="shared" si="0"/>
        <v>2285757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7543</v>
      </c>
      <c r="K23" s="17">
        <v>0</v>
      </c>
      <c r="L23" s="13">
        <v>7543</v>
      </c>
      <c r="M23" s="13">
        <v>7619.19</v>
      </c>
      <c r="N23" s="13">
        <v>22857.57</v>
      </c>
      <c r="O23" s="15"/>
      <c r="P23" s="13"/>
      <c r="Q23" s="16">
        <f t="shared" si="0"/>
        <v>228575.7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5748</v>
      </c>
      <c r="K24" s="17">
        <v>0</v>
      </c>
      <c r="L24" s="13">
        <v>5748</v>
      </c>
      <c r="M24" s="13">
        <v>5806.06</v>
      </c>
      <c r="N24" s="13">
        <v>174181.80000000002</v>
      </c>
      <c r="O24" s="15"/>
      <c r="P24" s="13"/>
      <c r="Q24" s="16">
        <f t="shared" si="0"/>
        <v>1741818.0000000002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2584</v>
      </c>
      <c r="K25" s="17">
        <v>0</v>
      </c>
      <c r="L25" s="13">
        <v>2584</v>
      </c>
      <c r="M25" s="13">
        <v>2610.1</v>
      </c>
      <c r="N25" s="13">
        <v>78303</v>
      </c>
      <c r="O25" s="15"/>
      <c r="P25" s="13"/>
      <c r="Q25" s="16">
        <f t="shared" si="0"/>
        <v>783030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8086</v>
      </c>
      <c r="K26" s="17">
        <v>0</v>
      </c>
      <c r="L26" s="13">
        <v>8086</v>
      </c>
      <c r="M26" s="13">
        <v>8167.68</v>
      </c>
      <c r="N26" s="13">
        <v>245030.40000000002</v>
      </c>
      <c r="O26" s="15"/>
      <c r="P26" s="13"/>
      <c r="Q26" s="16">
        <f t="shared" si="0"/>
        <v>2450304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5690</v>
      </c>
      <c r="K27" s="17">
        <v>0</v>
      </c>
      <c r="L27" s="13">
        <v>5690</v>
      </c>
      <c r="M27" s="13">
        <v>5747.47</v>
      </c>
      <c r="N27" s="13">
        <v>172424.1</v>
      </c>
      <c r="O27" s="15"/>
      <c r="P27" s="13"/>
      <c r="Q27" s="16">
        <f t="shared" si="0"/>
        <v>1724241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23470</v>
      </c>
      <c r="K28" s="17">
        <v>0</v>
      </c>
      <c r="L28" s="13">
        <v>23470</v>
      </c>
      <c r="M28" s="13">
        <v>23707.07</v>
      </c>
      <c r="N28" s="13">
        <v>71121.209999999992</v>
      </c>
      <c r="O28" s="15"/>
      <c r="P28" s="13"/>
      <c r="Q28" s="16">
        <f t="shared" si="0"/>
        <v>711212.09999999986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24069</v>
      </c>
      <c r="K29" s="17">
        <v>0</v>
      </c>
      <c r="L29" s="13">
        <v>24069</v>
      </c>
      <c r="M29" s="13">
        <v>24312.12</v>
      </c>
      <c r="N29" s="13">
        <v>72936.36</v>
      </c>
      <c r="O29" s="15"/>
      <c r="P29" s="13"/>
      <c r="Q29" s="16">
        <f t="shared" si="0"/>
        <v>729363.6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24135</v>
      </c>
      <c r="K30" s="17">
        <v>0</v>
      </c>
      <c r="L30" s="13">
        <v>24135</v>
      </c>
      <c r="M30" s="13">
        <v>24378.79</v>
      </c>
      <c r="N30" s="13">
        <v>73136.37</v>
      </c>
      <c r="O30" s="15"/>
      <c r="P30" s="13"/>
      <c r="Q30" s="16">
        <f t="shared" si="0"/>
        <v>731363.7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930</v>
      </c>
      <c r="K31" s="17">
        <v>0</v>
      </c>
      <c r="L31" s="13">
        <v>930</v>
      </c>
      <c r="M31" s="13">
        <v>939.39</v>
      </c>
      <c r="N31" s="13">
        <v>126817.65</v>
      </c>
      <c r="O31" s="15"/>
      <c r="P31" s="13"/>
      <c r="Q31" s="16">
        <f t="shared" si="0"/>
        <v>1268176.5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3088</v>
      </c>
      <c r="K32" s="17">
        <v>0</v>
      </c>
      <c r="L32" s="13">
        <v>3088</v>
      </c>
      <c r="M32" s="13">
        <v>3119.19</v>
      </c>
      <c r="N32" s="13">
        <v>280727.09999999998</v>
      </c>
      <c r="O32" s="15"/>
      <c r="P32" s="13"/>
      <c r="Q32" s="16">
        <f t="shared" si="0"/>
        <v>2807271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3927</v>
      </c>
      <c r="K33" s="17">
        <v>0</v>
      </c>
      <c r="L33" s="13">
        <v>3927</v>
      </c>
      <c r="M33" s="13">
        <v>3966.67</v>
      </c>
      <c r="N33" s="13">
        <v>357000.3</v>
      </c>
      <c r="O33" s="15"/>
      <c r="P33" s="13"/>
      <c r="Q33" s="16">
        <f t="shared" si="0"/>
        <v>3570003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3927</v>
      </c>
      <c r="K34" s="17">
        <v>0</v>
      </c>
      <c r="L34" s="13">
        <v>3927</v>
      </c>
      <c r="M34" s="13">
        <v>3966.67</v>
      </c>
      <c r="N34" s="13">
        <v>357000.3</v>
      </c>
      <c r="O34" s="15"/>
      <c r="P34" s="13"/>
      <c r="Q34" s="16">
        <f t="shared" si="0"/>
        <v>3570003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3927</v>
      </c>
      <c r="K35" s="17">
        <v>0</v>
      </c>
      <c r="L35" s="13">
        <v>3927</v>
      </c>
      <c r="M35" s="13">
        <v>3966.67</v>
      </c>
      <c r="N35" s="13">
        <v>357000.3</v>
      </c>
      <c r="O35" s="15"/>
      <c r="P35" s="13"/>
      <c r="Q35" s="16">
        <f t="shared" si="0"/>
        <v>3570003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4266</v>
      </c>
      <c r="K36" s="17">
        <v>0</v>
      </c>
      <c r="L36" s="13">
        <v>4266</v>
      </c>
      <c r="M36" s="13">
        <v>4309.09</v>
      </c>
      <c r="N36" s="13">
        <v>168054.51</v>
      </c>
      <c r="O36" s="15"/>
      <c r="P36" s="13"/>
      <c r="Q36" s="16">
        <f t="shared" si="0"/>
        <v>1680545.1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3918</v>
      </c>
      <c r="K37" s="17">
        <v>0</v>
      </c>
      <c r="L37" s="13">
        <v>3918</v>
      </c>
      <c r="M37" s="13">
        <v>3957.58</v>
      </c>
      <c r="N37" s="13">
        <v>154345.62</v>
      </c>
      <c r="O37" s="15"/>
      <c r="P37" s="13"/>
      <c r="Q37" s="16">
        <f t="shared" si="0"/>
        <v>1543456.2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11761</v>
      </c>
      <c r="K38" s="17">
        <v>0</v>
      </c>
      <c r="L38" s="13">
        <v>11761</v>
      </c>
      <c r="M38" s="13">
        <v>11879.8</v>
      </c>
      <c r="N38" s="13">
        <v>2494758</v>
      </c>
      <c r="O38" s="15"/>
      <c r="P38" s="13"/>
      <c r="Q38" s="16">
        <f t="shared" si="0"/>
        <v>24947580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36681</v>
      </c>
      <c r="K39" s="17">
        <v>0</v>
      </c>
      <c r="L39" s="13">
        <v>36681</v>
      </c>
      <c r="M39" s="13">
        <v>37051.519999999997</v>
      </c>
      <c r="N39" s="13">
        <v>5557727.9999999991</v>
      </c>
      <c r="O39" s="15"/>
      <c r="P39" s="13"/>
      <c r="Q39" s="16">
        <f t="shared" si="0"/>
        <v>55577279.999999993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3458</v>
      </c>
      <c r="K40" s="17">
        <v>0</v>
      </c>
      <c r="L40" s="13">
        <v>3458</v>
      </c>
      <c r="M40" s="13">
        <v>3492.93</v>
      </c>
      <c r="N40" s="13">
        <v>115266.68999999999</v>
      </c>
      <c r="O40" s="15"/>
      <c r="P40" s="13"/>
      <c r="Q40" s="16">
        <f t="shared" si="0"/>
        <v>1152666.8999999999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13009</v>
      </c>
      <c r="K41" s="17">
        <v>0</v>
      </c>
      <c r="L41" s="13">
        <v>13009</v>
      </c>
      <c r="M41" s="13">
        <v>13140.4</v>
      </c>
      <c r="N41" s="13">
        <v>39421.199999999997</v>
      </c>
      <c r="O41" s="15"/>
      <c r="P41" s="13"/>
      <c r="Q41" s="16">
        <f t="shared" si="0"/>
        <v>394212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7249</v>
      </c>
      <c r="K42" s="17">
        <v>0</v>
      </c>
      <c r="L42" s="13">
        <v>7249</v>
      </c>
      <c r="M42" s="13">
        <v>7322.22</v>
      </c>
      <c r="N42" s="13">
        <v>43933.32</v>
      </c>
      <c r="O42" s="15"/>
      <c r="P42" s="13"/>
      <c r="Q42" s="16">
        <f t="shared" si="0"/>
        <v>439333.2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16016</v>
      </c>
      <c r="K43" s="17">
        <v>0</v>
      </c>
      <c r="L43" s="13">
        <v>16016</v>
      </c>
      <c r="M43" s="13">
        <v>16177.78</v>
      </c>
      <c r="N43" s="13">
        <v>48533.340000000004</v>
      </c>
      <c r="O43" s="15"/>
      <c r="P43" s="13"/>
      <c r="Q43" s="16">
        <f t="shared" si="0"/>
        <v>485333.4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39304</v>
      </c>
      <c r="K44" s="17">
        <v>0</v>
      </c>
      <c r="L44" s="13">
        <v>39304</v>
      </c>
      <c r="M44" s="13">
        <v>39701.01</v>
      </c>
      <c r="N44" s="13">
        <v>119103.03</v>
      </c>
      <c r="O44" s="15"/>
      <c r="P44" s="13"/>
      <c r="Q44" s="16">
        <f t="shared" si="0"/>
        <v>1191030.3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197903</v>
      </c>
      <c r="K45" s="17">
        <v>0</v>
      </c>
      <c r="L45" s="13">
        <v>197903</v>
      </c>
      <c r="M45" s="13">
        <v>199902.02</v>
      </c>
      <c r="N45" s="13">
        <v>599706.05999999994</v>
      </c>
      <c r="O45" s="15"/>
      <c r="P45" s="13"/>
      <c r="Q45" s="16">
        <f t="shared" si="0"/>
        <v>5997060.5999999996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179861</v>
      </c>
      <c r="K46" s="17">
        <v>0</v>
      </c>
      <c r="L46" s="13">
        <v>179861</v>
      </c>
      <c r="M46" s="13">
        <v>181677.78</v>
      </c>
      <c r="N46" s="13">
        <v>545033.34</v>
      </c>
      <c r="O46" s="15"/>
      <c r="P46" s="13"/>
      <c r="Q46" s="16">
        <f t="shared" si="0"/>
        <v>5450333.3999999994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578221475.60000002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57822147.560000002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10986208.039999999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647029831.20000005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90" priority="7">
      <formula>ISERROR($Q49)</formula>
    </cfRule>
  </conditionalFormatting>
  <conditionalFormatting sqref="Q49">
    <cfRule type="expression" dxfId="189" priority="6">
      <formula>ISERROR($J47)</formula>
    </cfRule>
  </conditionalFormatting>
  <conditionalFormatting sqref="Q52">
    <cfRule type="expression" dxfId="188" priority="5">
      <formula>ISERROR($Q52)</formula>
    </cfRule>
  </conditionalFormatting>
  <conditionalFormatting sqref="Q52">
    <cfRule type="expression" dxfId="187" priority="4">
      <formula>ISERROR($Q52)</formula>
    </cfRule>
  </conditionalFormatting>
  <conditionalFormatting sqref="Q52">
    <cfRule type="expression" dxfId="186" priority="3">
      <formula>ISERROR($Q52)</formula>
    </cfRule>
  </conditionalFormatting>
  <conditionalFormatting sqref="Q52">
    <cfRule type="expression" dxfId="185" priority="8">
      <formula>ISERROR($J53)</formula>
    </cfRule>
  </conditionalFormatting>
  <conditionalFormatting sqref="Q47">
    <cfRule type="expression" dxfId="184" priority="9">
      <formula>ISERROR($G48)</formula>
    </cfRule>
  </conditionalFormatting>
  <conditionalFormatting sqref="D3:E3">
    <cfRule type="cellIs" dxfId="183" priority="2" operator="equal">
      <formula>0</formula>
    </cfRule>
  </conditionalFormatting>
  <conditionalFormatting sqref="Q51">
    <cfRule type="expression" dxfId="182" priority="1">
      <formula>ISERROR($Q51)</formula>
    </cfRule>
  </conditionalFormatting>
  <conditionalFormatting sqref="Q50">
    <cfRule type="expression" dxfId="181" priority="10">
      <formula>ISERROR($Q50)</formula>
    </cfRule>
  </conditionalFormatting>
  <dataValidations count="10">
    <dataValidation type="decimal" allowBlank="1" showInputMessage="1" showErrorMessage="1" sqref="G52:G53" xr:uid="{419A8C1B-9B00-42E9-8F02-F23D244CDDEA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E19F25DC-E8DA-4D13-BFE8-963D1FD3F8B8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4DDAD921-B7FD-4088-9015-C487204C22BC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0D583627-1366-4AA6-BDCF-41064A961A32}">
      <formula1>A8</formula1>
    </dataValidation>
    <dataValidation operator="greaterThanOrEqual" allowBlank="1" showInputMessage="1" showErrorMessage="1" sqref="K10:K46" xr:uid="{277AB178-7552-4462-9BA8-BF567B5080C1}"/>
    <dataValidation type="decimal" allowBlank="1" showInputMessage="1" showErrorMessage="1" errorTitle="Error" error="Mayor a 1" sqref="Q47:Q48" xr:uid="{2BFC136A-2E90-4BE2-9B5E-8CA87CA73F17}">
      <formula1>0.011</formula1>
      <formula2>AG50</formula2>
    </dataValidation>
    <dataValidation type="decimal" operator="greaterThan" allowBlank="1" showInputMessage="1" showErrorMessage="1" sqref="O8:P46" xr:uid="{CE1DE9B5-46A9-4131-8E25-5F789FD73DBD}">
      <formula1>0</formula1>
    </dataValidation>
    <dataValidation type="decimal" allowBlank="1" showInputMessage="1" showErrorMessage="1" errorTitle="Error" error="Mayor a 1" promptTitle="Porcentaje de AIU" prompt="Mayor a 1" sqref="N47" xr:uid="{9C0623C1-B17E-408D-8760-8B317093C744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38BBB207-D69D-462B-8A4B-0F0805EED3F5}">
      <formula1>0.011</formula1>
      <formula2>R50</formula2>
    </dataValidation>
    <dataValidation type="list" allowBlank="1" showInputMessage="1" showErrorMessage="1" sqref="D4" xr:uid="{2DB762DA-C1E5-4661-A51C-1B994144519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77E4-219D-4570-A1A0-E900E4836E02}">
  <sheetPr>
    <tabColor rgb="FF00B050"/>
  </sheetPr>
  <dimension ref="A1:Y54"/>
  <sheetViews>
    <sheetView topLeftCell="G40" workbookViewId="0">
      <selection activeCell="J46" sqref="J46"/>
    </sheetView>
  </sheetViews>
  <sheetFormatPr baseColWidth="10" defaultRowHeight="15" x14ac:dyDescent="0.25"/>
  <cols>
    <col min="10" max="10" width="15.5703125" customWidth="1"/>
    <col min="12" max="14" width="15.5703125" customWidth="1"/>
    <col min="17" max="17" width="22" customWidth="1"/>
    <col min="19" max="19" width="17.140625" bestFit="1" customWidth="1"/>
    <col min="20" max="21" width="14" bestFit="1" customWidth="1"/>
    <col min="22" max="22" width="13.5703125" customWidth="1"/>
    <col min="23" max="23" width="13.28515625" customWidth="1"/>
    <col min="25" max="25" width="14.140625" customWidth="1"/>
  </cols>
  <sheetData>
    <row r="1" spans="1:25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5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25.5" x14ac:dyDescent="0.25">
      <c r="A3" s="5"/>
      <c r="B3" s="75" t="s">
        <v>121</v>
      </c>
      <c r="C3" s="76"/>
      <c r="D3" s="77">
        <f>'[11]Solicitud de Cotización General'!H9</f>
        <v>4</v>
      </c>
      <c r="E3" s="78"/>
    </row>
    <row r="4" spans="1:25" ht="25.5" x14ac:dyDescent="0.25">
      <c r="A4" s="5"/>
      <c r="B4" s="37" t="s">
        <v>122</v>
      </c>
      <c r="C4" s="38"/>
      <c r="D4" s="79" t="s">
        <v>212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5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5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5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5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>
        <v>0</v>
      </c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5" ht="63.75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>
        <v>0</v>
      </c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5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31674</v>
      </c>
      <c r="K10" s="17">
        <v>0.80610000000000004</v>
      </c>
      <c r="L10" s="13">
        <v>6141.5885999999991</v>
      </c>
      <c r="M10" s="13">
        <v>6203.62</v>
      </c>
      <c r="N10" s="13">
        <v>186108.6</v>
      </c>
      <c r="O10" s="15"/>
      <c r="P10" s="13"/>
      <c r="Q10" s="16">
        <f t="shared" si="0"/>
        <v>1861086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SI</v>
      </c>
      <c r="X10" s="66" t="str">
        <f>IF(L10&lt;T10,"SI","NO")</f>
        <v>SI</v>
      </c>
      <c r="Y10" s="67">
        <f>IF(AND(W10="SI",X10="SI"),(L10/T10)-1,"N/A")</f>
        <v>-8.1413759689923371E-3</v>
      </c>
    </row>
    <row r="11" spans="1:25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61085</v>
      </c>
      <c r="K11" s="17">
        <v>0.7</v>
      </c>
      <c r="L11" s="13">
        <v>18325.500000000004</v>
      </c>
      <c r="M11" s="13">
        <v>18510.61</v>
      </c>
      <c r="N11" s="13">
        <v>2221273.2000000002</v>
      </c>
      <c r="O11" s="15"/>
      <c r="P11" s="13"/>
      <c r="Q11" s="16">
        <f t="shared" si="0"/>
        <v>22212732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NO</v>
      </c>
      <c r="X11" s="66" t="str">
        <f t="shared" ref="X11:X46" si="3">IF(L11&lt;T11,"SI","NO")</f>
        <v>NO</v>
      </c>
      <c r="Y11" s="67" t="str">
        <f t="shared" ref="Y11:Y46" si="4">IF(AND(W11="SI",X11="SI"),(L11/T11)-1,"N/A")</f>
        <v>N/A</v>
      </c>
    </row>
    <row r="12" spans="1:25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17081</v>
      </c>
      <c r="K12" s="17">
        <v>0.7</v>
      </c>
      <c r="L12" s="13">
        <v>5124.3000000000011</v>
      </c>
      <c r="M12" s="13">
        <v>5176.0600000000004</v>
      </c>
      <c r="N12" s="13">
        <v>1242254.4000000001</v>
      </c>
      <c r="O12" s="15"/>
      <c r="P12" s="13"/>
      <c r="Q12" s="16">
        <f t="shared" si="0"/>
        <v>12422544.000000002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SI</v>
      </c>
      <c r="X12" s="66" t="str">
        <f t="shared" si="3"/>
        <v>SI</v>
      </c>
      <c r="Y12" s="67">
        <f t="shared" si="4"/>
        <v>-4.5931856265127302E-2</v>
      </c>
    </row>
    <row r="13" spans="1:25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17081</v>
      </c>
      <c r="K13" s="17">
        <v>0.7</v>
      </c>
      <c r="L13" s="13">
        <v>5124.3000000000011</v>
      </c>
      <c r="M13" s="13">
        <v>5176.0600000000004</v>
      </c>
      <c r="N13" s="13">
        <v>1242254.4000000001</v>
      </c>
      <c r="O13" s="15"/>
      <c r="P13" s="13"/>
      <c r="Q13" s="16">
        <f t="shared" si="0"/>
        <v>12422544.000000002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SI</v>
      </c>
      <c r="X13" s="66" t="str">
        <f t="shared" si="3"/>
        <v>SI</v>
      </c>
      <c r="Y13" s="67">
        <f t="shared" si="4"/>
        <v>-9.2883696229420942E-2</v>
      </c>
    </row>
    <row r="14" spans="1:25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20814</v>
      </c>
      <c r="K14" s="17">
        <v>0.7</v>
      </c>
      <c r="L14" s="13">
        <v>6244.2000000000007</v>
      </c>
      <c r="M14" s="13">
        <v>6307.27</v>
      </c>
      <c r="N14" s="13">
        <v>189218.1</v>
      </c>
      <c r="O14" s="15"/>
      <c r="P14" s="13"/>
      <c r="Q14" s="16">
        <f t="shared" si="0"/>
        <v>1892181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SI</v>
      </c>
      <c r="X14" s="66" t="str">
        <f t="shared" si="3"/>
        <v>SI</v>
      </c>
      <c r="Y14" s="67">
        <f t="shared" si="4"/>
        <v>-8.9102844638949574E-2</v>
      </c>
    </row>
    <row r="15" spans="1:25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13009</v>
      </c>
      <c r="K15" s="17">
        <v>0.6</v>
      </c>
      <c r="L15" s="13">
        <v>5203.6000000000004</v>
      </c>
      <c r="M15" s="13">
        <v>5256.16</v>
      </c>
      <c r="N15" s="13">
        <v>1261478.3999999999</v>
      </c>
      <c r="O15" s="15"/>
      <c r="P15" s="13"/>
      <c r="Q15" s="16">
        <f t="shared" si="0"/>
        <v>12614784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SI</v>
      </c>
      <c r="X15" s="66" t="str">
        <f t="shared" si="3"/>
        <v>SI</v>
      </c>
      <c r="Y15" s="67">
        <f t="shared" si="4"/>
        <v>-4.5561261922230312E-2</v>
      </c>
    </row>
    <row r="16" spans="1:25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6787</v>
      </c>
      <c r="K16" s="17">
        <v>0.7</v>
      </c>
      <c r="L16" s="13">
        <v>2036.1000000000004</v>
      </c>
      <c r="M16" s="13">
        <v>2056.67</v>
      </c>
      <c r="N16" s="13">
        <v>135740.22</v>
      </c>
      <c r="O16" s="15"/>
      <c r="P16" s="13"/>
      <c r="Q16" s="16">
        <f t="shared" si="0"/>
        <v>1357402.2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SI</v>
      </c>
      <c r="X16" s="66" t="str">
        <f t="shared" si="3"/>
        <v>SI</v>
      </c>
      <c r="Y16" s="67">
        <f t="shared" si="4"/>
        <v>-0.11087336244541468</v>
      </c>
    </row>
    <row r="17" spans="1:25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4072</v>
      </c>
      <c r="K17" s="17">
        <v>0.6</v>
      </c>
      <c r="L17" s="13">
        <v>1628.8000000000002</v>
      </c>
      <c r="M17" s="13">
        <v>1645.25</v>
      </c>
      <c r="N17" s="13">
        <v>148072.5</v>
      </c>
      <c r="O17" s="15"/>
      <c r="P17" s="13"/>
      <c r="Q17" s="16">
        <f t="shared" si="0"/>
        <v>1480725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SI</v>
      </c>
      <c r="X17" s="66" t="str">
        <f t="shared" si="3"/>
        <v>SI</v>
      </c>
      <c r="Y17" s="67">
        <f t="shared" si="4"/>
        <v>-0.18478478478478466</v>
      </c>
    </row>
    <row r="18" spans="1:25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11991</v>
      </c>
      <c r="K18" s="17">
        <v>0.75</v>
      </c>
      <c r="L18" s="13">
        <v>2997.75</v>
      </c>
      <c r="M18" s="13">
        <v>3028.03</v>
      </c>
      <c r="N18" s="13">
        <v>90840.900000000009</v>
      </c>
      <c r="O18" s="15"/>
      <c r="P18" s="13"/>
      <c r="Q18" s="16">
        <f t="shared" si="0"/>
        <v>908409.00000000012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NO</v>
      </c>
      <c r="X18" s="66" t="str">
        <f t="shared" si="3"/>
        <v>NO</v>
      </c>
      <c r="Y18" s="67" t="str">
        <f t="shared" si="4"/>
        <v>N/A</v>
      </c>
    </row>
    <row r="19" spans="1:25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41628</v>
      </c>
      <c r="K19" s="17">
        <v>0.85</v>
      </c>
      <c r="L19" s="13">
        <v>6244.2000000000007</v>
      </c>
      <c r="M19" s="13">
        <v>6307.27</v>
      </c>
      <c r="N19" s="13">
        <v>189218.1</v>
      </c>
      <c r="O19" s="15"/>
      <c r="P19" s="13"/>
      <c r="Q19" s="16">
        <f t="shared" si="0"/>
        <v>1892181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NO</v>
      </c>
      <c r="X19" s="66" t="str">
        <f t="shared" si="3"/>
        <v>NO</v>
      </c>
      <c r="Y19" s="67" t="str">
        <f t="shared" si="4"/>
        <v>N/A</v>
      </c>
    </row>
    <row r="20" spans="1:25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24886</v>
      </c>
      <c r="K20" s="17">
        <v>0.82</v>
      </c>
      <c r="L20" s="13">
        <v>4479.4800000000014</v>
      </c>
      <c r="M20" s="13">
        <v>4524.7299999999996</v>
      </c>
      <c r="N20" s="13">
        <v>339354.74999999994</v>
      </c>
      <c r="O20" s="15"/>
      <c r="P20" s="13"/>
      <c r="Q20" s="16">
        <f t="shared" si="0"/>
        <v>3393547.4999999995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NO</v>
      </c>
      <c r="X20" s="66" t="str">
        <f t="shared" si="3"/>
        <v>NO</v>
      </c>
      <c r="Y20" s="67" t="str">
        <f t="shared" si="4"/>
        <v>N/A</v>
      </c>
    </row>
    <row r="21" spans="1:25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2986</v>
      </c>
      <c r="K21" s="17">
        <v>0.9</v>
      </c>
      <c r="L21" s="13">
        <v>298.59999999999991</v>
      </c>
      <c r="M21" s="13">
        <v>301.62</v>
      </c>
      <c r="N21" s="13">
        <v>22621.5</v>
      </c>
      <c r="O21" s="15"/>
      <c r="P21" s="13"/>
      <c r="Q21" s="16">
        <f t="shared" si="0"/>
        <v>226215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NO</v>
      </c>
      <c r="X21" s="66" t="str">
        <f t="shared" si="3"/>
        <v>NO</v>
      </c>
      <c r="Y21" s="67" t="str">
        <f t="shared" si="4"/>
        <v>N/A</v>
      </c>
    </row>
    <row r="22" spans="1:25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8936</v>
      </c>
      <c r="K22" s="17">
        <v>0.8</v>
      </c>
      <c r="L22" s="13">
        <v>1787.1999999999996</v>
      </c>
      <c r="M22" s="13">
        <v>1805.25</v>
      </c>
      <c r="N22" s="13">
        <v>54157.5</v>
      </c>
      <c r="O22" s="15"/>
      <c r="P22" s="13"/>
      <c r="Q22" s="16">
        <f t="shared" si="0"/>
        <v>541575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SI</v>
      </c>
      <c r="X22" s="66" t="str">
        <f t="shared" si="3"/>
        <v>SI</v>
      </c>
      <c r="Y22" s="67">
        <f t="shared" si="4"/>
        <v>-0.18205949656750586</v>
      </c>
    </row>
    <row r="23" spans="1:25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8936</v>
      </c>
      <c r="K23" s="17">
        <v>0.8</v>
      </c>
      <c r="L23" s="13">
        <v>1787.1999999999996</v>
      </c>
      <c r="M23" s="13">
        <v>1805.25</v>
      </c>
      <c r="N23" s="13">
        <v>5415.75</v>
      </c>
      <c r="O23" s="15"/>
      <c r="P23" s="13"/>
      <c r="Q23" s="16">
        <f t="shared" si="0"/>
        <v>54157.5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SI</v>
      </c>
      <c r="X23" s="66" t="str">
        <f t="shared" si="3"/>
        <v>SI</v>
      </c>
      <c r="Y23" s="67">
        <f t="shared" si="4"/>
        <v>-0.18205949656750586</v>
      </c>
    </row>
    <row r="24" spans="1:25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3676</v>
      </c>
      <c r="K24" s="17">
        <v>0.59</v>
      </c>
      <c r="L24" s="13">
        <v>1507.16</v>
      </c>
      <c r="M24" s="13">
        <v>1522.38</v>
      </c>
      <c r="N24" s="13">
        <v>45671.4</v>
      </c>
      <c r="O24" s="15"/>
      <c r="P24" s="13"/>
      <c r="Q24" s="16">
        <f t="shared" si="0"/>
        <v>456714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NO</v>
      </c>
      <c r="X24" s="66" t="str">
        <f t="shared" si="3"/>
        <v>NO</v>
      </c>
      <c r="Y24" s="67" t="str">
        <f t="shared" si="4"/>
        <v>N/A</v>
      </c>
    </row>
    <row r="25" spans="1:25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6787</v>
      </c>
      <c r="K25" s="17">
        <v>0.74</v>
      </c>
      <c r="L25" s="13">
        <v>1764.6200000000001</v>
      </c>
      <c r="M25" s="13">
        <v>1782.44</v>
      </c>
      <c r="N25" s="13">
        <v>53473.200000000004</v>
      </c>
      <c r="O25" s="15"/>
      <c r="P25" s="13"/>
      <c r="Q25" s="16">
        <f t="shared" si="0"/>
        <v>534732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NO</v>
      </c>
      <c r="X25" s="66" t="str">
        <f t="shared" si="3"/>
        <v>NO</v>
      </c>
      <c r="Y25" s="67" t="str">
        <f t="shared" si="4"/>
        <v>N/A</v>
      </c>
    </row>
    <row r="26" spans="1:25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12669</v>
      </c>
      <c r="K26" s="17">
        <v>0.56999999999999995</v>
      </c>
      <c r="L26" s="13">
        <v>5447.670000000001</v>
      </c>
      <c r="M26" s="13">
        <v>5502.7</v>
      </c>
      <c r="N26" s="13">
        <v>165081</v>
      </c>
      <c r="O26" s="15"/>
      <c r="P26" s="13"/>
      <c r="Q26" s="16">
        <f t="shared" si="0"/>
        <v>1650810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NO</v>
      </c>
      <c r="X26" s="66" t="str">
        <f t="shared" si="3"/>
        <v>NO</v>
      </c>
      <c r="Y26" s="67" t="str">
        <f t="shared" si="4"/>
        <v>N/A</v>
      </c>
    </row>
    <row r="27" spans="1:25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5317</v>
      </c>
      <c r="K27" s="17">
        <v>0.53</v>
      </c>
      <c r="L27" s="13">
        <v>2498.9899999999998</v>
      </c>
      <c r="M27" s="13">
        <v>2524.23</v>
      </c>
      <c r="N27" s="13">
        <v>75726.899999999994</v>
      </c>
      <c r="O27" s="15"/>
      <c r="P27" s="13"/>
      <c r="Q27" s="16">
        <f t="shared" si="0"/>
        <v>757269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NO</v>
      </c>
      <c r="X27" s="66" t="str">
        <f t="shared" si="3"/>
        <v>NO</v>
      </c>
      <c r="Y27" s="67" t="str">
        <f t="shared" si="4"/>
        <v>N/A</v>
      </c>
    </row>
    <row r="28" spans="1:25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24886</v>
      </c>
      <c r="K28" s="17">
        <v>0.54</v>
      </c>
      <c r="L28" s="13">
        <v>11447.56</v>
      </c>
      <c r="M28" s="13">
        <v>11563.19</v>
      </c>
      <c r="N28" s="13">
        <v>34689.57</v>
      </c>
      <c r="O28" s="15"/>
      <c r="P28" s="13"/>
      <c r="Q28" s="16">
        <f t="shared" si="0"/>
        <v>346895.7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NO</v>
      </c>
      <c r="X28" s="66" t="str">
        <f t="shared" si="3"/>
        <v>NO</v>
      </c>
      <c r="Y28" s="67" t="str">
        <f t="shared" si="4"/>
        <v>N/A</v>
      </c>
    </row>
    <row r="29" spans="1:25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26583</v>
      </c>
      <c r="K29" s="17">
        <v>0.45</v>
      </c>
      <c r="L29" s="13">
        <v>14620.650000000001</v>
      </c>
      <c r="M29" s="13">
        <v>14768.33</v>
      </c>
      <c r="N29" s="13">
        <v>44304.99</v>
      </c>
      <c r="O29" s="15"/>
      <c r="P29" s="13"/>
      <c r="Q29" s="16">
        <f t="shared" si="0"/>
        <v>443049.89999999997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SI</v>
      </c>
      <c r="X29" s="66" t="str">
        <f t="shared" si="3"/>
        <v>SI</v>
      </c>
      <c r="Y29" s="67">
        <f t="shared" si="4"/>
        <v>-1.3051842851356743E-2</v>
      </c>
    </row>
    <row r="30" spans="1:25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26583</v>
      </c>
      <c r="K30" s="17">
        <v>0.45</v>
      </c>
      <c r="L30" s="13">
        <v>14620.650000000001</v>
      </c>
      <c r="M30" s="13">
        <v>14768.33</v>
      </c>
      <c r="N30" s="13">
        <v>44304.99</v>
      </c>
      <c r="O30" s="15"/>
      <c r="P30" s="13"/>
      <c r="Q30" s="16">
        <f t="shared" si="0"/>
        <v>443049.89999999997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SI</v>
      </c>
      <c r="X30" s="66" t="str">
        <f t="shared" si="3"/>
        <v>SI</v>
      </c>
      <c r="Y30" s="67">
        <f t="shared" si="4"/>
        <v>-1.3051842851356743E-2</v>
      </c>
    </row>
    <row r="31" spans="1:25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905</v>
      </c>
      <c r="K31" s="17">
        <v>0.41</v>
      </c>
      <c r="L31" s="13">
        <v>533.95000000000005</v>
      </c>
      <c r="M31" s="13">
        <v>539.34</v>
      </c>
      <c r="N31" s="13">
        <v>72810.900000000009</v>
      </c>
      <c r="O31" s="15"/>
      <c r="P31" s="13"/>
      <c r="Q31" s="16">
        <f t="shared" si="0"/>
        <v>728109.00000000012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SI</v>
      </c>
      <c r="X31" s="66" t="str">
        <f t="shared" si="3"/>
        <v>SI</v>
      </c>
      <c r="Y31" s="69">
        <f t="shared" si="4"/>
        <v>-2.2069597069596991E-2</v>
      </c>
    </row>
    <row r="32" spans="1:25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4864</v>
      </c>
      <c r="K32" s="17">
        <v>0.7</v>
      </c>
      <c r="L32" s="13">
        <v>1459.2000000000003</v>
      </c>
      <c r="M32" s="13">
        <v>1473.94</v>
      </c>
      <c r="N32" s="13">
        <v>132654.6</v>
      </c>
      <c r="O32" s="15"/>
      <c r="P32" s="13"/>
      <c r="Q32" s="16">
        <f t="shared" si="0"/>
        <v>1326546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NO</v>
      </c>
      <c r="X32" s="66" t="str">
        <f t="shared" si="3"/>
        <v>NO</v>
      </c>
      <c r="Y32" s="67" t="str">
        <f t="shared" si="4"/>
        <v>N/A</v>
      </c>
    </row>
    <row r="33" spans="1:25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5769</v>
      </c>
      <c r="K33" s="17">
        <v>0.72</v>
      </c>
      <c r="L33" s="13">
        <v>1615.3200000000002</v>
      </c>
      <c r="M33" s="13">
        <v>1631.64</v>
      </c>
      <c r="N33" s="13">
        <v>146847.6</v>
      </c>
      <c r="O33" s="15"/>
      <c r="P33" s="13"/>
      <c r="Q33" s="16">
        <f t="shared" si="0"/>
        <v>1468476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NO</v>
      </c>
      <c r="X33" s="66" t="str">
        <f t="shared" si="3"/>
        <v>NO</v>
      </c>
      <c r="Y33" s="67" t="str">
        <f t="shared" si="4"/>
        <v>N/A</v>
      </c>
    </row>
    <row r="34" spans="1:25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5769</v>
      </c>
      <c r="K34" s="17">
        <v>0.72</v>
      </c>
      <c r="L34" s="13">
        <v>1615.3200000000002</v>
      </c>
      <c r="M34" s="13">
        <v>1631.64</v>
      </c>
      <c r="N34" s="13">
        <v>146847.6</v>
      </c>
      <c r="O34" s="15"/>
      <c r="P34" s="13"/>
      <c r="Q34" s="16">
        <f t="shared" si="0"/>
        <v>1468476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NO</v>
      </c>
      <c r="X34" s="66" t="str">
        <f t="shared" si="3"/>
        <v>NO</v>
      </c>
      <c r="Y34" s="67" t="str">
        <f t="shared" si="4"/>
        <v>N/A</v>
      </c>
    </row>
    <row r="35" spans="1:25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10068</v>
      </c>
      <c r="K35" s="17">
        <v>0.76</v>
      </c>
      <c r="L35" s="13">
        <v>2416.3199999999997</v>
      </c>
      <c r="M35" s="13">
        <v>2440.73</v>
      </c>
      <c r="N35" s="13">
        <v>219665.7</v>
      </c>
      <c r="O35" s="15"/>
      <c r="P35" s="13"/>
      <c r="Q35" s="16">
        <f t="shared" si="0"/>
        <v>2196657</v>
      </c>
      <c r="S35" s="68">
        <v>30381</v>
      </c>
      <c r="T35" s="68">
        <v>1765</v>
      </c>
      <c r="U35" s="68">
        <v>1323.75</v>
      </c>
      <c r="V35" s="66" t="str">
        <f>_xlfn.IFS(J35&lt;T35,"NO",J35&gt;S35,"NO",AND(J35&lt;=S35,J35&gt;=T35),"SI")</f>
        <v>SI</v>
      </c>
      <c r="W35" s="66" t="str">
        <f t="shared" si="2"/>
        <v>NO</v>
      </c>
      <c r="X35" s="66" t="str">
        <f t="shared" si="3"/>
        <v>NO</v>
      </c>
      <c r="Y35" s="67" t="str">
        <f t="shared" si="4"/>
        <v>N/A</v>
      </c>
    </row>
    <row r="36" spans="1:25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4525</v>
      </c>
      <c r="K36" s="17">
        <v>0.42</v>
      </c>
      <c r="L36" s="13">
        <v>2624.5000000000005</v>
      </c>
      <c r="M36" s="13">
        <v>2651.01</v>
      </c>
      <c r="N36" s="13">
        <v>103389.39000000001</v>
      </c>
      <c r="O36" s="15"/>
      <c r="P36" s="13"/>
      <c r="Q36" s="16">
        <f t="shared" si="0"/>
        <v>1033893.9000000001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SI</v>
      </c>
      <c r="X36" s="66" t="str">
        <f t="shared" si="3"/>
        <v>SI</v>
      </c>
      <c r="Y36" s="67">
        <f t="shared" si="4"/>
        <v>-8.9979195561719627E-2</v>
      </c>
    </row>
    <row r="37" spans="1:25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4525</v>
      </c>
      <c r="K37" s="17">
        <v>0.42</v>
      </c>
      <c r="L37" s="13">
        <v>2624.5000000000005</v>
      </c>
      <c r="M37" s="13">
        <v>2651.01</v>
      </c>
      <c r="N37" s="13">
        <v>103389.39000000001</v>
      </c>
      <c r="O37" s="15"/>
      <c r="P37" s="13"/>
      <c r="Q37" s="16">
        <f t="shared" si="0"/>
        <v>1033893.9000000001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SI</v>
      </c>
      <c r="X37" s="66" t="str">
        <f t="shared" si="3"/>
        <v>SI</v>
      </c>
      <c r="Y37" s="67">
        <f t="shared" si="4"/>
        <v>-7.9768583450210206E-2</v>
      </c>
    </row>
    <row r="38" spans="1:25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25226</v>
      </c>
      <c r="K38" s="17">
        <v>0.69</v>
      </c>
      <c r="L38" s="13">
        <v>7820.0600000000013</v>
      </c>
      <c r="M38" s="13">
        <v>7899.05</v>
      </c>
      <c r="N38" s="13">
        <v>1658800.5</v>
      </c>
      <c r="O38" s="15"/>
      <c r="P38" s="13"/>
      <c r="Q38" s="16">
        <f t="shared" si="0"/>
        <v>16588005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NO</v>
      </c>
      <c r="X38" s="66" t="str">
        <f t="shared" si="3"/>
        <v>NO</v>
      </c>
      <c r="Y38" s="67" t="str">
        <f t="shared" si="4"/>
        <v>N/A</v>
      </c>
    </row>
    <row r="39" spans="1:25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4412</v>
      </c>
      <c r="K39" s="17">
        <v>0.2</v>
      </c>
      <c r="L39" s="13">
        <v>3529.6000000000004</v>
      </c>
      <c r="M39" s="13">
        <v>3565.25</v>
      </c>
      <c r="N39" s="13">
        <v>534787.5</v>
      </c>
      <c r="O39" s="15"/>
      <c r="P39" s="13"/>
      <c r="Q39" s="16">
        <f t="shared" si="0"/>
        <v>5347875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SI</v>
      </c>
      <c r="X39" s="66" t="str">
        <f t="shared" si="3"/>
        <v>SI</v>
      </c>
      <c r="Y39" s="67">
        <f t="shared" si="4"/>
        <v>-0.19999999999999996</v>
      </c>
    </row>
    <row r="40" spans="1:25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8032</v>
      </c>
      <c r="K40" s="17">
        <v>0.71</v>
      </c>
      <c r="L40" s="13">
        <v>2329.2800000000002</v>
      </c>
      <c r="M40" s="13">
        <v>2352.81</v>
      </c>
      <c r="N40" s="13">
        <v>77642.73</v>
      </c>
      <c r="O40" s="15"/>
      <c r="P40" s="13"/>
      <c r="Q40" s="16">
        <f t="shared" si="0"/>
        <v>776427.29999999993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NO</v>
      </c>
      <c r="X40" s="66" t="str">
        <f t="shared" si="3"/>
        <v>NO</v>
      </c>
      <c r="Y40" s="67" t="str">
        <f t="shared" si="4"/>
        <v>N/A</v>
      </c>
    </row>
    <row r="41" spans="1:25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28280</v>
      </c>
      <c r="K41" s="17">
        <v>0.71</v>
      </c>
      <c r="L41" s="13">
        <v>8201.2000000000007</v>
      </c>
      <c r="M41" s="13">
        <v>8284.0400000000009</v>
      </c>
      <c r="N41" s="13">
        <v>24852.120000000003</v>
      </c>
      <c r="O41" s="15"/>
      <c r="P41" s="13"/>
      <c r="Q41" s="16">
        <f t="shared" si="0"/>
        <v>248521.2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NO</v>
      </c>
      <c r="X41" s="66" t="str">
        <f t="shared" si="3"/>
        <v>NO</v>
      </c>
      <c r="Y41" s="67" t="str">
        <f t="shared" si="4"/>
        <v>N/A</v>
      </c>
    </row>
    <row r="42" spans="1:25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19230</v>
      </c>
      <c r="K42" s="17">
        <v>0.77</v>
      </c>
      <c r="L42" s="13">
        <v>4422.8999999999996</v>
      </c>
      <c r="M42" s="13">
        <v>4467.58</v>
      </c>
      <c r="N42" s="13">
        <v>26805.48</v>
      </c>
      <c r="O42" s="15"/>
      <c r="P42" s="13"/>
      <c r="Q42" s="16">
        <f t="shared" si="0"/>
        <v>268054.8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NO</v>
      </c>
      <c r="X42" s="66" t="str">
        <f t="shared" si="3"/>
        <v>NO</v>
      </c>
      <c r="Y42" s="67" t="str">
        <f t="shared" si="4"/>
        <v>N/A</v>
      </c>
    </row>
    <row r="43" spans="1:25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47510</v>
      </c>
      <c r="K43" s="17">
        <v>0.76</v>
      </c>
      <c r="L43" s="13">
        <v>11402.4</v>
      </c>
      <c r="M43" s="13">
        <v>11517.58</v>
      </c>
      <c r="N43" s="13">
        <v>34552.74</v>
      </c>
      <c r="O43" s="15"/>
      <c r="P43" s="13"/>
      <c r="Q43" s="16">
        <f t="shared" si="0"/>
        <v>345527.39999999997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NO</v>
      </c>
      <c r="X43" s="66" t="str">
        <f t="shared" si="3"/>
        <v>NO</v>
      </c>
      <c r="Y43" s="67" t="str">
        <f t="shared" si="4"/>
        <v>N/A</v>
      </c>
    </row>
    <row r="44" spans="1:25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282800</v>
      </c>
      <c r="K44" s="17">
        <v>0.8</v>
      </c>
      <c r="L44" s="13">
        <v>56559.999999999985</v>
      </c>
      <c r="M44" s="13">
        <v>57131.31</v>
      </c>
      <c r="N44" s="13">
        <v>171393.93</v>
      </c>
      <c r="O44" s="15"/>
      <c r="P44" s="13"/>
      <c r="Q44" s="16">
        <f t="shared" si="0"/>
        <v>1713939.2999999998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NO</v>
      </c>
      <c r="X44" s="66" t="str">
        <f t="shared" si="3"/>
        <v>NO</v>
      </c>
      <c r="Y44" s="67" t="str">
        <f t="shared" si="4"/>
        <v>N/A</v>
      </c>
    </row>
    <row r="45" spans="1:25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395920</v>
      </c>
      <c r="K45" s="17">
        <v>0.8</v>
      </c>
      <c r="L45" s="13">
        <v>79183.999999999985</v>
      </c>
      <c r="M45" s="13">
        <v>79983.839999999997</v>
      </c>
      <c r="N45" s="13">
        <v>239951.52</v>
      </c>
      <c r="O45" s="15"/>
      <c r="P45" s="13"/>
      <c r="Q45" s="16">
        <f t="shared" si="0"/>
        <v>2399515.1999999997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NO</v>
      </c>
      <c r="X45" s="66" t="str">
        <f t="shared" si="3"/>
        <v>NO</v>
      </c>
      <c r="Y45" s="67" t="str">
        <f t="shared" si="4"/>
        <v>N/A</v>
      </c>
    </row>
    <row r="46" spans="1:25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339360</v>
      </c>
      <c r="K46" s="17">
        <v>0.8</v>
      </c>
      <c r="L46" s="13">
        <v>67871.999999999985</v>
      </c>
      <c r="M46" s="13">
        <v>68557.58</v>
      </c>
      <c r="N46" s="13">
        <v>205672.74</v>
      </c>
      <c r="O46" s="15"/>
      <c r="P46" s="13"/>
      <c r="Q46" s="16">
        <f t="shared" si="0"/>
        <v>2056727.4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NO</v>
      </c>
      <c r="X46" s="66" t="str">
        <f t="shared" si="3"/>
        <v>NO</v>
      </c>
      <c r="Y46" s="67" t="str">
        <f t="shared" si="4"/>
        <v>N/A</v>
      </c>
    </row>
    <row r="47" spans="1:25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5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428954742.80000001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42895474.280000001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8150140.1100000003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480000357.19000006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180" priority="7">
      <formula>ISERROR($Q49)</formula>
    </cfRule>
  </conditionalFormatting>
  <conditionalFormatting sqref="Q49">
    <cfRule type="expression" dxfId="179" priority="6">
      <formula>ISERROR($J47)</formula>
    </cfRule>
  </conditionalFormatting>
  <conditionalFormatting sqref="Q52">
    <cfRule type="expression" dxfId="178" priority="5">
      <formula>ISERROR($Q52)</formula>
    </cfRule>
  </conditionalFormatting>
  <conditionalFormatting sqref="Q52">
    <cfRule type="expression" dxfId="177" priority="4">
      <formula>ISERROR($Q52)</formula>
    </cfRule>
  </conditionalFormatting>
  <conditionalFormatting sqref="Q52">
    <cfRule type="expression" dxfId="176" priority="3">
      <formula>ISERROR($Q52)</formula>
    </cfRule>
  </conditionalFormatting>
  <conditionalFormatting sqref="Q52">
    <cfRule type="expression" dxfId="175" priority="8">
      <formula>ISERROR($J53)</formula>
    </cfRule>
  </conditionalFormatting>
  <conditionalFormatting sqref="Q47">
    <cfRule type="expression" dxfId="174" priority="9">
      <formula>ISERROR($G48)</formula>
    </cfRule>
  </conditionalFormatting>
  <conditionalFormatting sqref="D3:E3">
    <cfRule type="cellIs" dxfId="173" priority="2" operator="equal">
      <formula>0</formula>
    </cfRule>
  </conditionalFormatting>
  <conditionalFormatting sqref="Q51">
    <cfRule type="expression" dxfId="172" priority="1">
      <formula>ISERROR($Q51)</formula>
    </cfRule>
  </conditionalFormatting>
  <conditionalFormatting sqref="Q50">
    <cfRule type="expression" dxfId="171" priority="10">
      <formula>ISERROR($Q50)</formula>
    </cfRule>
  </conditionalFormatting>
  <dataValidations count="10">
    <dataValidation type="decimal" allowBlank="1" showInputMessage="1" showErrorMessage="1" sqref="G52:G53" xr:uid="{50EBB4C8-DB45-42F3-998A-0CE14A85BD9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FA76B8CB-A508-452E-A792-041D7524D02A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48B43461-D676-4F36-A8D3-A7E56E475E05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CE3BA4FA-6B5D-4F52-B50C-E921568872E3}">
      <formula1>A8</formula1>
    </dataValidation>
    <dataValidation operator="greaterThanOrEqual" allowBlank="1" showInputMessage="1" showErrorMessage="1" sqref="K10:K46" xr:uid="{E3A6280D-FFE7-48D8-B141-F155333A2891}"/>
    <dataValidation type="decimal" allowBlank="1" showInputMessage="1" showErrorMessage="1" errorTitle="Error" error="Mayor a 1" sqref="Q47:Q48" xr:uid="{AAE3673F-6182-487D-A373-394742BF19F2}">
      <formula1>0.011</formula1>
      <formula2>AG50</formula2>
    </dataValidation>
    <dataValidation type="decimal" operator="greaterThan" allowBlank="1" showInputMessage="1" showErrorMessage="1" sqref="O8:P46" xr:uid="{5CBD94A5-3A6B-4667-9E99-85EEDEEE2139}">
      <formula1>0</formula1>
    </dataValidation>
    <dataValidation type="decimal" allowBlank="1" showInputMessage="1" showErrorMessage="1" errorTitle="Error" error="Mayor a 1" promptTitle="Porcentaje de AIU" prompt="Mayor a 1" sqref="N47" xr:uid="{E3635ACE-693F-4076-A031-340AFE41032F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33E9864A-D0EE-46BE-855F-2FAC8FA90168}">
      <formula1>0.011</formula1>
      <formula2>R50</formula2>
    </dataValidation>
    <dataValidation type="list" allowBlank="1" showInputMessage="1" showErrorMessage="1" sqref="D4" xr:uid="{F5901401-AF7E-4065-84A6-3BA0792FADD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3D682-F94B-4B9E-83BB-76994B95D6DF}">
  <sheetPr>
    <tabColor rgb="FF00B050"/>
  </sheetPr>
  <dimension ref="A1:Z54"/>
  <sheetViews>
    <sheetView topLeftCell="A31" workbookViewId="0">
      <selection activeCell="J46" sqref="J46"/>
    </sheetView>
  </sheetViews>
  <sheetFormatPr baseColWidth="10" defaultRowHeight="15" x14ac:dyDescent="0.25"/>
  <cols>
    <col min="10" max="10" width="15.140625" customWidth="1"/>
    <col min="12" max="14" width="15.140625" customWidth="1"/>
    <col min="17" max="17" width="18.42578125" customWidth="1"/>
    <col min="19" max="19" width="17.140625" bestFit="1" customWidth="1"/>
    <col min="20" max="21" width="14" bestFit="1" customWidth="1"/>
    <col min="22" max="22" width="13.28515625" customWidth="1"/>
    <col min="23" max="23" width="13.42578125" customWidth="1"/>
    <col min="24" max="24" width="14.28515625" customWidth="1"/>
    <col min="25" max="25" width="14.140625" customWidth="1"/>
  </cols>
  <sheetData>
    <row r="1" spans="1:26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6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6" ht="25.5" x14ac:dyDescent="0.25">
      <c r="A3" s="5"/>
      <c r="B3" s="75" t="s">
        <v>121</v>
      </c>
      <c r="C3" s="76"/>
      <c r="D3" s="77">
        <f>'[12]Solicitud de Cotización General'!H9</f>
        <v>4</v>
      </c>
      <c r="E3" s="78"/>
    </row>
    <row r="4" spans="1:26" ht="25.5" x14ac:dyDescent="0.25">
      <c r="A4" s="5"/>
      <c r="B4" s="37" t="s">
        <v>122</v>
      </c>
      <c r="C4" s="38"/>
      <c r="D4" s="79" t="s">
        <v>50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6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6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6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6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6" ht="63.75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6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13221</v>
      </c>
      <c r="K10" s="17">
        <v>0.64874063989108244</v>
      </c>
      <c r="L10" s="13">
        <v>4644</v>
      </c>
      <c r="M10" s="13">
        <v>4690.91</v>
      </c>
      <c r="N10" s="13">
        <v>140727.29999999999</v>
      </c>
      <c r="O10" s="15"/>
      <c r="P10" s="13"/>
      <c r="Q10" s="16">
        <f t="shared" si="0"/>
        <v>1407273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SI</v>
      </c>
      <c r="X10" s="66" t="str">
        <f>IF(L10&lt;T10,"SI","NO")</f>
        <v>SI</v>
      </c>
      <c r="Y10" s="67">
        <f>IF(AND(W10="SI",X10="SI"),(L10/T10)-1,"N/A")</f>
        <v>-0.25</v>
      </c>
      <c r="Z10">
        <v>1</v>
      </c>
    </row>
    <row r="11" spans="1:26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31524</v>
      </c>
      <c r="K11" s="17">
        <v>0.68559668823753328</v>
      </c>
      <c r="L11" s="13">
        <v>9911.25</v>
      </c>
      <c r="M11" s="13">
        <v>10011.36</v>
      </c>
      <c r="N11" s="13">
        <v>1201363.2000000002</v>
      </c>
      <c r="O11" s="15"/>
      <c r="P11" s="13"/>
      <c r="Q11" s="16">
        <f t="shared" si="0"/>
        <v>12013632.000000002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SI</v>
      </c>
      <c r="X11" s="66" t="str">
        <f t="shared" ref="X11:X46" si="3">IF(L11&lt;T11,"SI","NO")</f>
        <v>SI</v>
      </c>
      <c r="Y11" s="67">
        <f t="shared" ref="Y11:Y46" si="4">IF(AND(W11="SI",X11="SI"),(L11/T11)-1,"N/A")</f>
        <v>-0.25</v>
      </c>
      <c r="Z11">
        <v>2</v>
      </c>
    </row>
    <row r="12" spans="1:26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11966</v>
      </c>
      <c r="K12" s="17">
        <v>0.66335868293498246</v>
      </c>
      <c r="L12" s="13">
        <v>4028.25</v>
      </c>
      <c r="M12" s="13">
        <v>4068.94</v>
      </c>
      <c r="N12" s="13">
        <v>976545.6</v>
      </c>
      <c r="O12" s="15"/>
      <c r="P12" s="13"/>
      <c r="Q12" s="16">
        <f t="shared" si="0"/>
        <v>9765456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SI</v>
      </c>
      <c r="X12" s="66" t="str">
        <f t="shared" si="3"/>
        <v>SI</v>
      </c>
      <c r="Y12" s="67">
        <f t="shared" si="4"/>
        <v>-0.25</v>
      </c>
      <c r="Z12">
        <v>3</v>
      </c>
    </row>
    <row r="13" spans="1:26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8795</v>
      </c>
      <c r="K13" s="17">
        <v>0.5182774303581581</v>
      </c>
      <c r="L13" s="13">
        <v>4236.7499999999991</v>
      </c>
      <c r="M13" s="13">
        <v>4279.55</v>
      </c>
      <c r="N13" s="13">
        <v>1027092</v>
      </c>
      <c r="O13" s="15"/>
      <c r="P13" s="13"/>
      <c r="Q13" s="16">
        <f t="shared" si="0"/>
        <v>10270920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SI</v>
      </c>
      <c r="X13" s="66" t="str">
        <f t="shared" si="3"/>
        <v>SI</v>
      </c>
      <c r="Y13" s="67">
        <f t="shared" si="4"/>
        <v>-0.25000000000000011</v>
      </c>
      <c r="Z13">
        <v>4</v>
      </c>
    </row>
    <row r="14" spans="1:26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8701</v>
      </c>
      <c r="K14" s="17">
        <v>0.40911964142052637</v>
      </c>
      <c r="L14" s="13">
        <v>5141.25</v>
      </c>
      <c r="M14" s="13">
        <v>5193.18</v>
      </c>
      <c r="N14" s="13">
        <v>155795.40000000002</v>
      </c>
      <c r="O14" s="15"/>
      <c r="P14" s="13"/>
      <c r="Q14" s="16">
        <f t="shared" si="0"/>
        <v>1557954.0000000002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SI</v>
      </c>
      <c r="X14" s="66" t="str">
        <f t="shared" si="3"/>
        <v>SI</v>
      </c>
      <c r="Y14" s="67">
        <f t="shared" si="4"/>
        <v>-0.25</v>
      </c>
      <c r="Z14">
        <v>5</v>
      </c>
    </row>
    <row r="15" spans="1:26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8042</v>
      </c>
      <c r="K15" s="17">
        <v>0.49154439194230293</v>
      </c>
      <c r="L15" s="13">
        <v>4089</v>
      </c>
      <c r="M15" s="13">
        <v>4130.3</v>
      </c>
      <c r="N15" s="13">
        <v>991272</v>
      </c>
      <c r="O15" s="15"/>
      <c r="P15" s="13"/>
      <c r="Q15" s="16">
        <f t="shared" si="0"/>
        <v>9912720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SI</v>
      </c>
      <c r="X15" s="66" t="str">
        <f t="shared" si="3"/>
        <v>SI</v>
      </c>
      <c r="Y15" s="67">
        <f t="shared" si="4"/>
        <v>-0.25</v>
      </c>
      <c r="Z15">
        <v>6</v>
      </c>
    </row>
    <row r="16" spans="1:26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3597</v>
      </c>
      <c r="K16" s="17">
        <v>0.52251876563803168</v>
      </c>
      <c r="L16" s="13">
        <v>1717.5</v>
      </c>
      <c r="M16" s="13">
        <v>1734.85</v>
      </c>
      <c r="N16" s="13">
        <v>114500.09999999999</v>
      </c>
      <c r="O16" s="15"/>
      <c r="P16" s="13"/>
      <c r="Q16" s="16">
        <f t="shared" si="0"/>
        <v>1145001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SI</v>
      </c>
      <c r="X16" s="66" t="str">
        <f t="shared" si="3"/>
        <v>SI</v>
      </c>
      <c r="Y16" s="67">
        <f t="shared" si="4"/>
        <v>-0.25</v>
      </c>
      <c r="Z16">
        <v>7</v>
      </c>
    </row>
    <row r="17" spans="1:26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3617</v>
      </c>
      <c r="K17" s="17">
        <v>0.58570638650815599</v>
      </c>
      <c r="L17" s="13">
        <v>1498.4999999999998</v>
      </c>
      <c r="M17" s="13">
        <v>1513.64</v>
      </c>
      <c r="N17" s="13">
        <v>136227.6</v>
      </c>
      <c r="O17" s="15"/>
      <c r="P17" s="13"/>
      <c r="Q17" s="16">
        <f t="shared" si="0"/>
        <v>1362276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SI</v>
      </c>
      <c r="X17" s="66" t="str">
        <f t="shared" si="3"/>
        <v>SI</v>
      </c>
      <c r="Y17" s="67">
        <f t="shared" si="4"/>
        <v>-0.25000000000000011</v>
      </c>
      <c r="Z17">
        <v>8</v>
      </c>
    </row>
    <row r="18" spans="1:26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5305</v>
      </c>
      <c r="K18" s="17">
        <v>0.57368520263901979</v>
      </c>
      <c r="L18" s="13">
        <v>2261.6</v>
      </c>
      <c r="M18" s="13">
        <v>2284.44</v>
      </c>
      <c r="N18" s="13">
        <v>68533.2</v>
      </c>
      <c r="O18" s="15"/>
      <c r="P18" s="13"/>
      <c r="Q18" s="16">
        <f t="shared" si="0"/>
        <v>685332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SI</v>
      </c>
      <c r="X18" s="66" t="str">
        <f t="shared" si="3"/>
        <v>SI</v>
      </c>
      <c r="Y18" s="67">
        <f t="shared" si="4"/>
        <v>-0.20000000000000007</v>
      </c>
    </row>
    <row r="19" spans="1:26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9466</v>
      </c>
      <c r="K19" s="17">
        <v>0.5632791041622649</v>
      </c>
      <c r="L19" s="13">
        <v>4134.0000000000009</v>
      </c>
      <c r="M19" s="13">
        <v>4175.76</v>
      </c>
      <c r="N19" s="13">
        <v>125272.8</v>
      </c>
      <c r="O19" s="15"/>
      <c r="P19" s="13"/>
      <c r="Q19" s="16">
        <f t="shared" si="0"/>
        <v>1252728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SI</v>
      </c>
      <c r="X19" s="66" t="str">
        <f t="shared" si="3"/>
        <v>SI</v>
      </c>
      <c r="Y19" s="67">
        <f t="shared" si="4"/>
        <v>-0.24999999999999989</v>
      </c>
      <c r="Z19">
        <v>9</v>
      </c>
    </row>
    <row r="20" spans="1:26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9274</v>
      </c>
      <c r="K20" s="17">
        <v>0.8780245848609014</v>
      </c>
      <c r="L20" s="13">
        <v>1131.2000000000005</v>
      </c>
      <c r="M20" s="13">
        <v>1142.6300000000001</v>
      </c>
      <c r="N20" s="13">
        <v>85697.250000000015</v>
      </c>
      <c r="O20" s="15"/>
      <c r="P20" s="13"/>
      <c r="Q20" s="16">
        <f t="shared" si="0"/>
        <v>856972.50000000012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SI</v>
      </c>
      <c r="X20" s="66" t="str">
        <f t="shared" si="3"/>
        <v>SI</v>
      </c>
      <c r="Y20" s="67">
        <f t="shared" si="4"/>
        <v>-0.19999999999999962</v>
      </c>
    </row>
    <row r="21" spans="1:26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401</v>
      </c>
      <c r="K21" s="17">
        <v>0.50324189526184537</v>
      </c>
      <c r="L21" s="13">
        <v>199.20000000000002</v>
      </c>
      <c r="M21" s="13">
        <v>201.21</v>
      </c>
      <c r="N21" s="13">
        <v>15090.75</v>
      </c>
      <c r="O21" s="15"/>
      <c r="P21" s="13"/>
      <c r="Q21" s="16">
        <f t="shared" si="0"/>
        <v>150907.5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SI</v>
      </c>
      <c r="X21" s="66" t="str">
        <f t="shared" si="3"/>
        <v>SI</v>
      </c>
      <c r="Y21" s="67">
        <f t="shared" si="4"/>
        <v>-0.19999999999999996</v>
      </c>
    </row>
    <row r="22" spans="1:26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4889</v>
      </c>
      <c r="K22" s="17">
        <v>0.64246267130292489</v>
      </c>
      <c r="L22" s="13">
        <v>1748.0000000000002</v>
      </c>
      <c r="M22" s="13">
        <v>1765.66</v>
      </c>
      <c r="N22" s="13">
        <v>52969.8</v>
      </c>
      <c r="O22" s="15"/>
      <c r="P22" s="13"/>
      <c r="Q22" s="16">
        <f t="shared" si="0"/>
        <v>529698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SI</v>
      </c>
      <c r="X22" s="66" t="str">
        <f t="shared" si="3"/>
        <v>SI</v>
      </c>
      <c r="Y22" s="67">
        <f t="shared" si="4"/>
        <v>-0.19999999999999984</v>
      </c>
    </row>
    <row r="23" spans="1:26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4872</v>
      </c>
      <c r="K23" s="17">
        <v>0.64121510673234816</v>
      </c>
      <c r="L23" s="13">
        <v>1747.9999999999998</v>
      </c>
      <c r="M23" s="13">
        <v>1765.66</v>
      </c>
      <c r="N23" s="13">
        <v>5296.9800000000005</v>
      </c>
      <c r="O23" s="15"/>
      <c r="P23" s="13"/>
      <c r="Q23" s="16">
        <f t="shared" si="0"/>
        <v>52969.8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SI</v>
      </c>
      <c r="X23" s="66" t="str">
        <f t="shared" si="3"/>
        <v>SI</v>
      </c>
      <c r="Y23" s="67">
        <f t="shared" si="4"/>
        <v>-0.20000000000000007</v>
      </c>
    </row>
    <row r="24" spans="1:26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3955</v>
      </c>
      <c r="K24" s="17">
        <v>0.71984829329962075</v>
      </c>
      <c r="L24" s="13">
        <v>1108</v>
      </c>
      <c r="M24" s="13">
        <v>1119.19</v>
      </c>
      <c r="N24" s="13">
        <v>33575.700000000004</v>
      </c>
      <c r="O24" s="15"/>
      <c r="P24" s="13"/>
      <c r="Q24" s="16">
        <f t="shared" si="0"/>
        <v>335757.00000000006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SI</v>
      </c>
      <c r="X24" s="66" t="str">
        <f t="shared" si="3"/>
        <v>SI</v>
      </c>
      <c r="Y24" s="67">
        <f t="shared" si="4"/>
        <v>-0.19999999999999996</v>
      </c>
    </row>
    <row r="25" spans="1:26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3385</v>
      </c>
      <c r="K25" s="17">
        <v>0.69725258493353026</v>
      </c>
      <c r="L25" s="13">
        <v>1024.8</v>
      </c>
      <c r="M25" s="13">
        <v>1035.1500000000001</v>
      </c>
      <c r="N25" s="13">
        <v>31054.500000000004</v>
      </c>
      <c r="O25" s="15"/>
      <c r="P25" s="13"/>
      <c r="Q25" s="16">
        <f t="shared" si="0"/>
        <v>310545.00000000006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SI</v>
      </c>
      <c r="X25" s="66" t="str">
        <f t="shared" si="3"/>
        <v>SI</v>
      </c>
      <c r="Y25" s="67">
        <f t="shared" si="4"/>
        <v>-0.20000000000000007</v>
      </c>
    </row>
    <row r="26" spans="1:26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9655</v>
      </c>
      <c r="K26" s="17">
        <v>0.57827550491973079</v>
      </c>
      <c r="L26" s="13">
        <v>4071.7499999999991</v>
      </c>
      <c r="M26" s="13">
        <v>4112.88</v>
      </c>
      <c r="N26" s="13">
        <v>123386.40000000001</v>
      </c>
      <c r="O26" s="15"/>
      <c r="P26" s="13"/>
      <c r="Q26" s="16">
        <f t="shared" si="0"/>
        <v>1233864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SI</v>
      </c>
      <c r="X26" s="66" t="str">
        <f t="shared" si="3"/>
        <v>SI</v>
      </c>
      <c r="Y26" s="67">
        <f t="shared" si="4"/>
        <v>-0.25000000000000022</v>
      </c>
      <c r="Z26">
        <v>10</v>
      </c>
    </row>
    <row r="27" spans="1:26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6138</v>
      </c>
      <c r="K27" s="17">
        <v>0.68393613554903876</v>
      </c>
      <c r="L27" s="13">
        <v>1940</v>
      </c>
      <c r="M27" s="13">
        <v>1959.6</v>
      </c>
      <c r="N27" s="13">
        <v>58788</v>
      </c>
      <c r="O27" s="15"/>
      <c r="P27" s="13"/>
      <c r="Q27" s="16">
        <f t="shared" si="0"/>
        <v>587880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SI</v>
      </c>
      <c r="X27" s="66" t="str">
        <f t="shared" si="3"/>
        <v>SI</v>
      </c>
      <c r="Y27" s="67">
        <f t="shared" si="4"/>
        <v>-0.19999999999999996</v>
      </c>
    </row>
    <row r="28" spans="1:26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20735</v>
      </c>
      <c r="K28" s="17">
        <v>0.5755968169761273</v>
      </c>
      <c r="L28" s="13">
        <v>8800</v>
      </c>
      <c r="M28" s="13">
        <v>8888.89</v>
      </c>
      <c r="N28" s="13">
        <v>26666.67</v>
      </c>
      <c r="O28" s="15"/>
      <c r="P28" s="13"/>
      <c r="Q28" s="16">
        <f t="shared" si="0"/>
        <v>266666.69999999995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SI</v>
      </c>
      <c r="X28" s="66" t="str">
        <f t="shared" si="3"/>
        <v>SI</v>
      </c>
      <c r="Y28" s="67">
        <f t="shared" si="4"/>
        <v>-0.19999999999999996</v>
      </c>
    </row>
    <row r="29" spans="1:26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34152</v>
      </c>
      <c r="K29" s="17">
        <v>0.65298664792691496</v>
      </c>
      <c r="L29" s="13">
        <v>11851.2</v>
      </c>
      <c r="M29" s="13">
        <v>11970.91</v>
      </c>
      <c r="N29" s="13">
        <v>35912.729999999996</v>
      </c>
      <c r="O29" s="15"/>
      <c r="P29" s="13"/>
      <c r="Q29" s="16">
        <f t="shared" si="0"/>
        <v>359127.29999999993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SI</v>
      </c>
      <c r="X29" s="66" t="str">
        <f t="shared" si="3"/>
        <v>SI</v>
      </c>
      <c r="Y29" s="67">
        <f t="shared" si="4"/>
        <v>-0.19999999999999996</v>
      </c>
    </row>
    <row r="30" spans="1:26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34152</v>
      </c>
      <c r="K30" s="17">
        <v>0.65298664792691496</v>
      </c>
      <c r="L30" s="13">
        <v>11851.2</v>
      </c>
      <c r="M30" s="13">
        <v>11970.91</v>
      </c>
      <c r="N30" s="13">
        <v>35912.729999999996</v>
      </c>
      <c r="O30" s="15"/>
      <c r="P30" s="13"/>
      <c r="Q30" s="16">
        <f t="shared" si="0"/>
        <v>359127.29999999993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SI</v>
      </c>
      <c r="X30" s="66" t="str">
        <f t="shared" si="3"/>
        <v>SI</v>
      </c>
      <c r="Y30" s="67">
        <f t="shared" si="4"/>
        <v>-0.19999999999999996</v>
      </c>
    </row>
    <row r="31" spans="1:26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1212</v>
      </c>
      <c r="K31" s="17">
        <v>0.63960396039603962</v>
      </c>
      <c r="L31" s="13">
        <v>436.8</v>
      </c>
      <c r="M31" s="13">
        <v>441.21</v>
      </c>
      <c r="N31" s="13">
        <v>59563.35</v>
      </c>
      <c r="O31" s="15"/>
      <c r="P31" s="13"/>
      <c r="Q31" s="16">
        <f t="shared" si="0"/>
        <v>595633.5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SI</v>
      </c>
      <c r="X31" s="66" t="str">
        <f t="shared" si="3"/>
        <v>SI</v>
      </c>
      <c r="Y31" s="69">
        <f t="shared" si="4"/>
        <v>-0.19999999999999996</v>
      </c>
    </row>
    <row r="32" spans="1:26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4456</v>
      </c>
      <c r="K32" s="17">
        <v>0.78270870736086173</v>
      </c>
      <c r="L32" s="13">
        <v>968.25000000000011</v>
      </c>
      <c r="M32" s="13">
        <v>978.03</v>
      </c>
      <c r="N32" s="13">
        <v>88022.7</v>
      </c>
      <c r="O32" s="15"/>
      <c r="P32" s="13"/>
      <c r="Q32" s="16">
        <f t="shared" si="0"/>
        <v>880227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SI</v>
      </c>
      <c r="X32" s="66" t="str">
        <f t="shared" si="3"/>
        <v>SI</v>
      </c>
      <c r="Y32" s="67">
        <f t="shared" si="4"/>
        <v>-0.24999999999999989</v>
      </c>
      <c r="Z32">
        <v>11</v>
      </c>
    </row>
    <row r="33" spans="1:26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4540</v>
      </c>
      <c r="K33" s="17">
        <v>0.7748348017621145</v>
      </c>
      <c r="L33" s="13">
        <v>1022.2500000000001</v>
      </c>
      <c r="M33" s="13">
        <v>1032.58</v>
      </c>
      <c r="N33" s="13">
        <v>92932.2</v>
      </c>
      <c r="O33" s="15"/>
      <c r="P33" s="13"/>
      <c r="Q33" s="16">
        <f t="shared" si="0"/>
        <v>929322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SI</v>
      </c>
      <c r="X33" s="66" t="str">
        <f t="shared" si="3"/>
        <v>SI</v>
      </c>
      <c r="Y33" s="67">
        <f t="shared" si="4"/>
        <v>-0.24999999999999989</v>
      </c>
      <c r="Z33">
        <v>12</v>
      </c>
    </row>
    <row r="34" spans="1:26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4540</v>
      </c>
      <c r="K34" s="17">
        <v>0.7748348017621145</v>
      </c>
      <c r="L34" s="13">
        <v>1022.2500000000001</v>
      </c>
      <c r="M34" s="13">
        <v>1032.58</v>
      </c>
      <c r="N34" s="13">
        <v>92932.2</v>
      </c>
      <c r="O34" s="15"/>
      <c r="P34" s="13"/>
      <c r="Q34" s="16">
        <f t="shared" si="0"/>
        <v>929322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SI</v>
      </c>
      <c r="X34" s="66" t="str">
        <f t="shared" si="3"/>
        <v>SI</v>
      </c>
      <c r="Y34" s="67">
        <f t="shared" si="4"/>
        <v>-0.24999999999999989</v>
      </c>
      <c r="Z34">
        <v>13</v>
      </c>
    </row>
    <row r="35" spans="1:26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6397</v>
      </c>
      <c r="K35" s="17">
        <v>0.79306706268563387</v>
      </c>
      <c r="L35" s="13">
        <v>1323.7500000000002</v>
      </c>
      <c r="M35" s="13">
        <v>1337.12</v>
      </c>
      <c r="N35" s="13">
        <v>120340.79999999999</v>
      </c>
      <c r="O35" s="15"/>
      <c r="P35" s="13"/>
      <c r="Q35" s="16">
        <f t="shared" si="0"/>
        <v>1203408</v>
      </c>
      <c r="S35" s="68">
        <v>30381</v>
      </c>
      <c r="T35" s="68">
        <v>1765</v>
      </c>
      <c r="U35" s="68">
        <v>1323.75</v>
      </c>
      <c r="V35" s="66" t="str">
        <f t="shared" si="1"/>
        <v>SI</v>
      </c>
      <c r="W35" s="66" t="str">
        <f t="shared" si="2"/>
        <v>SI</v>
      </c>
      <c r="X35" s="66" t="str">
        <f t="shared" si="3"/>
        <v>SI</v>
      </c>
      <c r="Y35" s="67">
        <f t="shared" si="4"/>
        <v>-0.24999999999999989</v>
      </c>
      <c r="Z35">
        <v>14</v>
      </c>
    </row>
    <row r="36" spans="1:26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4664</v>
      </c>
      <c r="K36" s="17">
        <v>0.53623499142367059</v>
      </c>
      <c r="L36" s="13">
        <v>2163.0000000000005</v>
      </c>
      <c r="M36" s="13">
        <v>2184.85</v>
      </c>
      <c r="N36" s="13">
        <v>85209.15</v>
      </c>
      <c r="O36" s="15"/>
      <c r="P36" s="13"/>
      <c r="Q36" s="16">
        <f t="shared" si="0"/>
        <v>852091.5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SI</v>
      </c>
      <c r="X36" s="66" t="str">
        <f t="shared" si="3"/>
        <v>SI</v>
      </c>
      <c r="Y36" s="67">
        <f t="shared" si="4"/>
        <v>-0.24999999999999989</v>
      </c>
      <c r="Z36">
        <v>15</v>
      </c>
    </row>
    <row r="37" spans="1:26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4664</v>
      </c>
      <c r="K37" s="17">
        <v>0.54138078902229847</v>
      </c>
      <c r="L37" s="13">
        <v>2139</v>
      </c>
      <c r="M37" s="13">
        <v>2160.61</v>
      </c>
      <c r="N37" s="13">
        <v>84263.790000000008</v>
      </c>
      <c r="O37" s="15"/>
      <c r="P37" s="13"/>
      <c r="Q37" s="16">
        <f t="shared" si="0"/>
        <v>842637.90000000014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SI</v>
      </c>
      <c r="X37" s="66" t="str">
        <f t="shared" si="3"/>
        <v>SI</v>
      </c>
      <c r="Y37" s="67">
        <f t="shared" si="4"/>
        <v>-0.25</v>
      </c>
      <c r="Z37">
        <v>16</v>
      </c>
    </row>
    <row r="38" spans="1:26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15256</v>
      </c>
      <c r="K38" s="17">
        <v>0.65312008390141585</v>
      </c>
      <c r="L38" s="13">
        <v>5292</v>
      </c>
      <c r="M38" s="13">
        <v>5345.45</v>
      </c>
      <c r="N38" s="13">
        <v>1122544.5</v>
      </c>
      <c r="O38" s="15"/>
      <c r="P38" s="13"/>
      <c r="Q38" s="16">
        <f t="shared" si="0"/>
        <v>11225445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SI</v>
      </c>
      <c r="X38" s="66" t="str">
        <f t="shared" si="3"/>
        <v>SI</v>
      </c>
      <c r="Y38" s="67">
        <f t="shared" si="4"/>
        <v>-0.25</v>
      </c>
      <c r="Z38">
        <v>17</v>
      </c>
    </row>
    <row r="39" spans="1:26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30833</v>
      </c>
      <c r="K39" s="17">
        <v>0.114</v>
      </c>
      <c r="L39" s="13">
        <v>27318.038</v>
      </c>
      <c r="M39" s="13">
        <v>27593.98</v>
      </c>
      <c r="N39" s="13">
        <v>4139097</v>
      </c>
      <c r="O39" s="15"/>
      <c r="P39" s="13"/>
      <c r="Q39" s="16">
        <f t="shared" si="0"/>
        <v>41390970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NO</v>
      </c>
      <c r="X39" s="66" t="str">
        <f t="shared" si="3"/>
        <v>NO</v>
      </c>
      <c r="Y39" s="67" t="str">
        <f t="shared" si="4"/>
        <v>N/A</v>
      </c>
    </row>
    <row r="40" spans="1:26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5842</v>
      </c>
      <c r="K40" s="17">
        <v>0</v>
      </c>
      <c r="L40" s="13">
        <v>5842</v>
      </c>
      <c r="M40" s="13">
        <v>5901.01</v>
      </c>
      <c r="N40" s="13">
        <v>194733.33000000002</v>
      </c>
      <c r="O40" s="15"/>
      <c r="P40" s="13"/>
      <c r="Q40" s="16">
        <f t="shared" si="0"/>
        <v>1947333.3000000003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NO</v>
      </c>
      <c r="X40" s="66" t="str">
        <f t="shared" si="3"/>
        <v>NO</v>
      </c>
      <c r="Y40" s="67" t="str">
        <f t="shared" si="4"/>
        <v>N/A</v>
      </c>
    </row>
    <row r="41" spans="1:26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17206</v>
      </c>
      <c r="K41" s="17">
        <v>0</v>
      </c>
      <c r="L41" s="13">
        <v>17206</v>
      </c>
      <c r="M41" s="13">
        <v>17379.8</v>
      </c>
      <c r="N41" s="13">
        <v>52139.399999999994</v>
      </c>
      <c r="O41" s="15"/>
      <c r="P41" s="13"/>
      <c r="Q41" s="16">
        <f t="shared" si="0"/>
        <v>521393.99999999994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NO</v>
      </c>
      <c r="X41" s="66" t="str">
        <f t="shared" si="3"/>
        <v>NO</v>
      </c>
      <c r="Y41" s="67" t="str">
        <f t="shared" si="4"/>
        <v>N/A</v>
      </c>
    </row>
    <row r="42" spans="1:26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8867</v>
      </c>
      <c r="K42" s="17">
        <v>0</v>
      </c>
      <c r="L42" s="13">
        <v>8867</v>
      </c>
      <c r="M42" s="13">
        <v>8956.57</v>
      </c>
      <c r="N42" s="13">
        <v>53739.42</v>
      </c>
      <c r="O42" s="15"/>
      <c r="P42" s="13"/>
      <c r="Q42" s="16">
        <f t="shared" si="0"/>
        <v>537394.19999999995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NO</v>
      </c>
      <c r="X42" s="66" t="str">
        <f t="shared" si="3"/>
        <v>NO</v>
      </c>
      <c r="Y42" s="67" t="str">
        <f t="shared" si="4"/>
        <v>N/A</v>
      </c>
    </row>
    <row r="43" spans="1:26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16544</v>
      </c>
      <c r="K43" s="17">
        <v>0</v>
      </c>
      <c r="L43" s="13">
        <v>16544</v>
      </c>
      <c r="M43" s="13">
        <v>16711.11</v>
      </c>
      <c r="N43" s="13">
        <v>50133.33</v>
      </c>
      <c r="O43" s="15"/>
      <c r="P43" s="13"/>
      <c r="Q43" s="16">
        <f t="shared" si="0"/>
        <v>501333.30000000005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NO</v>
      </c>
      <c r="X43" s="66" t="str">
        <f t="shared" si="3"/>
        <v>NO</v>
      </c>
      <c r="Y43" s="67" t="str">
        <f t="shared" si="4"/>
        <v>N/A</v>
      </c>
    </row>
    <row r="44" spans="1:26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91322</v>
      </c>
      <c r="K44" s="17">
        <v>0</v>
      </c>
      <c r="L44" s="13">
        <v>91322</v>
      </c>
      <c r="M44" s="13">
        <v>92244.44</v>
      </c>
      <c r="N44" s="13">
        <v>276733.32</v>
      </c>
      <c r="O44" s="15"/>
      <c r="P44" s="13"/>
      <c r="Q44" s="16">
        <f t="shared" si="0"/>
        <v>2767333.2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NO</v>
      </c>
      <c r="X44" s="66" t="str">
        <f t="shared" si="3"/>
        <v>NO</v>
      </c>
      <c r="Y44" s="67" t="str">
        <f t="shared" si="4"/>
        <v>N/A</v>
      </c>
    </row>
    <row r="45" spans="1:26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112498</v>
      </c>
      <c r="K45" s="17">
        <v>0</v>
      </c>
      <c r="L45" s="13">
        <v>112498</v>
      </c>
      <c r="M45" s="13">
        <v>113634.34</v>
      </c>
      <c r="N45" s="13">
        <v>340903.02</v>
      </c>
      <c r="O45" s="15"/>
      <c r="P45" s="13"/>
      <c r="Q45" s="16">
        <f t="shared" si="0"/>
        <v>3409030.2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NO</v>
      </c>
      <c r="X45" s="66" t="str">
        <f t="shared" si="3"/>
        <v>NO</v>
      </c>
      <c r="Y45" s="67" t="str">
        <f t="shared" si="4"/>
        <v>N/A</v>
      </c>
    </row>
    <row r="46" spans="1:26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99263</v>
      </c>
      <c r="K46" s="17">
        <v>0</v>
      </c>
      <c r="L46" s="13">
        <v>99263</v>
      </c>
      <c r="M46" s="13">
        <v>100265.66</v>
      </c>
      <c r="N46" s="13">
        <v>300796.98</v>
      </c>
      <c r="O46" s="15"/>
      <c r="P46" s="13"/>
      <c r="Q46" s="16">
        <f t="shared" si="0"/>
        <v>3007969.8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NO</v>
      </c>
      <c r="X46" s="66" t="str">
        <f t="shared" si="3"/>
        <v>NO</v>
      </c>
      <c r="Y46" s="67" t="str">
        <f t="shared" si="4"/>
        <v>N/A</v>
      </c>
    </row>
    <row r="47" spans="1:26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6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437999146.69999999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43799914.670000002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8321983.79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490121045.16000003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autoFilter ref="S9:Y46" xr:uid="{7781464A-0507-4F0E-B513-939603A2A404}"/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170" priority="7">
      <formula>ISERROR($Q49)</formula>
    </cfRule>
  </conditionalFormatting>
  <conditionalFormatting sqref="Q49">
    <cfRule type="expression" dxfId="169" priority="6">
      <formula>ISERROR($J47)</formula>
    </cfRule>
  </conditionalFormatting>
  <conditionalFormatting sqref="Q52">
    <cfRule type="expression" dxfId="168" priority="5">
      <formula>ISERROR($Q52)</formula>
    </cfRule>
  </conditionalFormatting>
  <conditionalFormatting sqref="Q52">
    <cfRule type="expression" dxfId="167" priority="4">
      <formula>ISERROR($Q52)</formula>
    </cfRule>
  </conditionalFormatting>
  <conditionalFormatting sqref="Q52">
    <cfRule type="expression" dxfId="166" priority="3">
      <formula>ISERROR($Q52)</formula>
    </cfRule>
  </conditionalFormatting>
  <conditionalFormatting sqref="Q52">
    <cfRule type="expression" dxfId="165" priority="8">
      <formula>ISERROR($J53)</formula>
    </cfRule>
  </conditionalFormatting>
  <conditionalFormatting sqref="Q47">
    <cfRule type="expression" dxfId="164" priority="9">
      <formula>ISERROR($G48)</formula>
    </cfRule>
  </conditionalFormatting>
  <conditionalFormatting sqref="D3:E3">
    <cfRule type="cellIs" dxfId="163" priority="2" operator="equal">
      <formula>0</formula>
    </cfRule>
  </conditionalFormatting>
  <conditionalFormatting sqref="Q51">
    <cfRule type="expression" dxfId="162" priority="1">
      <formula>ISERROR($Q51)</formula>
    </cfRule>
  </conditionalFormatting>
  <conditionalFormatting sqref="Q50">
    <cfRule type="expression" dxfId="161" priority="10">
      <formula>ISERROR($Q50)</formula>
    </cfRule>
  </conditionalFormatting>
  <dataValidations count="10">
    <dataValidation type="decimal" allowBlank="1" showInputMessage="1" showErrorMessage="1" sqref="G52:G53" xr:uid="{B9FBC417-2D85-4823-B756-5E4300856C6C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ABCF2862-E108-4F60-9CC2-F8FE8DD1BE85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AAF2D803-04E4-44B2-B7B5-AC5F15A1D8F0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0CF2ABF8-FF7E-4F6B-AFA7-E2CCFCEC5F69}">
      <formula1>A8</formula1>
    </dataValidation>
    <dataValidation operator="greaterThanOrEqual" allowBlank="1" showInputMessage="1" showErrorMessage="1" sqref="K10:K46" xr:uid="{7A478C18-1028-49C3-A4DB-6A8155049B53}"/>
    <dataValidation type="decimal" allowBlank="1" showInputMessage="1" showErrorMessage="1" errorTitle="Error" error="Mayor a 1" sqref="Q47:Q48" xr:uid="{3BEAEEFE-68C4-43B2-9442-808ABC9990C7}">
      <formula1>0.011</formula1>
      <formula2>AG50</formula2>
    </dataValidation>
    <dataValidation type="decimal" operator="greaterThan" allowBlank="1" showInputMessage="1" showErrorMessage="1" sqref="O8:P46" xr:uid="{08C2C5A3-EF3B-400A-B210-1CFD71C8833B}">
      <formula1>0</formula1>
    </dataValidation>
    <dataValidation type="decimal" allowBlank="1" showInputMessage="1" showErrorMessage="1" errorTitle="Error" error="Mayor a 1" promptTitle="Porcentaje de AIU" prompt="Mayor a 1" sqref="N47" xr:uid="{F020F31D-AADD-4040-9E45-92F463541E1A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3B4789F5-DB8B-41F5-BB0C-A6338204C275}">
      <formula1>0.011</formula1>
      <formula2>R50</formula2>
    </dataValidation>
    <dataValidation type="list" allowBlank="1" showInputMessage="1" showErrorMessage="1" sqref="D4" xr:uid="{0590481B-8577-446F-9584-F9AA1329241A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1031-FB00-47F0-A3E9-B194B6EE6EC6}">
  <sheetPr>
    <tabColor rgb="FFFF0000"/>
  </sheetPr>
  <dimension ref="A1:Q54"/>
  <sheetViews>
    <sheetView topLeftCell="H1" workbookViewId="0">
      <selection activeCell="L10" sqref="L10"/>
    </sheetView>
  </sheetViews>
  <sheetFormatPr baseColWidth="10" defaultRowHeight="15" x14ac:dyDescent="0.25"/>
  <cols>
    <col min="10" max="10" width="15.42578125" customWidth="1"/>
    <col min="12" max="15" width="16" customWidth="1"/>
    <col min="17" max="17" width="19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'[13]Solicitud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202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48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11568</v>
      </c>
      <c r="K10" s="17">
        <v>0.59854771784232363</v>
      </c>
      <c r="L10" s="13">
        <v>4644</v>
      </c>
      <c r="M10" s="13">
        <v>4690.91</v>
      </c>
      <c r="N10" s="13">
        <v>140727.29999999999</v>
      </c>
      <c r="O10" s="15"/>
      <c r="P10" s="13"/>
      <c r="Q10" s="16">
        <f t="shared" si="0"/>
        <v>1407273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31207</v>
      </c>
      <c r="K11" s="17">
        <v>0.68240298650943698</v>
      </c>
      <c r="L11" s="13">
        <v>9911.25</v>
      </c>
      <c r="M11" s="13">
        <v>10011.36</v>
      </c>
      <c r="N11" s="13">
        <v>1201363.2000000002</v>
      </c>
      <c r="O11" s="15"/>
      <c r="P11" s="13"/>
      <c r="Q11" s="16">
        <f t="shared" si="0"/>
        <v>12013632.000000002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10568</v>
      </c>
      <c r="K12" s="17">
        <v>0.61882570022710071</v>
      </c>
      <c r="L12" s="13">
        <v>4028.2499999999995</v>
      </c>
      <c r="M12" s="13">
        <v>4068.94</v>
      </c>
      <c r="N12" s="13">
        <v>976545.6</v>
      </c>
      <c r="O12" s="15"/>
      <c r="P12" s="13"/>
      <c r="Q12" s="16">
        <f t="shared" si="0"/>
        <v>9765456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11632</v>
      </c>
      <c r="K13" s="17">
        <v>0.63576770976616226</v>
      </c>
      <c r="L13" s="13">
        <v>4236.7500000000009</v>
      </c>
      <c r="M13" s="13">
        <v>4279.55</v>
      </c>
      <c r="N13" s="13">
        <v>1027092</v>
      </c>
      <c r="O13" s="15"/>
      <c r="P13" s="13"/>
      <c r="Q13" s="16">
        <f t="shared" si="0"/>
        <v>10270920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11459</v>
      </c>
      <c r="K14" s="17">
        <v>0</v>
      </c>
      <c r="L14" s="13">
        <v>11459</v>
      </c>
      <c r="M14" s="13">
        <v>11574.75</v>
      </c>
      <c r="N14" s="13">
        <v>347242.5</v>
      </c>
      <c r="O14" s="15"/>
      <c r="P14" s="13"/>
      <c r="Q14" s="16">
        <f t="shared" si="0"/>
        <v>3472425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10177</v>
      </c>
      <c r="K15" s="17">
        <v>0.59821165372899676</v>
      </c>
      <c r="L15" s="13">
        <v>4089</v>
      </c>
      <c r="M15" s="13">
        <v>4130.3</v>
      </c>
      <c r="N15" s="13">
        <v>991272</v>
      </c>
      <c r="O15" s="15"/>
      <c r="P15" s="13"/>
      <c r="Q15" s="16">
        <f t="shared" si="0"/>
        <v>9912720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4425</v>
      </c>
      <c r="K16" s="17">
        <v>0</v>
      </c>
      <c r="L16" s="13">
        <v>4425</v>
      </c>
      <c r="M16" s="13">
        <v>4469.7</v>
      </c>
      <c r="N16" s="13">
        <v>295000.2</v>
      </c>
      <c r="O16" s="15"/>
      <c r="P16" s="13"/>
      <c r="Q16" s="16">
        <f t="shared" si="0"/>
        <v>2950002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3547</v>
      </c>
      <c r="K17" s="17">
        <v>0</v>
      </c>
      <c r="L17" s="13">
        <v>3547</v>
      </c>
      <c r="M17" s="13">
        <v>3582.83</v>
      </c>
      <c r="N17" s="13">
        <v>322454.7</v>
      </c>
      <c r="O17" s="15"/>
      <c r="P17" s="13"/>
      <c r="Q17" s="16">
        <f t="shared" si="0"/>
        <v>3224547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3583</v>
      </c>
      <c r="K18" s="17">
        <v>0</v>
      </c>
      <c r="L18" s="13">
        <v>3583</v>
      </c>
      <c r="M18" s="13">
        <v>3619.19</v>
      </c>
      <c r="N18" s="13">
        <v>108575.7</v>
      </c>
      <c r="O18" s="15"/>
      <c r="P18" s="13"/>
      <c r="Q18" s="16">
        <f t="shared" si="0"/>
        <v>1085757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8694</v>
      </c>
      <c r="K19" s="17">
        <v>0</v>
      </c>
      <c r="L19" s="13">
        <v>8694</v>
      </c>
      <c r="M19" s="13">
        <v>8781.82</v>
      </c>
      <c r="N19" s="13">
        <v>263454.59999999998</v>
      </c>
      <c r="O19" s="15"/>
      <c r="P19" s="13"/>
      <c r="Q19" s="16">
        <f t="shared" si="0"/>
        <v>2634546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7596</v>
      </c>
      <c r="K20" s="17">
        <v>0</v>
      </c>
      <c r="L20" s="13">
        <v>7596</v>
      </c>
      <c r="M20" s="13">
        <v>7672.73</v>
      </c>
      <c r="N20" s="13">
        <v>575454.75</v>
      </c>
      <c r="O20" s="15"/>
      <c r="P20" s="13"/>
      <c r="Q20" s="16">
        <f t="shared" si="0"/>
        <v>5754547.5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356</v>
      </c>
      <c r="K21" s="17">
        <v>0</v>
      </c>
      <c r="L21" s="13">
        <v>356</v>
      </c>
      <c r="M21" s="13">
        <v>359.6</v>
      </c>
      <c r="N21" s="13">
        <v>26970</v>
      </c>
      <c r="O21" s="15"/>
      <c r="P21" s="13"/>
      <c r="Q21" s="16">
        <f t="shared" si="0"/>
        <v>269700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5065</v>
      </c>
      <c r="K22" s="17">
        <v>0</v>
      </c>
      <c r="L22" s="13">
        <v>5065</v>
      </c>
      <c r="M22" s="13">
        <v>5116.16</v>
      </c>
      <c r="N22" s="13">
        <v>153484.79999999999</v>
      </c>
      <c r="O22" s="15"/>
      <c r="P22" s="13"/>
      <c r="Q22" s="16">
        <f t="shared" si="0"/>
        <v>1534848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5065</v>
      </c>
      <c r="K23" s="17">
        <v>0</v>
      </c>
      <c r="L23" s="13">
        <v>5065</v>
      </c>
      <c r="M23" s="13">
        <v>5116.16</v>
      </c>
      <c r="N23" s="13">
        <v>15348.48</v>
      </c>
      <c r="O23" s="15"/>
      <c r="P23" s="13"/>
      <c r="Q23" s="16">
        <f t="shared" si="0"/>
        <v>153484.79999999999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3685</v>
      </c>
      <c r="K24" s="17">
        <v>0</v>
      </c>
      <c r="L24" s="13">
        <v>3685</v>
      </c>
      <c r="M24" s="13">
        <v>3722.22</v>
      </c>
      <c r="N24" s="13">
        <v>111666.59999999999</v>
      </c>
      <c r="O24" s="15"/>
      <c r="P24" s="13"/>
      <c r="Q24" s="16">
        <f t="shared" si="0"/>
        <v>1116666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2667</v>
      </c>
      <c r="K25" s="17">
        <v>0</v>
      </c>
      <c r="L25" s="13">
        <v>2667</v>
      </c>
      <c r="M25" s="13">
        <v>2693.94</v>
      </c>
      <c r="N25" s="13">
        <v>80818.2</v>
      </c>
      <c r="O25" s="15"/>
      <c r="P25" s="13"/>
      <c r="Q25" s="16">
        <f t="shared" si="0"/>
        <v>808182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9153</v>
      </c>
      <c r="K26" s="17">
        <v>0</v>
      </c>
      <c r="L26" s="13">
        <v>9153</v>
      </c>
      <c r="M26" s="13">
        <v>9245.4500000000007</v>
      </c>
      <c r="N26" s="13">
        <v>277363.5</v>
      </c>
      <c r="O26" s="15"/>
      <c r="P26" s="13"/>
      <c r="Q26" s="16">
        <f t="shared" si="0"/>
        <v>2773635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5401</v>
      </c>
      <c r="K27" s="17">
        <v>0</v>
      </c>
      <c r="L27" s="13">
        <v>5401</v>
      </c>
      <c r="M27" s="13">
        <v>5455.56</v>
      </c>
      <c r="N27" s="13">
        <v>163666.80000000002</v>
      </c>
      <c r="O27" s="15"/>
      <c r="P27" s="13"/>
      <c r="Q27" s="16">
        <f t="shared" si="0"/>
        <v>1636668.0000000002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21278</v>
      </c>
      <c r="K28" s="17">
        <v>0</v>
      </c>
      <c r="L28" s="13">
        <v>21278</v>
      </c>
      <c r="M28" s="13">
        <v>21492.93</v>
      </c>
      <c r="N28" s="13">
        <v>64478.79</v>
      </c>
      <c r="O28" s="15"/>
      <c r="P28" s="13"/>
      <c r="Q28" s="16">
        <f t="shared" si="0"/>
        <v>644787.9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29739</v>
      </c>
      <c r="K29" s="17">
        <v>0</v>
      </c>
      <c r="L29" s="13">
        <v>29739</v>
      </c>
      <c r="M29" s="13">
        <v>30039.39</v>
      </c>
      <c r="N29" s="13">
        <v>90118.17</v>
      </c>
      <c r="O29" s="15"/>
      <c r="P29" s="13"/>
      <c r="Q29" s="16">
        <f t="shared" si="0"/>
        <v>901181.7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29739</v>
      </c>
      <c r="K30" s="17">
        <v>0</v>
      </c>
      <c r="L30" s="13">
        <v>29739</v>
      </c>
      <c r="M30" s="13">
        <v>30039.39</v>
      </c>
      <c r="N30" s="13">
        <v>90118.17</v>
      </c>
      <c r="O30" s="15"/>
      <c r="P30" s="13"/>
      <c r="Q30" s="16">
        <f t="shared" si="0"/>
        <v>901181.7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1074</v>
      </c>
      <c r="K31" s="17">
        <v>0</v>
      </c>
      <c r="L31" s="13">
        <v>1074</v>
      </c>
      <c r="M31" s="13">
        <v>1084.8499999999999</v>
      </c>
      <c r="N31" s="13">
        <v>146454.75</v>
      </c>
      <c r="O31" s="15"/>
      <c r="P31" s="13"/>
      <c r="Q31" s="16">
        <f t="shared" si="0"/>
        <v>1464547.5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3300</v>
      </c>
      <c r="K32" s="17">
        <v>0</v>
      </c>
      <c r="L32" s="13">
        <v>3300</v>
      </c>
      <c r="M32" s="13">
        <v>3333.33</v>
      </c>
      <c r="N32" s="13">
        <v>299999.7</v>
      </c>
      <c r="O32" s="15"/>
      <c r="P32" s="13"/>
      <c r="Q32" s="16">
        <f t="shared" si="0"/>
        <v>2999997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3454</v>
      </c>
      <c r="K33" s="17">
        <v>0</v>
      </c>
      <c r="L33" s="13">
        <v>3454</v>
      </c>
      <c r="M33" s="13">
        <v>3488.89</v>
      </c>
      <c r="N33" s="13">
        <v>314000.09999999998</v>
      </c>
      <c r="O33" s="15"/>
      <c r="P33" s="13"/>
      <c r="Q33" s="16">
        <f t="shared" si="0"/>
        <v>3140001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3678</v>
      </c>
      <c r="K34" s="17">
        <v>0</v>
      </c>
      <c r="L34" s="13">
        <v>3678</v>
      </c>
      <c r="M34" s="13">
        <v>3715.15</v>
      </c>
      <c r="N34" s="13">
        <v>334363.5</v>
      </c>
      <c r="O34" s="15"/>
      <c r="P34" s="13"/>
      <c r="Q34" s="16">
        <f t="shared" si="0"/>
        <v>3343635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4655</v>
      </c>
      <c r="K35" s="17">
        <v>0</v>
      </c>
      <c r="L35" s="13">
        <v>4655</v>
      </c>
      <c r="M35" s="13">
        <v>4702.0200000000004</v>
      </c>
      <c r="N35" s="13">
        <v>423181.80000000005</v>
      </c>
      <c r="O35" s="15"/>
      <c r="P35" s="13"/>
      <c r="Q35" s="16">
        <f t="shared" si="0"/>
        <v>4231818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4865</v>
      </c>
      <c r="K36" s="17">
        <v>0</v>
      </c>
      <c r="L36" s="13">
        <v>4865</v>
      </c>
      <c r="M36" s="13">
        <v>4914.1400000000003</v>
      </c>
      <c r="N36" s="13">
        <v>191651.46000000002</v>
      </c>
      <c r="O36" s="15"/>
      <c r="P36" s="13"/>
      <c r="Q36" s="16">
        <f t="shared" si="0"/>
        <v>1916514.6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4851</v>
      </c>
      <c r="K37" s="17">
        <v>0</v>
      </c>
      <c r="L37" s="13">
        <v>4851</v>
      </c>
      <c r="M37" s="13">
        <v>4900</v>
      </c>
      <c r="N37" s="13">
        <v>191100</v>
      </c>
      <c r="O37" s="15"/>
      <c r="P37" s="13"/>
      <c r="Q37" s="16">
        <f t="shared" si="0"/>
        <v>1911000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13760</v>
      </c>
      <c r="K38" s="17">
        <v>0</v>
      </c>
      <c r="L38" s="13">
        <v>13760</v>
      </c>
      <c r="M38" s="13">
        <v>13898.99</v>
      </c>
      <c r="N38" s="13">
        <v>2918787.9</v>
      </c>
      <c r="O38" s="15"/>
      <c r="P38" s="13"/>
      <c r="Q38" s="16">
        <f t="shared" si="0"/>
        <v>29187879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32625</v>
      </c>
      <c r="K39" s="17">
        <v>0.89857471264367816</v>
      </c>
      <c r="L39" s="13">
        <v>3309</v>
      </c>
      <c r="M39" s="13">
        <v>3342.42</v>
      </c>
      <c r="N39" s="13">
        <v>501363</v>
      </c>
      <c r="O39" s="15"/>
      <c r="P39" s="13"/>
      <c r="Q39" s="16">
        <f t="shared" si="0"/>
        <v>5013630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4895</v>
      </c>
      <c r="K40" s="17">
        <v>0</v>
      </c>
      <c r="L40" s="13">
        <v>4895</v>
      </c>
      <c r="M40" s="13">
        <v>4944.4399999999996</v>
      </c>
      <c r="N40" s="13">
        <v>163166.51999999999</v>
      </c>
      <c r="O40" s="15"/>
      <c r="P40" s="13"/>
      <c r="Q40" s="16">
        <f t="shared" si="0"/>
        <v>1631665.2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36443</v>
      </c>
      <c r="K41" s="17">
        <v>0</v>
      </c>
      <c r="L41" s="13">
        <v>36443</v>
      </c>
      <c r="M41" s="13">
        <v>36811.11</v>
      </c>
      <c r="N41" s="13">
        <v>110433.33</v>
      </c>
      <c r="O41" s="15"/>
      <c r="P41" s="13"/>
      <c r="Q41" s="16">
        <f t="shared" si="0"/>
        <v>1104333.3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10496</v>
      </c>
      <c r="K42" s="17">
        <v>0</v>
      </c>
      <c r="L42" s="13">
        <v>10496</v>
      </c>
      <c r="M42" s="13">
        <v>10602.02</v>
      </c>
      <c r="N42" s="13">
        <v>63612.12</v>
      </c>
      <c r="O42" s="15"/>
      <c r="P42" s="13"/>
      <c r="Q42" s="16">
        <f t="shared" si="0"/>
        <v>636121.20000000007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20195</v>
      </c>
      <c r="K43" s="17">
        <v>0</v>
      </c>
      <c r="L43" s="13">
        <v>20195</v>
      </c>
      <c r="M43" s="13">
        <v>20398.990000000002</v>
      </c>
      <c r="N43" s="13">
        <v>61196.97</v>
      </c>
      <c r="O43" s="15"/>
      <c r="P43" s="13"/>
      <c r="Q43" s="16">
        <f t="shared" si="0"/>
        <v>611969.69999999995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114048</v>
      </c>
      <c r="K44" s="17">
        <v>0</v>
      </c>
      <c r="L44" s="13">
        <v>114048</v>
      </c>
      <c r="M44" s="13">
        <v>115200</v>
      </c>
      <c r="N44" s="13">
        <v>345600</v>
      </c>
      <c r="O44" s="15"/>
      <c r="P44" s="13"/>
      <c r="Q44" s="16">
        <f t="shared" si="0"/>
        <v>3456000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173536</v>
      </c>
      <c r="K45" s="17">
        <v>0</v>
      </c>
      <c r="L45" s="13">
        <v>173536</v>
      </c>
      <c r="M45" s="13">
        <v>175288.89</v>
      </c>
      <c r="N45" s="13">
        <v>525866.67000000004</v>
      </c>
      <c r="O45" s="15"/>
      <c r="P45" s="13"/>
      <c r="Q45" s="16">
        <f t="shared" si="0"/>
        <v>5258666.7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288069</v>
      </c>
      <c r="K46" s="17">
        <v>0</v>
      </c>
      <c r="L46" s="13">
        <v>288069</v>
      </c>
      <c r="M46" s="13">
        <v>290978.78999999998</v>
      </c>
      <c r="N46" s="13">
        <v>872936.36999999988</v>
      </c>
      <c r="O46" s="15"/>
      <c r="P46" s="13"/>
      <c r="Q46" s="16">
        <f t="shared" si="0"/>
        <v>8729363.6999999993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459910797.19999999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45991079.719999999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8738305.1500000004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514640182.06999993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60" priority="7">
      <formula>ISERROR($Q49)</formula>
    </cfRule>
  </conditionalFormatting>
  <conditionalFormatting sqref="Q49">
    <cfRule type="expression" dxfId="159" priority="6">
      <formula>ISERROR($J47)</formula>
    </cfRule>
  </conditionalFormatting>
  <conditionalFormatting sqref="Q52">
    <cfRule type="expression" dxfId="158" priority="5">
      <formula>ISERROR($Q52)</formula>
    </cfRule>
  </conditionalFormatting>
  <conditionalFormatting sqref="Q52">
    <cfRule type="expression" dxfId="157" priority="4">
      <formula>ISERROR($Q52)</formula>
    </cfRule>
  </conditionalFormatting>
  <conditionalFormatting sqref="Q52">
    <cfRule type="expression" dxfId="156" priority="3">
      <formula>ISERROR($Q52)</formula>
    </cfRule>
  </conditionalFormatting>
  <conditionalFormatting sqref="Q52">
    <cfRule type="expression" dxfId="155" priority="8">
      <formula>ISERROR($J53)</formula>
    </cfRule>
  </conditionalFormatting>
  <conditionalFormatting sqref="Q47">
    <cfRule type="expression" dxfId="154" priority="9">
      <formula>ISERROR($G48)</formula>
    </cfRule>
  </conditionalFormatting>
  <conditionalFormatting sqref="D3:E3">
    <cfRule type="cellIs" dxfId="153" priority="2" operator="equal">
      <formula>0</formula>
    </cfRule>
  </conditionalFormatting>
  <conditionalFormatting sqref="Q51">
    <cfRule type="expression" dxfId="152" priority="1">
      <formula>ISERROR($Q51)</formula>
    </cfRule>
  </conditionalFormatting>
  <conditionalFormatting sqref="Q50">
    <cfRule type="expression" dxfId="151" priority="10">
      <formula>ISERROR($Q50)</formula>
    </cfRule>
  </conditionalFormatting>
  <dataValidations count="10">
    <dataValidation type="decimal" allowBlank="1" showInputMessage="1" showErrorMessage="1" sqref="G52:G53" xr:uid="{E628AD96-1209-4808-9F95-86B5F71B2BC6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76CBA77E-699B-42AE-808D-9BBD10203F21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338989FC-05AE-4E2A-A13E-E56AF1850FEF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46860689-C882-48BA-BD7C-5810297B5BAE}">
      <formula1>A8</formula1>
    </dataValidation>
    <dataValidation operator="greaterThanOrEqual" allowBlank="1" showInputMessage="1" showErrorMessage="1" sqref="K10:K46" xr:uid="{758D47F7-0592-42C8-92EF-753D3619EEF2}"/>
    <dataValidation type="decimal" allowBlank="1" showInputMessage="1" showErrorMessage="1" errorTitle="Error" error="Mayor a 1" sqref="Q47:Q48" xr:uid="{D020C120-3A3F-4AE0-B2F9-4531DD4DE2E1}">
      <formula1>0.011</formula1>
      <formula2>AG50</formula2>
    </dataValidation>
    <dataValidation type="decimal" operator="greaterThan" allowBlank="1" showInputMessage="1" showErrorMessage="1" sqref="O8:P46" xr:uid="{F59CD6B5-2C6F-40C0-AA8C-1680576D6625}">
      <formula1>0</formula1>
    </dataValidation>
    <dataValidation type="decimal" allowBlank="1" showInputMessage="1" showErrorMessage="1" errorTitle="Error" error="Mayor a 1" promptTitle="Porcentaje de AIU" prompt="Mayor a 1" sqref="N47" xr:uid="{74A02030-32B3-4522-9476-3E2CEA73EF6A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6BC37391-1583-49CF-9CB7-5CB5E87AA47D}">
      <formula1>0.011</formula1>
      <formula2>R50</formula2>
    </dataValidation>
    <dataValidation type="list" allowBlank="1" showInputMessage="1" showErrorMessage="1" sqref="D4" xr:uid="{C4ED94AD-5B00-4C6F-AF7F-5FD7FCE0F1B0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750B-CF2C-45E7-A79A-B2FEC7471B24}">
  <sheetPr>
    <tabColor rgb="FFFF0000"/>
  </sheetPr>
  <dimension ref="A1:Q54"/>
  <sheetViews>
    <sheetView topLeftCell="I1" workbookViewId="0">
      <selection activeCell="M12" sqref="M12"/>
    </sheetView>
  </sheetViews>
  <sheetFormatPr baseColWidth="10" defaultRowHeight="15" x14ac:dyDescent="0.25"/>
  <cols>
    <col min="10" max="10" width="15.28515625" customWidth="1"/>
    <col min="12" max="14" width="16" customWidth="1"/>
    <col min="17" max="17" width="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'[14]Solicitud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203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3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3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3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3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33">
        <v>51890</v>
      </c>
      <c r="K10" s="17">
        <v>0</v>
      </c>
      <c r="L10" s="13">
        <v>51890</v>
      </c>
      <c r="M10" s="13">
        <v>52414.14</v>
      </c>
      <c r="N10" s="13">
        <v>1572424.2</v>
      </c>
      <c r="O10" s="15"/>
      <c r="P10" s="33"/>
      <c r="Q10" s="16">
        <f t="shared" si="0"/>
        <v>15724242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33">
        <v>94108</v>
      </c>
      <c r="K11" s="17">
        <v>0</v>
      </c>
      <c r="L11" s="13">
        <v>94108</v>
      </c>
      <c r="M11" s="13">
        <v>95058.59</v>
      </c>
      <c r="N11" s="13">
        <v>11407030.799999999</v>
      </c>
      <c r="O11" s="15"/>
      <c r="P11" s="33"/>
      <c r="Q11" s="16">
        <f t="shared" si="0"/>
        <v>114070307.99999999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33">
        <v>32938</v>
      </c>
      <c r="K12" s="17">
        <v>0</v>
      </c>
      <c r="L12" s="13">
        <v>32938</v>
      </c>
      <c r="M12" s="13">
        <v>33270.71</v>
      </c>
      <c r="N12" s="13">
        <v>7984970.3999999994</v>
      </c>
      <c r="O12" s="15"/>
      <c r="P12" s="33"/>
      <c r="Q12" s="16">
        <f t="shared" si="0"/>
        <v>79849704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33">
        <v>35151</v>
      </c>
      <c r="K13" s="17">
        <v>0</v>
      </c>
      <c r="L13" s="13">
        <v>35151</v>
      </c>
      <c r="M13" s="13">
        <v>35506.06</v>
      </c>
      <c r="N13" s="13">
        <v>8521454.3999999985</v>
      </c>
      <c r="O13" s="15"/>
      <c r="P13" s="33"/>
      <c r="Q13" s="16">
        <f t="shared" si="0"/>
        <v>85214543.999999985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33">
        <v>108539</v>
      </c>
      <c r="K14" s="17">
        <v>0</v>
      </c>
      <c r="L14" s="13">
        <v>108539</v>
      </c>
      <c r="M14" s="13">
        <v>109635.35</v>
      </c>
      <c r="N14" s="13">
        <v>3289060.5</v>
      </c>
      <c r="O14" s="15"/>
      <c r="P14" s="33"/>
      <c r="Q14" s="16">
        <f t="shared" si="0"/>
        <v>32890605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33">
        <v>30130</v>
      </c>
      <c r="K15" s="17">
        <v>0</v>
      </c>
      <c r="L15" s="13">
        <v>30130</v>
      </c>
      <c r="M15" s="13">
        <v>30434.34</v>
      </c>
      <c r="N15" s="13">
        <v>7304241.5999999996</v>
      </c>
      <c r="O15" s="15"/>
      <c r="P15" s="33"/>
      <c r="Q15" s="16">
        <f t="shared" si="0"/>
        <v>73042416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33">
        <v>14228</v>
      </c>
      <c r="K16" s="17">
        <v>0</v>
      </c>
      <c r="L16" s="13">
        <v>14228</v>
      </c>
      <c r="M16" s="13">
        <v>14371.72</v>
      </c>
      <c r="N16" s="13">
        <v>948533.5199999999</v>
      </c>
      <c r="O16" s="15"/>
      <c r="P16" s="33"/>
      <c r="Q16" s="16">
        <f t="shared" si="0"/>
        <v>9485335.1999999993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33">
        <v>20390</v>
      </c>
      <c r="K17" s="17">
        <v>0</v>
      </c>
      <c r="L17" s="13">
        <v>20390</v>
      </c>
      <c r="M17" s="13">
        <v>20595.96</v>
      </c>
      <c r="N17" s="13">
        <v>1853636.4</v>
      </c>
      <c r="O17" s="15"/>
      <c r="P17" s="33"/>
      <c r="Q17" s="16">
        <f t="shared" si="0"/>
        <v>18536364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33">
        <v>32641</v>
      </c>
      <c r="K18" s="17">
        <v>0</v>
      </c>
      <c r="L18" s="13">
        <v>32641</v>
      </c>
      <c r="M18" s="13">
        <v>32970.71</v>
      </c>
      <c r="N18" s="13">
        <v>989121.29999999993</v>
      </c>
      <c r="O18" s="15"/>
      <c r="P18" s="33"/>
      <c r="Q18" s="16">
        <f t="shared" si="0"/>
        <v>9891213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33">
        <v>31804</v>
      </c>
      <c r="K19" s="17">
        <v>0</v>
      </c>
      <c r="L19" s="13">
        <v>31804</v>
      </c>
      <c r="M19" s="13">
        <v>32125.25</v>
      </c>
      <c r="N19" s="13">
        <v>963757.5</v>
      </c>
      <c r="O19" s="15"/>
      <c r="P19" s="33"/>
      <c r="Q19" s="16">
        <f t="shared" si="0"/>
        <v>9637575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33">
        <v>16469</v>
      </c>
      <c r="K20" s="17">
        <v>0</v>
      </c>
      <c r="L20" s="13">
        <v>16469</v>
      </c>
      <c r="M20" s="13">
        <v>16635.349999999999</v>
      </c>
      <c r="N20" s="13">
        <v>1247651.25</v>
      </c>
      <c r="O20" s="15"/>
      <c r="P20" s="33"/>
      <c r="Q20" s="16">
        <f t="shared" si="0"/>
        <v>12476512.5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33">
        <v>3921</v>
      </c>
      <c r="K21" s="17">
        <v>0</v>
      </c>
      <c r="L21" s="13">
        <v>3921</v>
      </c>
      <c r="M21" s="13">
        <v>3960.61</v>
      </c>
      <c r="N21" s="13">
        <v>297045.75</v>
      </c>
      <c r="O21" s="15"/>
      <c r="P21" s="33"/>
      <c r="Q21" s="16">
        <f t="shared" si="0"/>
        <v>2970457.5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33">
        <v>15065</v>
      </c>
      <c r="K22" s="17">
        <v>0</v>
      </c>
      <c r="L22" s="13">
        <v>15065</v>
      </c>
      <c r="M22" s="13">
        <v>15217.17</v>
      </c>
      <c r="N22" s="13">
        <v>456515.1</v>
      </c>
      <c r="O22" s="15"/>
      <c r="P22" s="33"/>
      <c r="Q22" s="16">
        <f t="shared" si="0"/>
        <v>4565151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33">
        <v>14116</v>
      </c>
      <c r="K23" s="17">
        <v>0</v>
      </c>
      <c r="L23" s="13">
        <v>14116</v>
      </c>
      <c r="M23" s="13">
        <v>14258.59</v>
      </c>
      <c r="N23" s="13">
        <v>42775.770000000004</v>
      </c>
      <c r="O23" s="15"/>
      <c r="P23" s="33"/>
      <c r="Q23" s="16">
        <f t="shared" si="0"/>
        <v>427757.70000000007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33">
        <v>5858</v>
      </c>
      <c r="K24" s="17">
        <v>0</v>
      </c>
      <c r="L24" s="13">
        <v>5858</v>
      </c>
      <c r="M24" s="13">
        <v>5917.17</v>
      </c>
      <c r="N24" s="13">
        <v>177515.1</v>
      </c>
      <c r="O24" s="15"/>
      <c r="P24" s="33"/>
      <c r="Q24" s="16">
        <f t="shared" si="0"/>
        <v>1775151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33">
        <v>10979</v>
      </c>
      <c r="K25" s="17">
        <v>0</v>
      </c>
      <c r="L25" s="13">
        <v>10979</v>
      </c>
      <c r="M25" s="13">
        <v>11089.9</v>
      </c>
      <c r="N25" s="13">
        <v>332697</v>
      </c>
      <c r="O25" s="15"/>
      <c r="P25" s="33"/>
      <c r="Q25" s="16">
        <f t="shared" si="0"/>
        <v>3326970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33">
        <v>24773</v>
      </c>
      <c r="K26" s="17">
        <v>0</v>
      </c>
      <c r="L26" s="13">
        <v>24773</v>
      </c>
      <c r="M26" s="13">
        <v>25023.23</v>
      </c>
      <c r="N26" s="13">
        <v>750696.9</v>
      </c>
      <c r="O26" s="15"/>
      <c r="P26" s="33"/>
      <c r="Q26" s="16">
        <f t="shared" si="0"/>
        <v>7506969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33">
        <v>13391</v>
      </c>
      <c r="K27" s="17">
        <v>0</v>
      </c>
      <c r="L27" s="13">
        <v>13391</v>
      </c>
      <c r="M27" s="13">
        <v>13526.26</v>
      </c>
      <c r="N27" s="13">
        <v>405787.8</v>
      </c>
      <c r="O27" s="15"/>
      <c r="P27" s="33"/>
      <c r="Q27" s="16">
        <f t="shared" si="0"/>
        <v>4057878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33">
        <v>30130</v>
      </c>
      <c r="K28" s="17">
        <v>0</v>
      </c>
      <c r="L28" s="13">
        <v>30130</v>
      </c>
      <c r="M28" s="13">
        <v>30434.34</v>
      </c>
      <c r="N28" s="13">
        <v>91303.02</v>
      </c>
      <c r="O28" s="15"/>
      <c r="P28" s="33"/>
      <c r="Q28" s="16">
        <f t="shared" si="0"/>
        <v>913030.20000000007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33">
        <v>34506</v>
      </c>
      <c r="K29" s="17">
        <v>0</v>
      </c>
      <c r="L29" s="13">
        <v>34506</v>
      </c>
      <c r="M29" s="13">
        <v>34854.550000000003</v>
      </c>
      <c r="N29" s="13">
        <v>104563.65000000001</v>
      </c>
      <c r="O29" s="15"/>
      <c r="P29" s="33"/>
      <c r="Q29" s="16">
        <f t="shared" si="0"/>
        <v>1045636.5000000001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33">
        <v>40173</v>
      </c>
      <c r="K30" s="17">
        <v>0</v>
      </c>
      <c r="L30" s="13">
        <v>40173</v>
      </c>
      <c r="M30" s="13">
        <v>40578.79</v>
      </c>
      <c r="N30" s="13">
        <v>121736.37</v>
      </c>
      <c r="O30" s="15"/>
      <c r="P30" s="33"/>
      <c r="Q30" s="16">
        <f t="shared" si="0"/>
        <v>1217363.7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33">
        <v>13717</v>
      </c>
      <c r="K31" s="17">
        <v>0</v>
      </c>
      <c r="L31" s="13">
        <v>13717</v>
      </c>
      <c r="M31" s="13">
        <v>13855.56</v>
      </c>
      <c r="N31" s="13">
        <v>1870500.5999999999</v>
      </c>
      <c r="O31" s="15"/>
      <c r="P31" s="33"/>
      <c r="Q31" s="16">
        <f t="shared" si="0"/>
        <v>18705006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33">
        <v>28539</v>
      </c>
      <c r="K32" s="17">
        <v>0</v>
      </c>
      <c r="L32" s="13">
        <v>28539</v>
      </c>
      <c r="M32" s="13">
        <v>28827.27</v>
      </c>
      <c r="N32" s="13">
        <v>2594454.2999999998</v>
      </c>
      <c r="O32" s="15"/>
      <c r="P32" s="33"/>
      <c r="Q32" s="16">
        <f t="shared" si="0"/>
        <v>25944543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33">
        <v>26743</v>
      </c>
      <c r="K33" s="17">
        <v>0</v>
      </c>
      <c r="L33" s="13">
        <v>26743</v>
      </c>
      <c r="M33" s="13">
        <v>27013.13</v>
      </c>
      <c r="N33" s="13">
        <v>2431181.7000000002</v>
      </c>
      <c r="O33" s="15"/>
      <c r="P33" s="33"/>
      <c r="Q33" s="16">
        <f t="shared" si="0"/>
        <v>24311817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33">
        <v>28539</v>
      </c>
      <c r="K34" s="17">
        <v>0</v>
      </c>
      <c r="L34" s="13">
        <v>28539</v>
      </c>
      <c r="M34" s="13">
        <v>28827.27</v>
      </c>
      <c r="N34" s="13">
        <v>2594454.2999999998</v>
      </c>
      <c r="O34" s="15"/>
      <c r="P34" s="33"/>
      <c r="Q34" s="16">
        <f t="shared" si="0"/>
        <v>25944543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33">
        <v>30381</v>
      </c>
      <c r="K35" s="17">
        <v>0</v>
      </c>
      <c r="L35" s="13">
        <v>30381</v>
      </c>
      <c r="M35" s="13">
        <v>30687.88</v>
      </c>
      <c r="N35" s="13">
        <v>2761909.2</v>
      </c>
      <c r="O35" s="15"/>
      <c r="P35" s="33"/>
      <c r="Q35" s="16">
        <f t="shared" si="0"/>
        <v>27619092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33">
        <v>10043</v>
      </c>
      <c r="K36" s="17">
        <v>0</v>
      </c>
      <c r="L36" s="13">
        <v>10043</v>
      </c>
      <c r="M36" s="13">
        <v>10144.44</v>
      </c>
      <c r="N36" s="13">
        <v>395633.16000000003</v>
      </c>
      <c r="O36" s="15"/>
      <c r="P36" s="33"/>
      <c r="Q36" s="16">
        <f t="shared" si="0"/>
        <v>3956331.6000000006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33">
        <v>9410</v>
      </c>
      <c r="K37" s="17">
        <v>0</v>
      </c>
      <c r="L37" s="13">
        <v>9410</v>
      </c>
      <c r="M37" s="13">
        <v>9505.0499999999993</v>
      </c>
      <c r="N37" s="13">
        <v>370696.94999999995</v>
      </c>
      <c r="O37" s="15"/>
      <c r="P37" s="33"/>
      <c r="Q37" s="16">
        <f t="shared" si="0"/>
        <v>3706969.4999999995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33">
        <v>26978</v>
      </c>
      <c r="K38" s="17">
        <v>0</v>
      </c>
      <c r="L38" s="13">
        <v>26978</v>
      </c>
      <c r="M38" s="13">
        <v>27250.51</v>
      </c>
      <c r="N38" s="13">
        <v>5722607.0999999996</v>
      </c>
      <c r="O38" s="15"/>
      <c r="P38" s="33"/>
      <c r="Q38" s="16">
        <f t="shared" si="0"/>
        <v>57226071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33">
        <v>33722</v>
      </c>
      <c r="K39" s="17">
        <v>0</v>
      </c>
      <c r="L39" s="13">
        <v>33722</v>
      </c>
      <c r="M39" s="13">
        <v>34062.629999999997</v>
      </c>
      <c r="N39" s="13">
        <v>5109394.5</v>
      </c>
      <c r="O39" s="15"/>
      <c r="P39" s="33"/>
      <c r="Q39" s="16">
        <f t="shared" si="0"/>
        <v>51093945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33">
        <v>12547</v>
      </c>
      <c r="K40" s="17">
        <v>0</v>
      </c>
      <c r="L40" s="13">
        <v>12547</v>
      </c>
      <c r="M40" s="13">
        <v>12673.74</v>
      </c>
      <c r="N40" s="13">
        <v>418233.42</v>
      </c>
      <c r="O40" s="15"/>
      <c r="P40" s="33"/>
      <c r="Q40" s="16">
        <f t="shared" si="0"/>
        <v>4182334.1999999997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33">
        <v>73930</v>
      </c>
      <c r="K41" s="17">
        <v>0</v>
      </c>
      <c r="L41" s="13">
        <v>73930</v>
      </c>
      <c r="M41" s="13">
        <v>74676.77</v>
      </c>
      <c r="N41" s="13">
        <v>224030.31</v>
      </c>
      <c r="O41" s="15"/>
      <c r="P41" s="33"/>
      <c r="Q41" s="16">
        <f t="shared" si="0"/>
        <v>2240303.1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33">
        <v>48599</v>
      </c>
      <c r="K42" s="17">
        <v>0</v>
      </c>
      <c r="L42" s="13">
        <v>48599</v>
      </c>
      <c r="M42" s="13">
        <v>49089.9</v>
      </c>
      <c r="N42" s="13">
        <v>294539.40000000002</v>
      </c>
      <c r="O42" s="15"/>
      <c r="P42" s="33"/>
      <c r="Q42" s="16">
        <f t="shared" si="0"/>
        <v>2945394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33">
        <v>99326</v>
      </c>
      <c r="K43" s="17">
        <v>0</v>
      </c>
      <c r="L43" s="13">
        <v>99326</v>
      </c>
      <c r="M43" s="13">
        <v>100329.29</v>
      </c>
      <c r="N43" s="13">
        <v>300987.87</v>
      </c>
      <c r="O43" s="15"/>
      <c r="P43" s="33"/>
      <c r="Q43" s="16">
        <f t="shared" si="0"/>
        <v>3009878.7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33">
        <v>375771</v>
      </c>
      <c r="K44" s="17">
        <v>0</v>
      </c>
      <c r="L44" s="13">
        <v>375771</v>
      </c>
      <c r="M44" s="13">
        <v>379566.67</v>
      </c>
      <c r="N44" s="13">
        <v>1138700.01</v>
      </c>
      <c r="O44" s="15"/>
      <c r="P44" s="33"/>
      <c r="Q44" s="16">
        <f t="shared" si="0"/>
        <v>11387000.1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33">
        <v>545783</v>
      </c>
      <c r="K45" s="17">
        <v>0</v>
      </c>
      <c r="L45" s="13">
        <v>545783</v>
      </c>
      <c r="M45" s="13">
        <v>551295.96</v>
      </c>
      <c r="N45" s="13">
        <v>1653887.88</v>
      </c>
      <c r="O45" s="15"/>
      <c r="P45" s="33"/>
      <c r="Q45" s="16">
        <f t="shared" si="0"/>
        <v>16538878.799999999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33">
        <v>750685</v>
      </c>
      <c r="K46" s="17">
        <v>0</v>
      </c>
      <c r="L46" s="13">
        <v>750685</v>
      </c>
      <c r="M46" s="13">
        <v>758267.68</v>
      </c>
      <c r="N46" s="13">
        <v>2274803.04</v>
      </c>
      <c r="O46" s="15"/>
      <c r="P46" s="33"/>
      <c r="Q46" s="16">
        <f t="shared" si="0"/>
        <v>22748030.399999999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1102226815.4000001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110222681.54000001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20942309.489999998</v>
      </c>
    </row>
    <row r="52" spans="1:17" x14ac:dyDescent="0.25">
      <c r="A52" s="5"/>
      <c r="B52" s="34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1233391806.4300001</v>
      </c>
    </row>
    <row r="53" spans="1:17" x14ac:dyDescent="0.25">
      <c r="A53" s="5"/>
      <c r="B53" s="34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35"/>
      <c r="C54" s="35"/>
      <c r="D54" s="35"/>
      <c r="E54" s="96" t="s">
        <v>200</v>
      </c>
      <c r="F54" s="97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50" priority="7">
      <formula>ISERROR($Q49)</formula>
    </cfRule>
  </conditionalFormatting>
  <conditionalFormatting sqref="Q49">
    <cfRule type="expression" dxfId="149" priority="6">
      <formula>ISERROR($J47)</formula>
    </cfRule>
  </conditionalFormatting>
  <conditionalFormatting sqref="Q52">
    <cfRule type="expression" dxfId="148" priority="5">
      <formula>ISERROR($Q52)</formula>
    </cfRule>
  </conditionalFormatting>
  <conditionalFormatting sqref="Q52">
    <cfRule type="expression" dxfId="147" priority="4">
      <formula>ISERROR($Q52)</formula>
    </cfRule>
  </conditionalFormatting>
  <conditionalFormatting sqref="Q52">
    <cfRule type="expression" dxfId="146" priority="3">
      <formula>ISERROR($Q52)</formula>
    </cfRule>
  </conditionalFormatting>
  <conditionalFormatting sqref="Q52">
    <cfRule type="expression" dxfId="145" priority="8">
      <formula>ISERROR($J53)</formula>
    </cfRule>
  </conditionalFormatting>
  <conditionalFormatting sqref="Q47">
    <cfRule type="expression" dxfId="144" priority="9">
      <formula>ISERROR($G48)</formula>
    </cfRule>
  </conditionalFormatting>
  <conditionalFormatting sqref="D3:E3">
    <cfRule type="cellIs" dxfId="143" priority="2" operator="equal">
      <formula>0</formula>
    </cfRule>
  </conditionalFormatting>
  <conditionalFormatting sqref="Q51">
    <cfRule type="expression" dxfId="142" priority="1">
      <formula>ISERROR($Q51)</formula>
    </cfRule>
  </conditionalFormatting>
  <conditionalFormatting sqref="Q50">
    <cfRule type="expression" dxfId="141" priority="10">
      <formula>ISERROR($Q50)</formula>
    </cfRule>
  </conditionalFormatting>
  <dataValidations count="10">
    <dataValidation type="decimal" allowBlank="1" showInputMessage="1" showErrorMessage="1" sqref="G52:G53" xr:uid="{FFF4BBF4-1D6C-4404-BB54-C3022B297F5C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8D67E4FB-8605-4A58-B318-A14360EF63D3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DC93CB2B-481B-4688-81E7-AE73482B37A4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70E7CA65-FF31-46BA-9848-CD0CB324FDF3}">
      <formula1>A8</formula1>
    </dataValidation>
    <dataValidation operator="greaterThanOrEqual" allowBlank="1" showInputMessage="1" showErrorMessage="1" sqref="K10:K46" xr:uid="{BF434153-CBF8-45E1-BA45-6CDA0D6E2398}"/>
    <dataValidation type="decimal" allowBlank="1" showInputMessage="1" showErrorMessage="1" errorTitle="Error" error="Mayor a 1" sqref="Q47:Q48" xr:uid="{27F27957-9A65-46FE-8AF4-C8064A16BAE4}">
      <formula1>0.011</formula1>
      <formula2>AG50</formula2>
    </dataValidation>
    <dataValidation type="decimal" operator="greaterThan" allowBlank="1" showInputMessage="1" showErrorMessage="1" sqref="O8:P46" xr:uid="{2F078C48-FB06-4306-B1FD-2AB894373E67}">
      <formula1>0</formula1>
    </dataValidation>
    <dataValidation type="decimal" allowBlank="1" showInputMessage="1" showErrorMessage="1" errorTitle="Error" error="Mayor a 1" promptTitle="Porcentaje de AIU" prompt="Mayor a 1" sqref="N47" xr:uid="{C9FAF02F-13CC-41B0-8A33-8BBEC695FE0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F6340EFC-F63F-4197-BB3B-E265CD1A6667}">
      <formula1>0.011</formula1>
      <formula2>R50</formula2>
    </dataValidation>
    <dataValidation type="list" allowBlank="1" showInputMessage="1" showErrorMessage="1" sqref="D4" xr:uid="{2CAE6E78-8D34-4AFB-8CFC-E489210AC102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BD4A-A5F0-4ADB-9A43-F3B701B18BDF}">
  <sheetPr>
    <tabColor rgb="FFFF0000"/>
  </sheetPr>
  <dimension ref="A1:Q54"/>
  <sheetViews>
    <sheetView topLeftCell="G1" workbookViewId="0">
      <selection activeCell="J46" sqref="J46"/>
    </sheetView>
  </sheetViews>
  <sheetFormatPr baseColWidth="10" defaultRowHeight="15" x14ac:dyDescent="0.25"/>
  <cols>
    <col min="10" max="10" width="14.28515625" customWidth="1"/>
    <col min="12" max="14" width="13.5703125" customWidth="1"/>
    <col min="17" max="17" width="21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'[15]Solicitud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62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13173</v>
      </c>
      <c r="K10" s="17">
        <v>0.505</v>
      </c>
      <c r="L10" s="13">
        <v>6520.6350000000002</v>
      </c>
      <c r="M10" s="13">
        <v>6586.5</v>
      </c>
      <c r="N10" s="13">
        <v>197595</v>
      </c>
      <c r="O10" s="15"/>
      <c r="P10" s="13"/>
      <c r="Q10" s="16">
        <f t="shared" si="0"/>
        <v>1975950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35221</v>
      </c>
      <c r="K11" s="17">
        <v>0.505</v>
      </c>
      <c r="L11" s="13">
        <v>17434.395</v>
      </c>
      <c r="M11" s="13">
        <v>17610.5</v>
      </c>
      <c r="N11" s="13">
        <v>2113260</v>
      </c>
      <c r="O11" s="15"/>
      <c r="P11" s="13"/>
      <c r="Q11" s="16">
        <f t="shared" si="0"/>
        <v>21132600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12035</v>
      </c>
      <c r="K12" s="17">
        <v>0.505</v>
      </c>
      <c r="L12" s="13">
        <v>5957.3249999999998</v>
      </c>
      <c r="M12" s="13">
        <v>6017.5</v>
      </c>
      <c r="N12" s="13">
        <v>1444200</v>
      </c>
      <c r="O12" s="15"/>
      <c r="P12" s="13"/>
      <c r="Q12" s="16">
        <f t="shared" si="0"/>
        <v>14442000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14538</v>
      </c>
      <c r="K13" s="17">
        <v>0.505</v>
      </c>
      <c r="L13" s="13">
        <v>7196.3099999999995</v>
      </c>
      <c r="M13" s="13">
        <v>7269</v>
      </c>
      <c r="N13" s="13">
        <v>1744560</v>
      </c>
      <c r="O13" s="15"/>
      <c r="P13" s="13"/>
      <c r="Q13" s="16">
        <f t="shared" si="0"/>
        <v>17445600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13050</v>
      </c>
      <c r="K14" s="17">
        <v>0.505</v>
      </c>
      <c r="L14" s="13">
        <v>6459.75</v>
      </c>
      <c r="M14" s="13">
        <v>6525</v>
      </c>
      <c r="N14" s="13">
        <v>195750</v>
      </c>
      <c r="O14" s="15"/>
      <c r="P14" s="13"/>
      <c r="Q14" s="16">
        <f t="shared" si="0"/>
        <v>1957500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11588</v>
      </c>
      <c r="K15" s="17">
        <v>0.505</v>
      </c>
      <c r="L15" s="13">
        <v>5736.06</v>
      </c>
      <c r="M15" s="13">
        <v>5794</v>
      </c>
      <c r="N15" s="13">
        <v>1390560</v>
      </c>
      <c r="O15" s="15"/>
      <c r="P15" s="13"/>
      <c r="Q15" s="16">
        <f t="shared" si="0"/>
        <v>13905600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6732</v>
      </c>
      <c r="K16" s="17">
        <v>0.505</v>
      </c>
      <c r="L16" s="13">
        <v>3332.34</v>
      </c>
      <c r="M16" s="13">
        <v>3366</v>
      </c>
      <c r="N16" s="13">
        <v>222156</v>
      </c>
      <c r="O16" s="15"/>
      <c r="P16" s="13"/>
      <c r="Q16" s="16">
        <f t="shared" si="0"/>
        <v>2221560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4620</v>
      </c>
      <c r="K17" s="17">
        <v>0.505</v>
      </c>
      <c r="L17" s="13">
        <v>2286.9</v>
      </c>
      <c r="M17" s="13">
        <v>2310</v>
      </c>
      <c r="N17" s="13">
        <v>207900</v>
      </c>
      <c r="O17" s="15"/>
      <c r="P17" s="13"/>
      <c r="Q17" s="16">
        <f t="shared" si="0"/>
        <v>2079000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6381</v>
      </c>
      <c r="K18" s="17">
        <v>0.505</v>
      </c>
      <c r="L18" s="13">
        <v>3158.5949999999998</v>
      </c>
      <c r="M18" s="13">
        <v>3190.5</v>
      </c>
      <c r="N18" s="13">
        <v>95715</v>
      </c>
      <c r="O18" s="15"/>
      <c r="P18" s="13"/>
      <c r="Q18" s="16">
        <f t="shared" si="0"/>
        <v>957150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9901</v>
      </c>
      <c r="K19" s="17">
        <v>0.505</v>
      </c>
      <c r="L19" s="13">
        <v>4900.9949999999999</v>
      </c>
      <c r="M19" s="13">
        <v>4950.5</v>
      </c>
      <c r="N19" s="13">
        <v>148515</v>
      </c>
      <c r="O19" s="15"/>
      <c r="P19" s="13"/>
      <c r="Q19" s="16">
        <f t="shared" si="0"/>
        <v>1485150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10516</v>
      </c>
      <c r="K20" s="17">
        <v>0.505</v>
      </c>
      <c r="L20" s="13">
        <v>5205.42</v>
      </c>
      <c r="M20" s="13">
        <v>5258</v>
      </c>
      <c r="N20" s="13">
        <v>394350</v>
      </c>
      <c r="O20" s="15"/>
      <c r="P20" s="13"/>
      <c r="Q20" s="16">
        <f t="shared" si="0"/>
        <v>3943500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452</v>
      </c>
      <c r="K21" s="17">
        <v>0.505</v>
      </c>
      <c r="L21" s="13">
        <v>223.74</v>
      </c>
      <c r="M21" s="13">
        <v>226</v>
      </c>
      <c r="N21" s="13">
        <v>16950</v>
      </c>
      <c r="O21" s="15"/>
      <c r="P21" s="13"/>
      <c r="Q21" s="16">
        <f t="shared" si="0"/>
        <v>169500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5768</v>
      </c>
      <c r="K22" s="17">
        <v>0.505</v>
      </c>
      <c r="L22" s="13">
        <v>2855.16</v>
      </c>
      <c r="M22" s="13">
        <v>2884</v>
      </c>
      <c r="N22" s="13">
        <v>86520</v>
      </c>
      <c r="O22" s="15"/>
      <c r="P22" s="13"/>
      <c r="Q22" s="16">
        <f t="shared" si="0"/>
        <v>865200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5768</v>
      </c>
      <c r="K23" s="17">
        <v>0.505</v>
      </c>
      <c r="L23" s="13">
        <v>2855.16</v>
      </c>
      <c r="M23" s="13">
        <v>2884</v>
      </c>
      <c r="N23" s="13">
        <v>8652</v>
      </c>
      <c r="O23" s="15"/>
      <c r="P23" s="13"/>
      <c r="Q23" s="16">
        <f t="shared" si="0"/>
        <v>86520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5687</v>
      </c>
      <c r="K24" s="17">
        <v>0.505</v>
      </c>
      <c r="L24" s="13">
        <v>2815.0650000000001</v>
      </c>
      <c r="M24" s="13">
        <v>2843.5</v>
      </c>
      <c r="N24" s="13">
        <v>85305</v>
      </c>
      <c r="O24" s="15"/>
      <c r="P24" s="13"/>
      <c r="Q24" s="16">
        <f t="shared" si="0"/>
        <v>853050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3554</v>
      </c>
      <c r="K25" s="17">
        <v>0.505</v>
      </c>
      <c r="L25" s="13">
        <v>1759.23</v>
      </c>
      <c r="M25" s="13">
        <v>1777</v>
      </c>
      <c r="N25" s="13">
        <v>53310</v>
      </c>
      <c r="O25" s="15"/>
      <c r="P25" s="13"/>
      <c r="Q25" s="16">
        <f t="shared" si="0"/>
        <v>533100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12930</v>
      </c>
      <c r="K26" s="17">
        <v>0.505</v>
      </c>
      <c r="L26" s="13">
        <v>6400.35</v>
      </c>
      <c r="M26" s="13">
        <v>6465</v>
      </c>
      <c r="N26" s="13">
        <v>193950</v>
      </c>
      <c r="O26" s="15"/>
      <c r="P26" s="13"/>
      <c r="Q26" s="16">
        <f t="shared" si="0"/>
        <v>1939500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8075</v>
      </c>
      <c r="K27" s="17">
        <v>0.505</v>
      </c>
      <c r="L27" s="13">
        <v>3997.125</v>
      </c>
      <c r="M27" s="13">
        <v>4037.5</v>
      </c>
      <c r="N27" s="13">
        <v>121125</v>
      </c>
      <c r="O27" s="15"/>
      <c r="P27" s="13"/>
      <c r="Q27" s="16">
        <f t="shared" si="0"/>
        <v>1211250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27461</v>
      </c>
      <c r="K28" s="17">
        <v>0.505</v>
      </c>
      <c r="L28" s="13">
        <v>13593.195</v>
      </c>
      <c r="M28" s="13">
        <v>13730.5</v>
      </c>
      <c r="N28" s="13">
        <v>41191.5</v>
      </c>
      <c r="O28" s="15"/>
      <c r="P28" s="13"/>
      <c r="Q28" s="16">
        <f t="shared" si="0"/>
        <v>411915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33922</v>
      </c>
      <c r="K29" s="17">
        <v>0.505</v>
      </c>
      <c r="L29" s="13">
        <v>16791.39</v>
      </c>
      <c r="M29" s="13">
        <v>16961</v>
      </c>
      <c r="N29" s="13">
        <v>50883</v>
      </c>
      <c r="O29" s="15"/>
      <c r="P29" s="13"/>
      <c r="Q29" s="16">
        <f t="shared" si="0"/>
        <v>508830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33922</v>
      </c>
      <c r="K30" s="17">
        <v>0.505</v>
      </c>
      <c r="L30" s="13">
        <v>16791.39</v>
      </c>
      <c r="M30" s="13">
        <v>16961</v>
      </c>
      <c r="N30" s="13">
        <v>50883</v>
      </c>
      <c r="O30" s="15"/>
      <c r="P30" s="13"/>
      <c r="Q30" s="16">
        <f t="shared" si="0"/>
        <v>508830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1222</v>
      </c>
      <c r="K31" s="17">
        <v>0.505</v>
      </c>
      <c r="L31" s="13">
        <v>604.89</v>
      </c>
      <c r="M31" s="13">
        <v>611</v>
      </c>
      <c r="N31" s="13">
        <v>82485</v>
      </c>
      <c r="O31" s="15"/>
      <c r="P31" s="13"/>
      <c r="Q31" s="16">
        <f t="shared" si="0"/>
        <v>824850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4454</v>
      </c>
      <c r="K32" s="17">
        <v>0.505</v>
      </c>
      <c r="L32" s="13">
        <v>2204.73</v>
      </c>
      <c r="M32" s="13">
        <v>2227</v>
      </c>
      <c r="N32" s="13">
        <v>200430</v>
      </c>
      <c r="O32" s="15"/>
      <c r="P32" s="13"/>
      <c r="Q32" s="16">
        <f t="shared" si="0"/>
        <v>2004300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4799</v>
      </c>
      <c r="K33" s="17">
        <v>0.505</v>
      </c>
      <c r="L33" s="13">
        <v>2375.5050000000001</v>
      </c>
      <c r="M33" s="13">
        <v>2399.5</v>
      </c>
      <c r="N33" s="13">
        <v>215955</v>
      </c>
      <c r="O33" s="15"/>
      <c r="P33" s="13"/>
      <c r="Q33" s="16">
        <f t="shared" si="0"/>
        <v>2159550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4799</v>
      </c>
      <c r="K34" s="17">
        <v>0.505</v>
      </c>
      <c r="L34" s="13">
        <v>2375.5050000000001</v>
      </c>
      <c r="M34" s="13">
        <v>2399.5</v>
      </c>
      <c r="N34" s="13">
        <v>215955</v>
      </c>
      <c r="O34" s="15"/>
      <c r="P34" s="13"/>
      <c r="Q34" s="16">
        <f t="shared" si="0"/>
        <v>2159550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7383</v>
      </c>
      <c r="K35" s="17">
        <v>0.505</v>
      </c>
      <c r="L35" s="13">
        <v>3654.585</v>
      </c>
      <c r="M35" s="13">
        <v>3691.5</v>
      </c>
      <c r="N35" s="13">
        <v>332235</v>
      </c>
      <c r="O35" s="15"/>
      <c r="P35" s="13"/>
      <c r="Q35" s="16">
        <f t="shared" si="0"/>
        <v>3322350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5541</v>
      </c>
      <c r="K36" s="17">
        <v>0.505</v>
      </c>
      <c r="L36" s="13">
        <v>2742.7950000000001</v>
      </c>
      <c r="M36" s="13">
        <v>2770.5</v>
      </c>
      <c r="N36" s="13">
        <v>108049.5</v>
      </c>
      <c r="O36" s="15"/>
      <c r="P36" s="13"/>
      <c r="Q36" s="16">
        <f t="shared" si="0"/>
        <v>1080495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5525</v>
      </c>
      <c r="K37" s="17">
        <v>0.505</v>
      </c>
      <c r="L37" s="13">
        <v>2734.875</v>
      </c>
      <c r="M37" s="13">
        <v>2762.5</v>
      </c>
      <c r="N37" s="13">
        <v>107737.5</v>
      </c>
      <c r="O37" s="15"/>
      <c r="P37" s="13"/>
      <c r="Q37" s="16">
        <f t="shared" si="0"/>
        <v>1077375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15669</v>
      </c>
      <c r="K38" s="17">
        <v>0.505</v>
      </c>
      <c r="L38" s="13">
        <v>7756.1549999999997</v>
      </c>
      <c r="M38" s="13">
        <v>7834.5</v>
      </c>
      <c r="N38" s="13">
        <v>1645245</v>
      </c>
      <c r="O38" s="15"/>
      <c r="P38" s="13"/>
      <c r="Q38" s="16">
        <f t="shared" si="0"/>
        <v>16452450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37153</v>
      </c>
      <c r="K39" s="17">
        <v>0.505</v>
      </c>
      <c r="L39" s="13">
        <v>18390.735000000001</v>
      </c>
      <c r="M39" s="13">
        <v>18576.5</v>
      </c>
      <c r="N39" s="13">
        <v>2786475</v>
      </c>
      <c r="O39" s="15"/>
      <c r="P39" s="13"/>
      <c r="Q39" s="16">
        <f t="shared" si="0"/>
        <v>27864750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6446</v>
      </c>
      <c r="K40" s="17">
        <v>0.505</v>
      </c>
      <c r="L40" s="13">
        <v>3190.77</v>
      </c>
      <c r="M40" s="13">
        <v>3223</v>
      </c>
      <c r="N40" s="13">
        <v>106359</v>
      </c>
      <c r="O40" s="15"/>
      <c r="P40" s="13"/>
      <c r="Q40" s="16">
        <f t="shared" si="0"/>
        <v>1063590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46741</v>
      </c>
      <c r="K41" s="17">
        <v>0.505</v>
      </c>
      <c r="L41" s="13">
        <v>23136.794999999998</v>
      </c>
      <c r="M41" s="13">
        <v>23370.5</v>
      </c>
      <c r="N41" s="13">
        <v>70111.5</v>
      </c>
      <c r="O41" s="15"/>
      <c r="P41" s="13"/>
      <c r="Q41" s="16">
        <f t="shared" si="0"/>
        <v>701115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18229</v>
      </c>
      <c r="K42" s="17">
        <v>0.505</v>
      </c>
      <c r="L42" s="13">
        <v>9023.3549999999996</v>
      </c>
      <c r="M42" s="13">
        <v>9114.5</v>
      </c>
      <c r="N42" s="13">
        <v>54687</v>
      </c>
      <c r="O42" s="15"/>
      <c r="P42" s="13"/>
      <c r="Q42" s="16">
        <f t="shared" si="0"/>
        <v>546870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28044</v>
      </c>
      <c r="K43" s="17">
        <v>0.505</v>
      </c>
      <c r="L43" s="13">
        <v>13881.78</v>
      </c>
      <c r="M43" s="13">
        <v>14022</v>
      </c>
      <c r="N43" s="13">
        <v>42066</v>
      </c>
      <c r="O43" s="15"/>
      <c r="P43" s="13"/>
      <c r="Q43" s="16">
        <f t="shared" si="0"/>
        <v>420660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86769</v>
      </c>
      <c r="K44" s="17">
        <v>0.505</v>
      </c>
      <c r="L44" s="13">
        <v>42950.654999999999</v>
      </c>
      <c r="M44" s="13">
        <v>43384.5</v>
      </c>
      <c r="N44" s="13">
        <v>130153.5</v>
      </c>
      <c r="O44" s="15"/>
      <c r="P44" s="13"/>
      <c r="Q44" s="16">
        <f t="shared" si="0"/>
        <v>1301535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108461</v>
      </c>
      <c r="K45" s="17">
        <v>0.505</v>
      </c>
      <c r="L45" s="13">
        <v>53688.195</v>
      </c>
      <c r="M45" s="13">
        <v>54230.5</v>
      </c>
      <c r="N45" s="13">
        <v>162691.5</v>
      </c>
      <c r="O45" s="15"/>
      <c r="P45" s="13"/>
      <c r="Q45" s="16">
        <f t="shared" si="0"/>
        <v>1626915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185093</v>
      </c>
      <c r="K46" s="17">
        <v>0.505</v>
      </c>
      <c r="L46" s="13">
        <v>91621.035000000003</v>
      </c>
      <c r="M46" s="13">
        <v>92546.5</v>
      </c>
      <c r="N46" s="13">
        <v>277639.5</v>
      </c>
      <c r="O46" s="15"/>
      <c r="P46" s="13"/>
      <c r="Q46" s="16">
        <f t="shared" si="0"/>
        <v>2776395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466057549.69999999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46605754.969999999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8855093.4399999995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521518398.10999995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40" priority="7">
      <formula>ISERROR($Q49)</formula>
    </cfRule>
  </conditionalFormatting>
  <conditionalFormatting sqref="Q49">
    <cfRule type="expression" dxfId="139" priority="6">
      <formula>ISERROR($J47)</formula>
    </cfRule>
  </conditionalFormatting>
  <conditionalFormatting sqref="Q52">
    <cfRule type="expression" dxfId="138" priority="5">
      <formula>ISERROR($Q52)</formula>
    </cfRule>
  </conditionalFormatting>
  <conditionalFormatting sqref="Q52">
    <cfRule type="expression" dxfId="137" priority="4">
      <formula>ISERROR($Q52)</formula>
    </cfRule>
  </conditionalFormatting>
  <conditionalFormatting sqref="Q52">
    <cfRule type="expression" dxfId="136" priority="3">
      <formula>ISERROR($Q52)</formula>
    </cfRule>
  </conditionalFormatting>
  <conditionalFormatting sqref="Q52">
    <cfRule type="expression" dxfId="135" priority="8">
      <formula>ISERROR($J53)</formula>
    </cfRule>
  </conditionalFormatting>
  <conditionalFormatting sqref="Q47">
    <cfRule type="expression" dxfId="134" priority="9">
      <formula>ISERROR($G48)</formula>
    </cfRule>
  </conditionalFormatting>
  <conditionalFormatting sqref="D3:E3">
    <cfRule type="cellIs" dxfId="133" priority="2" operator="equal">
      <formula>0</formula>
    </cfRule>
  </conditionalFormatting>
  <conditionalFormatting sqref="Q51">
    <cfRule type="expression" dxfId="132" priority="1">
      <formula>ISERROR($Q51)</formula>
    </cfRule>
  </conditionalFormatting>
  <conditionalFormatting sqref="Q50">
    <cfRule type="expression" dxfId="131" priority="10">
      <formula>ISERROR($Q50)</formula>
    </cfRule>
  </conditionalFormatting>
  <dataValidations count="10">
    <dataValidation type="decimal" allowBlank="1" showInputMessage="1" showErrorMessage="1" sqref="G52:G53" xr:uid="{7377E4E6-754D-415F-9C4A-3BED9805C8EA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18014873-7542-4612-93FA-D37410AE191B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8CE23DD4-B434-4302-8D5B-603B962BA619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1C7D843D-9896-4D4D-AADD-A6614CAFE193}">
      <formula1>A8</formula1>
    </dataValidation>
    <dataValidation operator="greaterThanOrEqual" allowBlank="1" showInputMessage="1" showErrorMessage="1" sqref="K10:K46" xr:uid="{A56DEB61-9F83-4313-8056-89F6D6568444}"/>
    <dataValidation type="decimal" allowBlank="1" showInputMessage="1" showErrorMessage="1" errorTitle="Error" error="Mayor a 1" sqref="Q47:Q48" xr:uid="{F198347C-0A38-4BE4-AAEF-8F2F293537E5}">
      <formula1>0.011</formula1>
      <formula2>AG50</formula2>
    </dataValidation>
    <dataValidation type="decimal" operator="greaterThan" allowBlank="1" showInputMessage="1" showErrorMessage="1" sqref="O8:P46" xr:uid="{0D428F11-1900-47C9-8556-9FEA2021E364}">
      <formula1>0</formula1>
    </dataValidation>
    <dataValidation type="decimal" allowBlank="1" showInputMessage="1" showErrorMessage="1" errorTitle="Error" error="Mayor a 1" promptTitle="Porcentaje de AIU" prompt="Mayor a 1" sqref="N47" xr:uid="{E8A32AA3-9F30-4D5E-BDA5-2603C1901318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17919D8F-B7E5-4A6A-8E6A-2F14356DE336}">
      <formula1>0.011</formula1>
      <formula2>R50</formula2>
    </dataValidation>
    <dataValidation type="list" allowBlank="1" showInputMessage="1" showErrorMessage="1" sqref="D4" xr:uid="{3E46619B-B820-43ED-9386-369AF54935C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D22F-3C27-4A75-87F5-835C7AD8EDCF}">
  <sheetPr>
    <tabColor rgb="FFFF0000"/>
  </sheetPr>
  <dimension ref="A1:Q54"/>
  <sheetViews>
    <sheetView topLeftCell="M22" workbookViewId="0">
      <selection activeCell="Q52" sqref="Q52"/>
    </sheetView>
  </sheetViews>
  <sheetFormatPr baseColWidth="10" defaultRowHeight="15" x14ac:dyDescent="0.25"/>
  <cols>
    <col min="10" max="10" width="15.7109375" customWidth="1"/>
    <col min="12" max="14" width="15.7109375" customWidth="1"/>
    <col min="17" max="17" width="19.71093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 t="e">
        <f>#REF!</f>
        <v>#REF!</v>
      </c>
      <c r="E3" s="78"/>
    </row>
    <row r="4" spans="1:17" ht="25.5" x14ac:dyDescent="0.25">
      <c r="A4" s="5"/>
      <c r="B4" s="37" t="s">
        <v>122</v>
      </c>
      <c r="C4" s="38"/>
      <c r="D4" s="79" t="s">
        <v>66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7558</v>
      </c>
      <c r="K10" s="17">
        <v>0</v>
      </c>
      <c r="L10" s="13">
        <v>7558</v>
      </c>
      <c r="M10" s="13">
        <v>7634.34</v>
      </c>
      <c r="N10" s="13">
        <v>229030.2</v>
      </c>
      <c r="O10" s="15"/>
      <c r="P10" s="13"/>
      <c r="Q10" s="16">
        <f t="shared" si="0"/>
        <v>2290302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28439</v>
      </c>
      <c r="K11" s="17">
        <v>0</v>
      </c>
      <c r="L11" s="13">
        <v>28439</v>
      </c>
      <c r="M11" s="13">
        <v>28726.26</v>
      </c>
      <c r="N11" s="13">
        <v>3447151.1999999997</v>
      </c>
      <c r="O11" s="15"/>
      <c r="P11" s="13"/>
      <c r="Q11" s="16">
        <f t="shared" si="0"/>
        <v>34471512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6851</v>
      </c>
      <c r="K12" s="17">
        <v>0</v>
      </c>
      <c r="L12" s="13">
        <v>6851</v>
      </c>
      <c r="M12" s="13">
        <v>6920.2</v>
      </c>
      <c r="N12" s="13">
        <v>1660848</v>
      </c>
      <c r="O12" s="15"/>
      <c r="P12" s="13"/>
      <c r="Q12" s="16">
        <f t="shared" si="0"/>
        <v>16608480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7951</v>
      </c>
      <c r="K13" s="17">
        <v>0</v>
      </c>
      <c r="L13" s="13">
        <v>7951</v>
      </c>
      <c r="M13" s="13">
        <v>8031.31</v>
      </c>
      <c r="N13" s="13">
        <v>1927514.4000000001</v>
      </c>
      <c r="O13" s="15"/>
      <c r="P13" s="13"/>
      <c r="Q13" s="16">
        <f t="shared" si="0"/>
        <v>19275144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7950</v>
      </c>
      <c r="K14" s="17">
        <v>0</v>
      </c>
      <c r="L14" s="13">
        <v>7950</v>
      </c>
      <c r="M14" s="13">
        <v>8030.3</v>
      </c>
      <c r="N14" s="13">
        <v>240909</v>
      </c>
      <c r="O14" s="15"/>
      <c r="P14" s="13"/>
      <c r="Q14" s="16">
        <f t="shared" si="0"/>
        <v>2409090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7951</v>
      </c>
      <c r="K15" s="17">
        <v>0</v>
      </c>
      <c r="L15" s="13">
        <v>7951</v>
      </c>
      <c r="M15" s="13">
        <v>8031.31</v>
      </c>
      <c r="N15" s="13">
        <v>1927514.4000000001</v>
      </c>
      <c r="O15" s="15"/>
      <c r="P15" s="13"/>
      <c r="Q15" s="16">
        <f t="shared" si="0"/>
        <v>19275144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3071</v>
      </c>
      <c r="K16" s="17">
        <v>0</v>
      </c>
      <c r="L16" s="13">
        <v>3071</v>
      </c>
      <c r="M16" s="13">
        <v>3102.02</v>
      </c>
      <c r="N16" s="13">
        <v>204733.32</v>
      </c>
      <c r="O16" s="15"/>
      <c r="P16" s="13"/>
      <c r="Q16" s="16">
        <f t="shared" si="0"/>
        <v>2047333.2000000002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2550</v>
      </c>
      <c r="K17" s="17">
        <v>0</v>
      </c>
      <c r="L17" s="13">
        <v>2550</v>
      </c>
      <c r="M17" s="13">
        <v>2575.7600000000002</v>
      </c>
      <c r="N17" s="13">
        <v>231818.40000000002</v>
      </c>
      <c r="O17" s="15"/>
      <c r="P17" s="13"/>
      <c r="Q17" s="16">
        <f t="shared" si="0"/>
        <v>2318184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3306</v>
      </c>
      <c r="K18" s="17">
        <v>0</v>
      </c>
      <c r="L18" s="13">
        <v>3306</v>
      </c>
      <c r="M18" s="13">
        <v>3339.39</v>
      </c>
      <c r="N18" s="13">
        <v>100181.7</v>
      </c>
      <c r="O18" s="15"/>
      <c r="P18" s="13"/>
      <c r="Q18" s="16">
        <f t="shared" si="0"/>
        <v>1001817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7321</v>
      </c>
      <c r="K19" s="17">
        <v>0</v>
      </c>
      <c r="L19" s="13">
        <v>7321</v>
      </c>
      <c r="M19" s="13">
        <v>7394.95</v>
      </c>
      <c r="N19" s="13">
        <v>221848.5</v>
      </c>
      <c r="O19" s="15"/>
      <c r="P19" s="13"/>
      <c r="Q19" s="16">
        <f t="shared" si="0"/>
        <v>2218485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7993</v>
      </c>
      <c r="K20" s="17">
        <v>0</v>
      </c>
      <c r="L20" s="13">
        <v>7993</v>
      </c>
      <c r="M20" s="13">
        <v>8073.74</v>
      </c>
      <c r="N20" s="13">
        <v>605530.5</v>
      </c>
      <c r="O20" s="15"/>
      <c r="P20" s="13"/>
      <c r="Q20" s="16">
        <f t="shared" si="0"/>
        <v>6055305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369</v>
      </c>
      <c r="K21" s="17">
        <v>0</v>
      </c>
      <c r="L21" s="13">
        <v>369</v>
      </c>
      <c r="M21" s="13">
        <v>372.73</v>
      </c>
      <c r="N21" s="13">
        <v>27954.75</v>
      </c>
      <c r="O21" s="15"/>
      <c r="P21" s="13"/>
      <c r="Q21" s="16">
        <f t="shared" si="0"/>
        <v>279547.5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3942</v>
      </c>
      <c r="K22" s="17">
        <v>0</v>
      </c>
      <c r="L22" s="13">
        <v>3942</v>
      </c>
      <c r="M22" s="13">
        <v>3981.82</v>
      </c>
      <c r="N22" s="13">
        <v>119454.6</v>
      </c>
      <c r="O22" s="15"/>
      <c r="P22" s="13"/>
      <c r="Q22" s="16">
        <f t="shared" si="0"/>
        <v>1194546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3955</v>
      </c>
      <c r="K23" s="17">
        <v>0</v>
      </c>
      <c r="L23" s="13">
        <v>3955</v>
      </c>
      <c r="M23" s="13">
        <v>3994.95</v>
      </c>
      <c r="N23" s="13">
        <v>11984.849999999999</v>
      </c>
      <c r="O23" s="15"/>
      <c r="P23" s="13"/>
      <c r="Q23" s="16">
        <f t="shared" si="0"/>
        <v>119848.49999999999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3756</v>
      </c>
      <c r="K24" s="17">
        <v>0</v>
      </c>
      <c r="L24" s="13">
        <v>3756</v>
      </c>
      <c r="M24" s="13">
        <v>3793.94</v>
      </c>
      <c r="N24" s="13">
        <v>113818.2</v>
      </c>
      <c r="O24" s="15"/>
      <c r="P24" s="13"/>
      <c r="Q24" s="16">
        <f t="shared" si="0"/>
        <v>1138182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2813</v>
      </c>
      <c r="K25" s="17">
        <v>0</v>
      </c>
      <c r="L25" s="13">
        <v>2813</v>
      </c>
      <c r="M25" s="13">
        <v>2841.41</v>
      </c>
      <c r="N25" s="13">
        <v>85242.299999999988</v>
      </c>
      <c r="O25" s="15"/>
      <c r="P25" s="13"/>
      <c r="Q25" s="16">
        <f t="shared" si="0"/>
        <v>852422.99999999988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9865</v>
      </c>
      <c r="K26" s="17">
        <v>0</v>
      </c>
      <c r="L26" s="13">
        <v>9865</v>
      </c>
      <c r="M26" s="13">
        <v>9964.65</v>
      </c>
      <c r="N26" s="13">
        <v>298939.5</v>
      </c>
      <c r="O26" s="15"/>
      <c r="P26" s="13"/>
      <c r="Q26" s="16">
        <f t="shared" si="0"/>
        <v>2989395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5250</v>
      </c>
      <c r="K27" s="17">
        <v>0</v>
      </c>
      <c r="L27" s="13">
        <v>5250</v>
      </c>
      <c r="M27" s="13">
        <v>5303.03</v>
      </c>
      <c r="N27" s="13">
        <v>159090.9</v>
      </c>
      <c r="O27" s="15"/>
      <c r="P27" s="13"/>
      <c r="Q27" s="16">
        <f t="shared" si="0"/>
        <v>1590909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16997</v>
      </c>
      <c r="K28" s="17">
        <v>0</v>
      </c>
      <c r="L28" s="13">
        <v>16997</v>
      </c>
      <c r="M28" s="13">
        <v>17168.689999999999</v>
      </c>
      <c r="N28" s="13">
        <v>51506.069999999992</v>
      </c>
      <c r="O28" s="15"/>
      <c r="P28" s="13"/>
      <c r="Q28" s="16">
        <f t="shared" si="0"/>
        <v>515060.69999999995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29020</v>
      </c>
      <c r="K29" s="17">
        <v>0</v>
      </c>
      <c r="L29" s="13">
        <v>29020</v>
      </c>
      <c r="M29" s="13">
        <v>29313.13</v>
      </c>
      <c r="N29" s="13">
        <v>87939.39</v>
      </c>
      <c r="O29" s="15"/>
      <c r="P29" s="13"/>
      <c r="Q29" s="16">
        <f t="shared" si="0"/>
        <v>879393.9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29020</v>
      </c>
      <c r="K30" s="17">
        <v>0</v>
      </c>
      <c r="L30" s="13">
        <v>29020</v>
      </c>
      <c r="M30" s="13">
        <v>29313.13</v>
      </c>
      <c r="N30" s="13">
        <v>87939.39</v>
      </c>
      <c r="O30" s="15"/>
      <c r="P30" s="13"/>
      <c r="Q30" s="16">
        <f t="shared" si="0"/>
        <v>879393.9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1278</v>
      </c>
      <c r="K31" s="17">
        <v>0</v>
      </c>
      <c r="L31" s="13">
        <v>1278</v>
      </c>
      <c r="M31" s="13">
        <v>1290.9100000000001</v>
      </c>
      <c r="N31" s="13">
        <v>174272.85</v>
      </c>
      <c r="O31" s="15"/>
      <c r="P31" s="13"/>
      <c r="Q31" s="16">
        <f t="shared" si="0"/>
        <v>1742728.5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3558</v>
      </c>
      <c r="K32" s="17">
        <v>0</v>
      </c>
      <c r="L32" s="13">
        <v>3558</v>
      </c>
      <c r="M32" s="13">
        <v>3593.94</v>
      </c>
      <c r="N32" s="13">
        <v>323454.59999999998</v>
      </c>
      <c r="O32" s="15"/>
      <c r="P32" s="13"/>
      <c r="Q32" s="16">
        <f t="shared" si="0"/>
        <v>3234546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3767</v>
      </c>
      <c r="K33" s="17">
        <v>0</v>
      </c>
      <c r="L33" s="13">
        <v>3767</v>
      </c>
      <c r="M33" s="13">
        <v>3805.05</v>
      </c>
      <c r="N33" s="13">
        <v>342454.5</v>
      </c>
      <c r="O33" s="15"/>
      <c r="P33" s="13"/>
      <c r="Q33" s="16">
        <f t="shared" si="0"/>
        <v>3424545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3767</v>
      </c>
      <c r="K34" s="17">
        <v>0</v>
      </c>
      <c r="L34" s="13">
        <v>3767</v>
      </c>
      <c r="M34" s="13">
        <v>3805.05</v>
      </c>
      <c r="N34" s="13">
        <v>342454.5</v>
      </c>
      <c r="O34" s="15"/>
      <c r="P34" s="13"/>
      <c r="Q34" s="16">
        <f t="shared" si="0"/>
        <v>3424545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4969</v>
      </c>
      <c r="K35" s="17">
        <v>0</v>
      </c>
      <c r="L35" s="13">
        <v>4969</v>
      </c>
      <c r="M35" s="13">
        <v>5019.1899999999996</v>
      </c>
      <c r="N35" s="13">
        <v>451727.1</v>
      </c>
      <c r="O35" s="15"/>
      <c r="P35" s="13"/>
      <c r="Q35" s="16">
        <f t="shared" si="0"/>
        <v>4517271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4319</v>
      </c>
      <c r="K36" s="17">
        <v>0</v>
      </c>
      <c r="L36" s="13">
        <v>4319</v>
      </c>
      <c r="M36" s="13">
        <v>4362.63</v>
      </c>
      <c r="N36" s="13">
        <v>170142.57</v>
      </c>
      <c r="O36" s="15"/>
      <c r="P36" s="13"/>
      <c r="Q36" s="16">
        <f t="shared" si="0"/>
        <v>1701425.7000000002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4319</v>
      </c>
      <c r="K37" s="17">
        <v>0</v>
      </c>
      <c r="L37" s="13">
        <v>4319</v>
      </c>
      <c r="M37" s="13">
        <v>4362.63</v>
      </c>
      <c r="N37" s="13">
        <v>170142.57</v>
      </c>
      <c r="O37" s="15"/>
      <c r="P37" s="13"/>
      <c r="Q37" s="16">
        <f t="shared" si="0"/>
        <v>1701425.7000000002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14083</v>
      </c>
      <c r="K38" s="17">
        <v>0</v>
      </c>
      <c r="L38" s="13">
        <v>14083</v>
      </c>
      <c r="M38" s="13">
        <v>14225.25</v>
      </c>
      <c r="N38" s="13">
        <v>2987302.5</v>
      </c>
      <c r="O38" s="15"/>
      <c r="P38" s="13"/>
      <c r="Q38" s="16">
        <f t="shared" si="0"/>
        <v>29873025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34750</v>
      </c>
      <c r="K39" s="17">
        <v>0</v>
      </c>
      <c r="L39" s="13">
        <v>34750</v>
      </c>
      <c r="M39" s="13">
        <v>35101.01</v>
      </c>
      <c r="N39" s="13">
        <v>5265151.5</v>
      </c>
      <c r="O39" s="15"/>
      <c r="P39" s="13"/>
      <c r="Q39" s="16">
        <f t="shared" si="0"/>
        <v>52651515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4942</v>
      </c>
      <c r="K40" s="17">
        <v>0</v>
      </c>
      <c r="L40" s="13">
        <v>4942</v>
      </c>
      <c r="M40" s="13">
        <v>4991.92</v>
      </c>
      <c r="N40" s="13">
        <v>164733.36000000002</v>
      </c>
      <c r="O40" s="15"/>
      <c r="P40" s="13"/>
      <c r="Q40" s="16">
        <f t="shared" si="0"/>
        <v>1647333.6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12529</v>
      </c>
      <c r="K41" s="17">
        <v>0</v>
      </c>
      <c r="L41" s="13">
        <v>12529</v>
      </c>
      <c r="M41" s="13">
        <v>12655.56</v>
      </c>
      <c r="N41" s="13">
        <v>37966.68</v>
      </c>
      <c r="O41" s="15"/>
      <c r="P41" s="13"/>
      <c r="Q41" s="16">
        <f t="shared" si="0"/>
        <v>379666.8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4439</v>
      </c>
      <c r="K42" s="17">
        <v>0</v>
      </c>
      <c r="L42" s="13">
        <v>4439</v>
      </c>
      <c r="M42" s="13">
        <v>4483.84</v>
      </c>
      <c r="N42" s="13">
        <v>26903.040000000001</v>
      </c>
      <c r="O42" s="15"/>
      <c r="P42" s="13"/>
      <c r="Q42" s="16">
        <f t="shared" si="0"/>
        <v>269030.40000000002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9190</v>
      </c>
      <c r="K43" s="17">
        <v>0</v>
      </c>
      <c r="L43" s="13">
        <v>9190</v>
      </c>
      <c r="M43" s="13">
        <v>9282.83</v>
      </c>
      <c r="N43" s="13">
        <v>27848.489999999998</v>
      </c>
      <c r="O43" s="15"/>
      <c r="P43" s="13"/>
      <c r="Q43" s="16">
        <f t="shared" si="0"/>
        <v>278484.89999999997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72171</v>
      </c>
      <c r="K44" s="17">
        <v>0</v>
      </c>
      <c r="L44" s="13">
        <v>72171</v>
      </c>
      <c r="M44" s="13">
        <v>72900</v>
      </c>
      <c r="N44" s="13">
        <v>218700</v>
      </c>
      <c r="O44" s="15"/>
      <c r="P44" s="13"/>
      <c r="Q44" s="16">
        <f t="shared" si="0"/>
        <v>2187000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103844</v>
      </c>
      <c r="K45" s="17">
        <v>0</v>
      </c>
      <c r="L45" s="13">
        <v>103844</v>
      </c>
      <c r="M45" s="13">
        <v>104892.93</v>
      </c>
      <c r="N45" s="13">
        <v>314678.78999999998</v>
      </c>
      <c r="O45" s="15"/>
      <c r="P45" s="13"/>
      <c r="Q45" s="16">
        <f t="shared" si="0"/>
        <v>3146787.9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117600</v>
      </c>
      <c r="K46" s="17">
        <v>0</v>
      </c>
      <c r="L46" s="13">
        <v>117600</v>
      </c>
      <c r="M46" s="13">
        <v>118787.88</v>
      </c>
      <c r="N46" s="13">
        <v>356363.64</v>
      </c>
      <c r="O46" s="15"/>
      <c r="P46" s="13"/>
      <c r="Q46" s="16">
        <f t="shared" si="0"/>
        <v>3563636.4000000004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544193957.29999995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54419395.729999997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10339685.189999999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608953038.22000003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30" priority="7">
      <formula>ISERROR($Q49)</formula>
    </cfRule>
  </conditionalFormatting>
  <conditionalFormatting sqref="Q49">
    <cfRule type="expression" dxfId="129" priority="6">
      <formula>ISERROR($J47)</formula>
    </cfRule>
  </conditionalFormatting>
  <conditionalFormatting sqref="Q52">
    <cfRule type="expression" dxfId="128" priority="5">
      <formula>ISERROR($Q52)</formula>
    </cfRule>
  </conditionalFormatting>
  <conditionalFormatting sqref="Q52">
    <cfRule type="expression" dxfId="127" priority="4">
      <formula>ISERROR($Q52)</formula>
    </cfRule>
  </conditionalFormatting>
  <conditionalFormatting sqref="Q52">
    <cfRule type="expression" dxfId="126" priority="3">
      <formula>ISERROR($Q52)</formula>
    </cfRule>
  </conditionalFormatting>
  <conditionalFormatting sqref="Q52">
    <cfRule type="expression" dxfId="125" priority="8">
      <formula>ISERROR($J53)</formula>
    </cfRule>
  </conditionalFormatting>
  <conditionalFormatting sqref="Q47">
    <cfRule type="expression" dxfId="124" priority="9">
      <formula>ISERROR($G48)</formula>
    </cfRule>
  </conditionalFormatting>
  <conditionalFormatting sqref="D3:E3">
    <cfRule type="cellIs" dxfId="123" priority="2" operator="equal">
      <formula>0</formula>
    </cfRule>
  </conditionalFormatting>
  <conditionalFormatting sqref="Q51">
    <cfRule type="expression" dxfId="122" priority="1">
      <formula>ISERROR($Q51)</formula>
    </cfRule>
  </conditionalFormatting>
  <conditionalFormatting sqref="Q50">
    <cfRule type="expression" dxfId="121" priority="10">
      <formula>ISERROR($Q50)</formula>
    </cfRule>
  </conditionalFormatting>
  <dataValidations count="10">
    <dataValidation type="decimal" allowBlank="1" showInputMessage="1" showErrorMessage="1" sqref="G52:G53" xr:uid="{C30B2F05-6898-41F5-AA53-C6390E801224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CB7B8A95-6D31-4FEB-9A73-BF95FC73AE66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EA225A9A-18B3-4C39-9245-672144FC044A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183B6C31-0AFB-420E-8760-D456D64BBE9F}">
      <formula1>A8</formula1>
    </dataValidation>
    <dataValidation operator="greaterThanOrEqual" allowBlank="1" showInputMessage="1" showErrorMessage="1" sqref="K10:K46" xr:uid="{D6DE89C0-E5A2-4435-A821-4D4CC3DE8902}"/>
    <dataValidation type="decimal" allowBlank="1" showInputMessage="1" showErrorMessage="1" errorTitle="Error" error="Mayor a 1" sqref="Q47:Q48" xr:uid="{16CE2426-263F-404D-9005-967E59AAD23A}">
      <formula1>0.011</formula1>
      <formula2>AG50</formula2>
    </dataValidation>
    <dataValidation type="decimal" operator="greaterThan" allowBlank="1" showInputMessage="1" showErrorMessage="1" sqref="O8:P46" xr:uid="{9A711F32-9875-439E-BB8C-5A6CD52EF661}">
      <formula1>0</formula1>
    </dataValidation>
    <dataValidation type="decimal" allowBlank="1" showInputMessage="1" showErrorMessage="1" errorTitle="Error" error="Mayor a 1" promptTitle="Porcentaje de AIU" prompt="Mayor a 1" sqref="N47" xr:uid="{5DA07AB0-3F1B-41AB-AA1D-A410115FB2A1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485C1A9E-5BFE-4D9B-B923-AF0096EBD7A4}">
      <formula1>0.011</formula1>
      <formula2>R50</formula2>
    </dataValidation>
    <dataValidation type="list" allowBlank="1" showInputMessage="1" showErrorMessage="1" sqref="D4" xr:uid="{CCEAACF1-CA0D-4161-8461-449679D7EC64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BFD2-AE05-460A-8B2C-D87ECA2EBCF7}">
  <sheetPr>
    <tabColor rgb="FF00B050"/>
  </sheetPr>
  <dimension ref="A1:Z54"/>
  <sheetViews>
    <sheetView workbookViewId="0">
      <selection activeCell="E12" sqref="E12"/>
    </sheetView>
  </sheetViews>
  <sheetFormatPr baseColWidth="10" defaultRowHeight="15" x14ac:dyDescent="0.25"/>
  <cols>
    <col min="10" max="10" width="16.28515625" customWidth="1"/>
    <col min="12" max="14" width="16.28515625" customWidth="1"/>
    <col min="17" max="17" width="19.42578125" customWidth="1"/>
    <col min="19" max="19" width="17.140625" bestFit="1" customWidth="1"/>
    <col min="20" max="21" width="14" bestFit="1" customWidth="1"/>
    <col min="22" max="22" width="14" customWidth="1"/>
    <col min="23" max="23" width="13.5703125" customWidth="1"/>
    <col min="25" max="25" width="14" customWidth="1"/>
  </cols>
  <sheetData>
    <row r="1" spans="1:26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6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6" ht="25.5" x14ac:dyDescent="0.25">
      <c r="A3" s="5"/>
      <c r="B3" s="75" t="s">
        <v>121</v>
      </c>
      <c r="C3" s="76"/>
      <c r="D3" s="77">
        <f>'[16]Solicitud de Cotización General'!H9</f>
        <v>4</v>
      </c>
      <c r="E3" s="78"/>
    </row>
    <row r="4" spans="1:26" ht="25.5" x14ac:dyDescent="0.25">
      <c r="A4" s="5"/>
      <c r="B4" s="37" t="s">
        <v>122</v>
      </c>
      <c r="C4" s="38"/>
      <c r="D4" s="79" t="s">
        <v>213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6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6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6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6" ht="36" customHeight="1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6" ht="63.75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1508000</v>
      </c>
      <c r="K9" s="70">
        <v>6.6188990000000003E-2</v>
      </c>
      <c r="L9" s="13">
        <v>1408187.0030799999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6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18665</v>
      </c>
      <c r="K10" s="17">
        <v>0.75119207072060001</v>
      </c>
      <c r="L10" s="13">
        <v>4644.0000000000009</v>
      </c>
      <c r="M10" s="13">
        <v>4690.91</v>
      </c>
      <c r="N10" s="13">
        <v>140727.29999999999</v>
      </c>
      <c r="O10" s="15"/>
      <c r="P10" s="13"/>
      <c r="Q10" s="16">
        <f t="shared" si="0"/>
        <v>1407273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SI</v>
      </c>
      <c r="X10" s="66" t="str">
        <f>IF(L10&lt;T10,"SI","NO")</f>
        <v>SI</v>
      </c>
      <c r="Y10" s="67">
        <f>IF(AND(W10="SI",X10="SI"),(L10/T10)-1,"N/A")</f>
        <v>-0.24999999999999989</v>
      </c>
      <c r="Z10">
        <v>1</v>
      </c>
    </row>
    <row r="11" spans="1:26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42420</v>
      </c>
      <c r="K11" s="17">
        <v>0.76635431400282883</v>
      </c>
      <c r="L11" s="13">
        <v>9911.2500000000018</v>
      </c>
      <c r="M11" s="13">
        <v>10011.36</v>
      </c>
      <c r="N11" s="13">
        <v>1201363.2000000002</v>
      </c>
      <c r="O11" s="15"/>
      <c r="P11" s="13"/>
      <c r="Q11" s="16">
        <f t="shared" si="0"/>
        <v>12013632.000000002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SI</v>
      </c>
      <c r="X11" s="66" t="str">
        <f t="shared" ref="X11:X46" si="3">IF(L11&lt;T11,"SI","NO")</f>
        <v>SI</v>
      </c>
      <c r="Y11" s="67">
        <f t="shared" ref="Y11:Y46" si="4">IF(AND(W11="SI",X11="SI"),(L11/T11)-1,"N/A")</f>
        <v>-0.24999999999999989</v>
      </c>
      <c r="Z11">
        <v>2</v>
      </c>
    </row>
    <row r="12" spans="1:26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12443</v>
      </c>
      <c r="K12" s="17">
        <v>0.67626376275817734</v>
      </c>
      <c r="L12" s="13">
        <v>4028.2499999999991</v>
      </c>
      <c r="M12" s="13">
        <v>4068.94</v>
      </c>
      <c r="N12" s="13">
        <v>976545.6</v>
      </c>
      <c r="O12" s="15"/>
      <c r="P12" s="13"/>
      <c r="Q12" s="16">
        <f t="shared" si="0"/>
        <v>9765456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SI</v>
      </c>
      <c r="X12" s="66" t="str">
        <f t="shared" si="3"/>
        <v>SI</v>
      </c>
      <c r="Y12" s="67">
        <f t="shared" si="4"/>
        <v>-0.25000000000000022</v>
      </c>
      <c r="Z12">
        <v>3</v>
      </c>
    </row>
    <row r="13" spans="1:26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12443</v>
      </c>
      <c r="K13" s="17">
        <v>0.65950735353210643</v>
      </c>
      <c r="L13" s="13">
        <v>4236.75</v>
      </c>
      <c r="M13" s="13">
        <v>4279.55</v>
      </c>
      <c r="N13" s="13">
        <v>1027092</v>
      </c>
      <c r="O13" s="15"/>
      <c r="P13" s="13"/>
      <c r="Q13" s="16">
        <f t="shared" si="0"/>
        <v>10270920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SI</v>
      </c>
      <c r="X13" s="66" t="str">
        <f t="shared" si="3"/>
        <v>SI</v>
      </c>
      <c r="Y13" s="67">
        <f t="shared" si="4"/>
        <v>-0.25</v>
      </c>
      <c r="Z13">
        <v>4</v>
      </c>
    </row>
    <row r="14" spans="1:26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15271</v>
      </c>
      <c r="K14" s="17">
        <v>0.66333246021871517</v>
      </c>
      <c r="L14" s="13">
        <v>5141.2500000000009</v>
      </c>
      <c r="M14" s="13">
        <v>5193.18</v>
      </c>
      <c r="N14" s="13">
        <v>155795.40000000002</v>
      </c>
      <c r="O14" s="15"/>
      <c r="P14" s="13"/>
      <c r="Q14" s="16">
        <f t="shared" si="0"/>
        <v>1557954.0000000002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SI</v>
      </c>
      <c r="X14" s="66" t="str">
        <f t="shared" si="3"/>
        <v>SI</v>
      </c>
      <c r="Y14" s="67">
        <f t="shared" si="4"/>
        <v>-0.24999999999999989</v>
      </c>
      <c r="Z14">
        <v>5</v>
      </c>
    </row>
    <row r="15" spans="1:26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14140</v>
      </c>
      <c r="K15" s="17">
        <v>0.71082036775106083</v>
      </c>
      <c r="L15" s="13">
        <v>4089</v>
      </c>
      <c r="M15" s="13">
        <v>4130.3</v>
      </c>
      <c r="N15" s="13">
        <v>991272</v>
      </c>
      <c r="O15" s="15"/>
      <c r="P15" s="13"/>
      <c r="Q15" s="16">
        <f t="shared" si="0"/>
        <v>9912720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SI</v>
      </c>
      <c r="X15" s="66" t="str">
        <f t="shared" si="3"/>
        <v>SI</v>
      </c>
      <c r="Y15" s="67">
        <f t="shared" si="4"/>
        <v>-0.25</v>
      </c>
      <c r="Z15">
        <v>6</v>
      </c>
    </row>
    <row r="16" spans="1:26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4525</v>
      </c>
      <c r="K16" s="17">
        <v>0.62044198895027625</v>
      </c>
      <c r="L16" s="13">
        <v>1717.5</v>
      </c>
      <c r="M16" s="13">
        <v>1734.85</v>
      </c>
      <c r="N16" s="13">
        <v>114500.09999999999</v>
      </c>
      <c r="O16" s="15"/>
      <c r="P16" s="13"/>
      <c r="Q16" s="16">
        <f t="shared" si="0"/>
        <v>1145001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SI</v>
      </c>
      <c r="X16" s="66" t="str">
        <f t="shared" si="3"/>
        <v>SI</v>
      </c>
      <c r="Y16" s="67">
        <f t="shared" si="4"/>
        <v>-0.25</v>
      </c>
      <c r="Z16">
        <v>7</v>
      </c>
    </row>
    <row r="17" spans="1:26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3733</v>
      </c>
      <c r="K17" s="17">
        <v>0.59858023037771235</v>
      </c>
      <c r="L17" s="13">
        <v>1498.4999999999998</v>
      </c>
      <c r="M17" s="13">
        <v>1513.64</v>
      </c>
      <c r="N17" s="13">
        <v>136227.6</v>
      </c>
      <c r="O17" s="15"/>
      <c r="P17" s="13"/>
      <c r="Q17" s="16">
        <f t="shared" si="0"/>
        <v>1362276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SI</v>
      </c>
      <c r="X17" s="66" t="str">
        <f t="shared" si="3"/>
        <v>SI</v>
      </c>
      <c r="Y17" s="67">
        <f t="shared" si="4"/>
        <v>-0.25000000000000011</v>
      </c>
      <c r="Z17">
        <v>8</v>
      </c>
    </row>
    <row r="18" spans="1:26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6222</v>
      </c>
      <c r="K18" s="17">
        <v>0.65923336547733846</v>
      </c>
      <c r="L18" s="13">
        <v>2120.25</v>
      </c>
      <c r="M18" s="13">
        <v>2141.67</v>
      </c>
      <c r="N18" s="13">
        <v>64250.100000000006</v>
      </c>
      <c r="O18" s="15"/>
      <c r="P18" s="13"/>
      <c r="Q18" s="16">
        <f t="shared" si="0"/>
        <v>642501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SI</v>
      </c>
      <c r="X18" s="66" t="str">
        <f t="shared" si="3"/>
        <v>SI</v>
      </c>
      <c r="Y18" s="67">
        <f t="shared" si="4"/>
        <v>-0.25</v>
      </c>
      <c r="Z18">
        <v>9</v>
      </c>
    </row>
    <row r="19" spans="1:26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13461</v>
      </c>
      <c r="K19" s="17">
        <v>0.69289057276576771</v>
      </c>
      <c r="L19" s="13">
        <v>4134.0000000000009</v>
      </c>
      <c r="M19" s="13">
        <v>4175.76</v>
      </c>
      <c r="N19" s="13">
        <v>125272.8</v>
      </c>
      <c r="O19" s="15"/>
      <c r="P19" s="13"/>
      <c r="Q19" s="16">
        <f t="shared" si="0"/>
        <v>1252728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SI</v>
      </c>
      <c r="X19" s="66" t="str">
        <f t="shared" si="3"/>
        <v>SI</v>
      </c>
      <c r="Y19" s="67">
        <f t="shared" si="4"/>
        <v>-0.24999999999999989</v>
      </c>
      <c r="Z19">
        <v>10</v>
      </c>
    </row>
    <row r="20" spans="1:26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8597</v>
      </c>
      <c r="K20" s="17">
        <v>0.87664301500523434</v>
      </c>
      <c r="L20" s="13">
        <v>1060.5000000000005</v>
      </c>
      <c r="M20" s="13">
        <v>1071.21</v>
      </c>
      <c r="N20" s="13">
        <v>80340.75</v>
      </c>
      <c r="O20" s="15"/>
      <c r="P20" s="13"/>
      <c r="Q20" s="16">
        <f t="shared" si="0"/>
        <v>803407.5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SI</v>
      </c>
      <c r="X20" s="66" t="str">
        <f t="shared" si="3"/>
        <v>SI</v>
      </c>
      <c r="Y20" s="67">
        <f t="shared" si="4"/>
        <v>-0.24999999999999967</v>
      </c>
      <c r="Z20">
        <v>11</v>
      </c>
    </row>
    <row r="21" spans="1:26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667</v>
      </c>
      <c r="K21" s="17">
        <v>0.72001499250374812</v>
      </c>
      <c r="L21" s="13">
        <v>186.75</v>
      </c>
      <c r="M21" s="13">
        <v>188.64</v>
      </c>
      <c r="N21" s="13">
        <v>14147.999999999998</v>
      </c>
      <c r="O21" s="15"/>
      <c r="P21" s="13"/>
      <c r="Q21" s="16">
        <f t="shared" si="0"/>
        <v>141479.99999999997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SI</v>
      </c>
      <c r="X21" s="66" t="str">
        <f t="shared" si="3"/>
        <v>SI</v>
      </c>
      <c r="Y21" s="67">
        <f t="shared" si="4"/>
        <v>-0.25</v>
      </c>
      <c r="Z21">
        <v>12</v>
      </c>
    </row>
    <row r="22" spans="1:26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6674</v>
      </c>
      <c r="K22" s="17">
        <v>0.75445759664369194</v>
      </c>
      <c r="L22" s="13">
        <v>1638.75</v>
      </c>
      <c r="M22" s="13">
        <v>1655.3</v>
      </c>
      <c r="N22" s="13">
        <v>49659</v>
      </c>
      <c r="O22" s="15"/>
      <c r="P22" s="13"/>
      <c r="Q22" s="16">
        <f t="shared" si="0"/>
        <v>496590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SI</v>
      </c>
      <c r="X22" s="66" t="str">
        <f t="shared" si="3"/>
        <v>SI</v>
      </c>
      <c r="Y22" s="67">
        <f t="shared" si="4"/>
        <v>-0.25</v>
      </c>
      <c r="Z22">
        <v>13</v>
      </c>
    </row>
    <row r="23" spans="1:26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6561</v>
      </c>
      <c r="K23" s="17">
        <v>0.75022862368541388</v>
      </c>
      <c r="L23" s="13">
        <v>1638.7499999999995</v>
      </c>
      <c r="M23" s="13">
        <v>1655.3</v>
      </c>
      <c r="N23" s="13">
        <v>4965.8999999999996</v>
      </c>
      <c r="O23" s="15"/>
      <c r="P23" s="13"/>
      <c r="Q23" s="16">
        <f t="shared" si="0"/>
        <v>49659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SI</v>
      </c>
      <c r="X23" s="66" t="str">
        <f t="shared" si="3"/>
        <v>SI</v>
      </c>
      <c r="Y23" s="67">
        <f t="shared" si="4"/>
        <v>-0.25000000000000022</v>
      </c>
      <c r="Z23">
        <v>14</v>
      </c>
    </row>
    <row r="24" spans="1:26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3959</v>
      </c>
      <c r="K24" s="17">
        <v>0.73762313715584749</v>
      </c>
      <c r="L24" s="13">
        <v>1038.7499999999998</v>
      </c>
      <c r="M24" s="13">
        <v>1049.24</v>
      </c>
      <c r="N24" s="13">
        <v>31477.200000000001</v>
      </c>
      <c r="O24" s="15"/>
      <c r="P24" s="13"/>
      <c r="Q24" s="16">
        <f t="shared" si="0"/>
        <v>314772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SI</v>
      </c>
      <c r="X24" s="66" t="str">
        <f t="shared" si="3"/>
        <v>SI</v>
      </c>
      <c r="Y24" s="67">
        <f t="shared" si="4"/>
        <v>-0.25000000000000011</v>
      </c>
      <c r="Z24">
        <v>15</v>
      </c>
    </row>
    <row r="25" spans="1:26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3224</v>
      </c>
      <c r="K25" s="17">
        <v>0.70200062034739452</v>
      </c>
      <c r="L25" s="13">
        <v>960.75000000000011</v>
      </c>
      <c r="M25" s="13">
        <v>970.45</v>
      </c>
      <c r="N25" s="13">
        <v>29113.5</v>
      </c>
      <c r="O25" s="15"/>
      <c r="P25" s="13"/>
      <c r="Q25" s="16">
        <f t="shared" si="0"/>
        <v>291135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SI</v>
      </c>
      <c r="X25" s="66" t="str">
        <f t="shared" si="3"/>
        <v>SI</v>
      </c>
      <c r="Y25" s="67">
        <f t="shared" si="4"/>
        <v>-0.24999999999999989</v>
      </c>
      <c r="Z25">
        <v>16</v>
      </c>
    </row>
    <row r="26" spans="1:26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10860</v>
      </c>
      <c r="K26" s="17">
        <v>0.62506906077348068</v>
      </c>
      <c r="L26" s="13">
        <v>4071.75</v>
      </c>
      <c r="M26" s="13">
        <v>4112.88</v>
      </c>
      <c r="N26" s="13">
        <v>123386.40000000001</v>
      </c>
      <c r="O26" s="15"/>
      <c r="P26" s="13"/>
      <c r="Q26" s="16">
        <f t="shared" si="0"/>
        <v>1233864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SI</v>
      </c>
      <c r="X26" s="66" t="str">
        <f t="shared" si="3"/>
        <v>SI</v>
      </c>
      <c r="Y26" s="67">
        <f t="shared" si="4"/>
        <v>-0.25</v>
      </c>
      <c r="Z26">
        <v>17</v>
      </c>
    </row>
    <row r="27" spans="1:26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5826</v>
      </c>
      <c r="K27" s="17">
        <v>0.68782183316168899</v>
      </c>
      <c r="L27" s="13">
        <v>1818.75</v>
      </c>
      <c r="M27" s="13">
        <v>1837.12</v>
      </c>
      <c r="N27" s="13">
        <v>55113.599999999999</v>
      </c>
      <c r="O27" s="15"/>
      <c r="P27" s="13"/>
      <c r="Q27" s="16">
        <f t="shared" si="0"/>
        <v>551136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SI</v>
      </c>
      <c r="X27" s="66" t="str">
        <f t="shared" si="3"/>
        <v>SI</v>
      </c>
      <c r="Y27" s="67">
        <f t="shared" si="4"/>
        <v>-0.25</v>
      </c>
      <c r="Z27">
        <v>18</v>
      </c>
    </row>
    <row r="28" spans="1:26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20927</v>
      </c>
      <c r="K28" s="17">
        <v>0.60577244707793754</v>
      </c>
      <c r="L28" s="13">
        <v>8250.0000000000018</v>
      </c>
      <c r="M28" s="13">
        <v>8333.33</v>
      </c>
      <c r="N28" s="13">
        <v>24999.989999999998</v>
      </c>
      <c r="O28" s="15"/>
      <c r="P28" s="13"/>
      <c r="Q28" s="16">
        <f t="shared" si="0"/>
        <v>249999.89999999997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SI</v>
      </c>
      <c r="X28" s="66" t="str">
        <f t="shared" si="3"/>
        <v>SI</v>
      </c>
      <c r="Y28" s="67">
        <f t="shared" si="4"/>
        <v>-0.24999999999999989</v>
      </c>
      <c r="Z28">
        <v>19</v>
      </c>
    </row>
    <row r="29" spans="1:26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29411</v>
      </c>
      <c r="K29" s="17">
        <v>0.59704872326680491</v>
      </c>
      <c r="L29" s="13">
        <v>11851.2</v>
      </c>
      <c r="M29" s="13">
        <v>11970.91</v>
      </c>
      <c r="N29" s="13">
        <v>35912.729999999996</v>
      </c>
      <c r="O29" s="15"/>
      <c r="P29" s="13"/>
      <c r="Q29" s="16">
        <f t="shared" si="0"/>
        <v>359127.29999999993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SI</v>
      </c>
      <c r="X29" s="66" t="str">
        <f t="shared" si="3"/>
        <v>SI</v>
      </c>
      <c r="Y29" s="67">
        <f t="shared" si="4"/>
        <v>-0.19999999999999996</v>
      </c>
      <c r="Z29">
        <v>1</v>
      </c>
    </row>
    <row r="30" spans="1:26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29411</v>
      </c>
      <c r="K30" s="17">
        <v>0.59704872326680491</v>
      </c>
      <c r="L30" s="13">
        <v>11851.2</v>
      </c>
      <c r="M30" s="13">
        <v>11970.91</v>
      </c>
      <c r="N30" s="13">
        <v>35912.729999999996</v>
      </c>
      <c r="O30" s="15"/>
      <c r="P30" s="13"/>
      <c r="Q30" s="16">
        <f t="shared" si="0"/>
        <v>359127.29999999993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SI</v>
      </c>
      <c r="X30" s="66" t="str">
        <f t="shared" si="3"/>
        <v>SI</v>
      </c>
      <c r="Y30" s="67">
        <f t="shared" si="4"/>
        <v>-0.19999999999999996</v>
      </c>
      <c r="Z30">
        <v>2</v>
      </c>
    </row>
    <row r="31" spans="1:26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1244</v>
      </c>
      <c r="K31" s="17">
        <v>0.64887459807073955</v>
      </c>
      <c r="L31" s="13">
        <v>436.8</v>
      </c>
      <c r="M31" s="13">
        <v>441.21</v>
      </c>
      <c r="N31" s="13">
        <v>59563.35</v>
      </c>
      <c r="O31" s="15"/>
      <c r="P31" s="13"/>
      <c r="Q31" s="16">
        <f t="shared" si="0"/>
        <v>595633.5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SI</v>
      </c>
      <c r="X31" s="66" t="str">
        <f t="shared" si="3"/>
        <v>SI</v>
      </c>
      <c r="Y31" s="69">
        <f t="shared" si="4"/>
        <v>-0.19999999999999996</v>
      </c>
      <c r="Z31">
        <v>3</v>
      </c>
    </row>
    <row r="32" spans="1:26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3280</v>
      </c>
      <c r="K32" s="17">
        <v>0.68512195121951214</v>
      </c>
      <c r="L32" s="13">
        <v>1032.8000000000002</v>
      </c>
      <c r="M32" s="13">
        <v>1043.23</v>
      </c>
      <c r="N32" s="13">
        <v>93890.7</v>
      </c>
      <c r="O32" s="15"/>
      <c r="P32" s="13"/>
      <c r="Q32" s="16">
        <f t="shared" si="0"/>
        <v>938907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SI</v>
      </c>
      <c r="X32" s="66" t="str">
        <f t="shared" si="3"/>
        <v>SI</v>
      </c>
      <c r="Y32" s="67">
        <f t="shared" si="4"/>
        <v>-0.19999999999999984</v>
      </c>
      <c r="Z32">
        <v>4</v>
      </c>
    </row>
    <row r="33" spans="1:26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3620</v>
      </c>
      <c r="K33" s="17">
        <v>0.69878453038674038</v>
      </c>
      <c r="L33" s="13">
        <v>1090.3999999999999</v>
      </c>
      <c r="M33" s="13">
        <v>1101.4100000000001</v>
      </c>
      <c r="N33" s="13">
        <v>99126.900000000009</v>
      </c>
      <c r="O33" s="15"/>
      <c r="P33" s="13"/>
      <c r="Q33" s="16">
        <f t="shared" si="0"/>
        <v>991269.00000000012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SI</v>
      </c>
      <c r="X33" s="66" t="str">
        <f t="shared" si="3"/>
        <v>SI</v>
      </c>
      <c r="Y33" s="67">
        <f t="shared" si="4"/>
        <v>-0.20000000000000007</v>
      </c>
      <c r="Z33">
        <v>5</v>
      </c>
    </row>
    <row r="34" spans="1:26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3620</v>
      </c>
      <c r="K34" s="17">
        <v>0.69878453038674038</v>
      </c>
      <c r="L34" s="13">
        <v>1090.3999999999999</v>
      </c>
      <c r="M34" s="13">
        <v>1101.4100000000001</v>
      </c>
      <c r="N34" s="13">
        <v>99126.900000000009</v>
      </c>
      <c r="O34" s="15"/>
      <c r="P34" s="13"/>
      <c r="Q34" s="16">
        <f t="shared" si="0"/>
        <v>991269.00000000012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SI</v>
      </c>
      <c r="X34" s="66" t="str">
        <f t="shared" si="3"/>
        <v>SI</v>
      </c>
      <c r="Y34" s="67">
        <f t="shared" si="4"/>
        <v>-0.20000000000000007</v>
      </c>
      <c r="Z34">
        <v>6</v>
      </c>
    </row>
    <row r="35" spans="1:26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4299</v>
      </c>
      <c r="K35" s="17">
        <v>0.67155152361014192</v>
      </c>
      <c r="L35" s="13">
        <v>1411.9999999999998</v>
      </c>
      <c r="M35" s="13">
        <v>1426.26</v>
      </c>
      <c r="N35" s="13">
        <v>128363.4</v>
      </c>
      <c r="O35" s="15"/>
      <c r="P35" s="13"/>
      <c r="Q35" s="16">
        <f t="shared" si="0"/>
        <v>1283634</v>
      </c>
      <c r="S35" s="68">
        <v>30381</v>
      </c>
      <c r="T35" s="68">
        <v>1765</v>
      </c>
      <c r="U35" s="68">
        <v>1323.75</v>
      </c>
      <c r="V35" s="66" t="str">
        <f t="shared" si="1"/>
        <v>SI</v>
      </c>
      <c r="W35" s="66" t="str">
        <f t="shared" si="2"/>
        <v>SI</v>
      </c>
      <c r="X35" s="66" t="str">
        <f t="shared" si="3"/>
        <v>SI</v>
      </c>
      <c r="Y35" s="67">
        <f t="shared" si="4"/>
        <v>-0.20000000000000018</v>
      </c>
      <c r="Z35">
        <v>7</v>
      </c>
    </row>
    <row r="36" spans="1:26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4864</v>
      </c>
      <c r="K36" s="17">
        <v>0.52565789473684221</v>
      </c>
      <c r="L36" s="13">
        <v>2307.1999999999994</v>
      </c>
      <c r="M36" s="13">
        <v>2330.5100000000002</v>
      </c>
      <c r="N36" s="13">
        <v>90889.890000000014</v>
      </c>
      <c r="O36" s="15"/>
      <c r="P36" s="13"/>
      <c r="Q36" s="16">
        <f t="shared" si="0"/>
        <v>908898.90000000014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SI</v>
      </c>
      <c r="X36" s="66" t="str">
        <f t="shared" si="3"/>
        <v>SI</v>
      </c>
      <c r="Y36" s="67">
        <f t="shared" si="4"/>
        <v>-0.20000000000000018</v>
      </c>
      <c r="Z36">
        <v>8</v>
      </c>
    </row>
    <row r="37" spans="1:26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4864</v>
      </c>
      <c r="K37" s="17">
        <v>0.53092105263157896</v>
      </c>
      <c r="L37" s="13">
        <v>2281.6</v>
      </c>
      <c r="M37" s="13">
        <v>2304.65</v>
      </c>
      <c r="N37" s="13">
        <v>89881.35</v>
      </c>
      <c r="O37" s="15"/>
      <c r="P37" s="13"/>
      <c r="Q37" s="16">
        <f t="shared" si="0"/>
        <v>898813.5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SI</v>
      </c>
      <c r="X37" s="66" t="str">
        <f t="shared" si="3"/>
        <v>SI</v>
      </c>
      <c r="Y37" s="67">
        <f t="shared" si="4"/>
        <v>-0.20000000000000007</v>
      </c>
      <c r="Z37">
        <v>9</v>
      </c>
    </row>
    <row r="38" spans="1:26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13688</v>
      </c>
      <c r="K38" s="17">
        <v>0.58760958503798943</v>
      </c>
      <c r="L38" s="13">
        <v>5644.8</v>
      </c>
      <c r="M38" s="13">
        <v>5701.82</v>
      </c>
      <c r="N38" s="13">
        <v>1197382.2</v>
      </c>
      <c r="O38" s="15"/>
      <c r="P38" s="13"/>
      <c r="Q38" s="16">
        <f t="shared" si="0"/>
        <v>11973822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SI</v>
      </c>
      <c r="X38" s="66" t="str">
        <f t="shared" si="3"/>
        <v>SI</v>
      </c>
      <c r="Y38" s="67">
        <f t="shared" si="4"/>
        <v>-0.19999999999999996</v>
      </c>
      <c r="Z38">
        <v>10</v>
      </c>
    </row>
    <row r="39" spans="1:26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26018</v>
      </c>
      <c r="K39" s="17">
        <v>0.86434007225766774</v>
      </c>
      <c r="L39" s="13">
        <v>3529.6000000000008</v>
      </c>
      <c r="M39" s="13">
        <v>3565.25</v>
      </c>
      <c r="N39" s="13">
        <v>534787.5</v>
      </c>
      <c r="O39" s="15"/>
      <c r="P39" s="13"/>
      <c r="Q39" s="16">
        <f t="shared" si="0"/>
        <v>5347875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SI</v>
      </c>
      <c r="X39" s="66" t="str">
        <f t="shared" si="3"/>
        <v>SI</v>
      </c>
      <c r="Y39" s="67">
        <f t="shared" si="4"/>
        <v>-0.19999999999999984</v>
      </c>
      <c r="Z39">
        <v>11</v>
      </c>
    </row>
    <row r="40" spans="1:26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5430</v>
      </c>
      <c r="K40" s="17">
        <v>0.72405156537753224</v>
      </c>
      <c r="L40" s="13">
        <v>1498.3999999999999</v>
      </c>
      <c r="M40" s="13">
        <v>1513.54</v>
      </c>
      <c r="N40" s="13">
        <v>49946.82</v>
      </c>
      <c r="O40" s="15"/>
      <c r="P40" s="13"/>
      <c r="Q40" s="16">
        <f t="shared" si="0"/>
        <v>499468.2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SI</v>
      </c>
      <c r="X40" s="66" t="str">
        <f t="shared" si="3"/>
        <v>SI</v>
      </c>
      <c r="Y40" s="67">
        <f t="shared" si="4"/>
        <v>-0.20000000000000007</v>
      </c>
      <c r="Z40">
        <v>12</v>
      </c>
    </row>
    <row r="41" spans="1:26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39592</v>
      </c>
      <c r="K41" s="17">
        <v>0.86589209941402301</v>
      </c>
      <c r="L41" s="13">
        <v>5309.6000000000013</v>
      </c>
      <c r="M41" s="13">
        <v>5363.23</v>
      </c>
      <c r="N41" s="13">
        <v>16089.689999999999</v>
      </c>
      <c r="O41" s="15"/>
      <c r="P41" s="13"/>
      <c r="Q41" s="16">
        <f t="shared" si="0"/>
        <v>160896.9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SI</v>
      </c>
      <c r="X41" s="66" t="str">
        <f t="shared" si="3"/>
        <v>SI</v>
      </c>
      <c r="Y41" s="67">
        <f t="shared" si="4"/>
        <v>-0.19999999999999984</v>
      </c>
      <c r="Z41">
        <v>13</v>
      </c>
    </row>
    <row r="42" spans="1:26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15837</v>
      </c>
      <c r="K42" s="17">
        <v>0.84572835764349308</v>
      </c>
      <c r="L42" s="13">
        <v>2443.2000000000003</v>
      </c>
      <c r="M42" s="13">
        <v>2467.88</v>
      </c>
      <c r="N42" s="13">
        <v>14807.28</v>
      </c>
      <c r="O42" s="15"/>
      <c r="P42" s="13"/>
      <c r="Q42" s="16">
        <f t="shared" si="0"/>
        <v>148072.80000000002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SI</v>
      </c>
      <c r="X42" s="66" t="str">
        <f t="shared" si="3"/>
        <v>SI</v>
      </c>
      <c r="Y42" s="67">
        <f t="shared" si="4"/>
        <v>-0.19999999999999996</v>
      </c>
      <c r="Z42">
        <v>14</v>
      </c>
    </row>
    <row r="43" spans="1:26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30542</v>
      </c>
      <c r="K43" s="17">
        <v>0.78937856067055201</v>
      </c>
      <c r="L43" s="13">
        <v>6432.8</v>
      </c>
      <c r="M43" s="13">
        <v>6497.78</v>
      </c>
      <c r="N43" s="13">
        <v>19493.34</v>
      </c>
      <c r="O43" s="15"/>
      <c r="P43" s="13"/>
      <c r="Q43" s="16">
        <f t="shared" si="0"/>
        <v>194933.4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SI</v>
      </c>
      <c r="X43" s="66" t="str">
        <f t="shared" si="3"/>
        <v>SI</v>
      </c>
      <c r="Y43" s="67">
        <f t="shared" si="4"/>
        <v>-0.19999999999999996</v>
      </c>
      <c r="Z43">
        <v>15</v>
      </c>
    </row>
    <row r="44" spans="1:26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152712</v>
      </c>
      <c r="K44" s="17">
        <v>0.86887212530776892</v>
      </c>
      <c r="L44" s="13">
        <v>20024.799999999992</v>
      </c>
      <c r="M44" s="13">
        <v>20227.07</v>
      </c>
      <c r="N44" s="13">
        <v>60681.21</v>
      </c>
      <c r="O44" s="15"/>
      <c r="P44" s="13"/>
      <c r="Q44" s="16">
        <f t="shared" si="0"/>
        <v>606812.1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SI</v>
      </c>
      <c r="X44" s="66" t="str">
        <f t="shared" si="3"/>
        <v>SI</v>
      </c>
      <c r="Y44" s="67">
        <f t="shared" si="4"/>
        <v>-0.20000000000000029</v>
      </c>
      <c r="Z44">
        <v>16</v>
      </c>
    </row>
    <row r="45" spans="1:26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202485</v>
      </c>
      <c r="K45" s="17">
        <v>0.84739215250512379</v>
      </c>
      <c r="L45" s="13">
        <v>30900.80000000001</v>
      </c>
      <c r="M45" s="13">
        <v>31212.93</v>
      </c>
      <c r="N45" s="13">
        <v>93638.790000000008</v>
      </c>
      <c r="O45" s="15"/>
      <c r="P45" s="13"/>
      <c r="Q45" s="16">
        <f t="shared" si="0"/>
        <v>936387.90000000014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SI</v>
      </c>
      <c r="X45" s="66" t="str">
        <f t="shared" si="3"/>
        <v>SI</v>
      </c>
      <c r="Y45" s="67">
        <f t="shared" si="4"/>
        <v>-0.19999999999999973</v>
      </c>
      <c r="Z45">
        <v>17</v>
      </c>
    </row>
    <row r="46" spans="1:26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218322</v>
      </c>
      <c r="K46" s="17">
        <v>0.87582378321928156</v>
      </c>
      <c r="L46" s="13">
        <v>27110.400000000012</v>
      </c>
      <c r="M46" s="13">
        <v>27384.240000000002</v>
      </c>
      <c r="N46" s="13">
        <v>82152.72</v>
      </c>
      <c r="O46" s="15"/>
      <c r="P46" s="13"/>
      <c r="Q46" s="16">
        <f t="shared" si="0"/>
        <v>821527.2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SI</v>
      </c>
      <c r="X46" s="66" t="str">
        <f t="shared" si="3"/>
        <v>SI</v>
      </c>
      <c r="Y46" s="67">
        <f t="shared" si="4"/>
        <v>-0.19999999999999962</v>
      </c>
      <c r="Z46">
        <v>18</v>
      </c>
    </row>
    <row r="47" spans="1:26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6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393520474.10000002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39352047.409999996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7476889.0099999998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440349410.51999998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autoFilter ref="S9:Y46" xr:uid="{93E266AE-1191-453A-92F2-2986F2A2020D}"/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120" priority="7">
      <formula>ISERROR($Q49)</formula>
    </cfRule>
  </conditionalFormatting>
  <conditionalFormatting sqref="Q49">
    <cfRule type="expression" dxfId="119" priority="6">
      <formula>ISERROR($J47)</formula>
    </cfRule>
  </conditionalFormatting>
  <conditionalFormatting sqref="Q52">
    <cfRule type="expression" dxfId="118" priority="5">
      <formula>ISERROR($Q52)</formula>
    </cfRule>
  </conditionalFormatting>
  <conditionalFormatting sqref="Q52">
    <cfRule type="expression" dxfId="117" priority="4">
      <formula>ISERROR($Q52)</formula>
    </cfRule>
  </conditionalFormatting>
  <conditionalFormatting sqref="Q52">
    <cfRule type="expression" dxfId="116" priority="3">
      <formula>ISERROR($Q52)</formula>
    </cfRule>
  </conditionalFormatting>
  <conditionalFormatting sqref="Q52">
    <cfRule type="expression" dxfId="115" priority="8">
      <formula>ISERROR($J53)</formula>
    </cfRule>
  </conditionalFormatting>
  <conditionalFormatting sqref="Q47">
    <cfRule type="expression" dxfId="114" priority="9">
      <formula>ISERROR($G48)</formula>
    </cfRule>
  </conditionalFormatting>
  <conditionalFormatting sqref="D3:E3">
    <cfRule type="cellIs" dxfId="113" priority="2" operator="equal">
      <formula>0</formula>
    </cfRule>
  </conditionalFormatting>
  <conditionalFormatting sqref="Q51">
    <cfRule type="expression" dxfId="112" priority="1">
      <formula>ISERROR($Q51)</formula>
    </cfRule>
  </conditionalFormatting>
  <conditionalFormatting sqref="Q50">
    <cfRule type="expression" dxfId="111" priority="10">
      <formula>ISERROR($Q50)</formula>
    </cfRule>
  </conditionalFormatting>
  <dataValidations count="10">
    <dataValidation type="decimal" allowBlank="1" showInputMessage="1" showErrorMessage="1" sqref="G52:G53" xr:uid="{6127AF72-BF30-4398-BE37-E1049007F728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598D3B88-0608-4B25-88A8-688F29D5F740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85CAC51B-C50B-4AD6-8114-CD2243D47B35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3CAFC29E-3731-4376-91A9-B65D2BB1FF8E}">
      <formula1>A8</formula1>
    </dataValidation>
    <dataValidation operator="greaterThanOrEqual" allowBlank="1" showInputMessage="1" showErrorMessage="1" sqref="K10:K46" xr:uid="{1E798595-4F84-4DEF-9883-B28C88FFA244}"/>
    <dataValidation type="decimal" allowBlank="1" showInputMessage="1" showErrorMessage="1" errorTitle="Error" error="Mayor a 1" sqref="Q47:Q48" xr:uid="{1B547D2E-0BB8-46F2-A174-220FB82B8BAE}">
      <formula1>0.011</formula1>
      <formula2>AG50</formula2>
    </dataValidation>
    <dataValidation type="decimal" operator="greaterThan" allowBlank="1" showInputMessage="1" showErrorMessage="1" sqref="O8:P46" xr:uid="{65D64BF8-FA24-4728-B731-B960D3839E75}">
      <formula1>0</formula1>
    </dataValidation>
    <dataValidation type="decimal" allowBlank="1" showInputMessage="1" showErrorMessage="1" errorTitle="Error" error="Mayor a 1" promptTitle="Porcentaje de AIU" prompt="Mayor a 1" sqref="N47" xr:uid="{C35EB9CF-7CA1-4684-AD7C-454984EB528F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F249C4D8-9F84-4686-840D-1AE0C0D59412}">
      <formula1>0.011</formula1>
      <formula2>R50</formula2>
    </dataValidation>
    <dataValidation type="list" allowBlank="1" showInputMessage="1" showErrorMessage="1" sqref="D4" xr:uid="{C90A401F-4A78-4F2B-9F3B-6758498D8F2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D6CF-F45E-446B-AF9F-DB08F8D9C15C}">
  <sheetPr>
    <tabColor rgb="FFFF0000"/>
  </sheetPr>
  <dimension ref="A1:Q54"/>
  <sheetViews>
    <sheetView topLeftCell="B13" workbookViewId="0">
      <selection activeCell="K22" sqref="K22"/>
    </sheetView>
  </sheetViews>
  <sheetFormatPr baseColWidth="10" defaultRowHeight="15" x14ac:dyDescent="0.25"/>
  <cols>
    <col min="10" max="10" width="15.42578125" customWidth="1"/>
    <col min="12" max="14" width="15.28515625" customWidth="1"/>
    <col min="17" max="17" width="25.71093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'[17]Solicitud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204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1408188</v>
      </c>
      <c r="K9" s="14"/>
      <c r="L9" s="33">
        <v>1408188</v>
      </c>
      <c r="M9" s="13">
        <v>1422412.12</v>
      </c>
      <c r="N9" s="13">
        <v>15646533.32</v>
      </c>
      <c r="O9" s="15"/>
      <c r="P9" s="13"/>
      <c r="Q9" s="16">
        <f t="shared" si="0"/>
        <v>156465333.19999999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29411</v>
      </c>
      <c r="K10" s="17">
        <v>0</v>
      </c>
      <c r="L10" s="13">
        <v>29411</v>
      </c>
      <c r="M10" s="13">
        <v>29708.080000000002</v>
      </c>
      <c r="N10" s="13">
        <v>891242.4</v>
      </c>
      <c r="O10" s="15"/>
      <c r="P10" s="13"/>
      <c r="Q10" s="16">
        <f t="shared" si="0"/>
        <v>8912424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29411</v>
      </c>
      <c r="K11" s="17">
        <v>0</v>
      </c>
      <c r="L11" s="13">
        <v>29411</v>
      </c>
      <c r="M11" s="13">
        <v>29708.080000000002</v>
      </c>
      <c r="N11" s="13">
        <v>3564969.6</v>
      </c>
      <c r="O11" s="15"/>
      <c r="P11" s="13"/>
      <c r="Q11" s="16">
        <f t="shared" si="0"/>
        <v>35649696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8993</v>
      </c>
      <c r="K12" s="17">
        <v>0</v>
      </c>
      <c r="L12" s="13">
        <v>8993</v>
      </c>
      <c r="M12" s="13">
        <v>9083.84</v>
      </c>
      <c r="N12" s="13">
        <v>2180121.6000000001</v>
      </c>
      <c r="O12" s="15"/>
      <c r="P12" s="13"/>
      <c r="Q12" s="16">
        <f t="shared" si="0"/>
        <v>21801216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10746</v>
      </c>
      <c r="K13" s="17">
        <v>0</v>
      </c>
      <c r="L13" s="13">
        <v>10746</v>
      </c>
      <c r="M13" s="13">
        <v>10854.55</v>
      </c>
      <c r="N13" s="13">
        <v>2605092</v>
      </c>
      <c r="O13" s="15"/>
      <c r="P13" s="13"/>
      <c r="Q13" s="16">
        <f t="shared" si="0"/>
        <v>26050920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9615</v>
      </c>
      <c r="K14" s="17">
        <v>0</v>
      </c>
      <c r="L14" s="13">
        <v>9615</v>
      </c>
      <c r="M14" s="13">
        <v>9712.1200000000008</v>
      </c>
      <c r="N14" s="13">
        <v>291363.60000000003</v>
      </c>
      <c r="O14" s="15"/>
      <c r="P14" s="13"/>
      <c r="Q14" s="16">
        <f t="shared" si="0"/>
        <v>2913636.0000000005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10746</v>
      </c>
      <c r="K15" s="17">
        <v>0</v>
      </c>
      <c r="L15" s="13">
        <v>10746</v>
      </c>
      <c r="M15" s="13">
        <v>10854.55</v>
      </c>
      <c r="N15" s="13">
        <v>2605092</v>
      </c>
      <c r="O15" s="15"/>
      <c r="P15" s="13"/>
      <c r="Q15" s="16">
        <f t="shared" si="0"/>
        <v>26050920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3394</v>
      </c>
      <c r="K16" s="17">
        <v>0</v>
      </c>
      <c r="L16" s="13">
        <v>3394</v>
      </c>
      <c r="M16" s="13">
        <v>3428.28</v>
      </c>
      <c r="N16" s="13">
        <v>226266.48</v>
      </c>
      <c r="O16" s="15"/>
      <c r="P16" s="13"/>
      <c r="Q16" s="16">
        <f t="shared" si="0"/>
        <v>2262664.8000000003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2658</v>
      </c>
      <c r="K17" s="17">
        <v>0</v>
      </c>
      <c r="L17" s="13">
        <v>2658</v>
      </c>
      <c r="M17" s="13">
        <v>2684.85</v>
      </c>
      <c r="N17" s="13">
        <v>241636.5</v>
      </c>
      <c r="O17" s="15"/>
      <c r="P17" s="13"/>
      <c r="Q17" s="16">
        <f t="shared" si="0"/>
        <v>2416365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3959</v>
      </c>
      <c r="K18" s="17">
        <v>0</v>
      </c>
      <c r="L18" s="13">
        <v>3959</v>
      </c>
      <c r="M18" s="13">
        <v>3998.99</v>
      </c>
      <c r="N18" s="13">
        <v>119969.7</v>
      </c>
      <c r="O18" s="15"/>
      <c r="P18" s="13"/>
      <c r="Q18" s="16">
        <f t="shared" si="0"/>
        <v>1199697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12443</v>
      </c>
      <c r="K19" s="17">
        <v>0</v>
      </c>
      <c r="L19" s="13">
        <v>12443</v>
      </c>
      <c r="M19" s="13">
        <v>12568.69</v>
      </c>
      <c r="N19" s="13">
        <v>377060.7</v>
      </c>
      <c r="O19" s="15"/>
      <c r="P19" s="13"/>
      <c r="Q19" s="16">
        <f t="shared" si="0"/>
        <v>3770607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5995</v>
      </c>
      <c r="K20" s="17">
        <v>0</v>
      </c>
      <c r="L20" s="13">
        <v>5995</v>
      </c>
      <c r="M20" s="13">
        <v>6055.56</v>
      </c>
      <c r="N20" s="13">
        <v>454167.00000000006</v>
      </c>
      <c r="O20" s="15"/>
      <c r="P20" s="13"/>
      <c r="Q20" s="16">
        <f t="shared" si="0"/>
        <v>4541670.0000000009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1244</v>
      </c>
      <c r="K21" s="17">
        <v>0</v>
      </c>
      <c r="L21" s="13">
        <v>1244</v>
      </c>
      <c r="M21" s="13">
        <v>1256.57</v>
      </c>
      <c r="N21" s="13">
        <v>94242.75</v>
      </c>
      <c r="O21" s="15"/>
      <c r="P21" s="13"/>
      <c r="Q21" s="16">
        <f t="shared" si="0"/>
        <v>942427.5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5826</v>
      </c>
      <c r="K22" s="17">
        <v>0</v>
      </c>
      <c r="L22" s="13">
        <v>5826</v>
      </c>
      <c r="M22" s="13">
        <v>5884.85</v>
      </c>
      <c r="N22" s="13">
        <v>176545.5</v>
      </c>
      <c r="O22" s="15"/>
      <c r="P22" s="13"/>
      <c r="Q22" s="16">
        <f t="shared" si="0"/>
        <v>1765455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7013</v>
      </c>
      <c r="K23" s="17">
        <v>0</v>
      </c>
      <c r="L23" s="13">
        <v>7013</v>
      </c>
      <c r="M23" s="13">
        <v>7083.84</v>
      </c>
      <c r="N23" s="13">
        <v>21251.52</v>
      </c>
      <c r="O23" s="15"/>
      <c r="P23" s="13"/>
      <c r="Q23" s="16">
        <f t="shared" si="0"/>
        <v>212515.20000000001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2262</v>
      </c>
      <c r="K24" s="17">
        <v>0</v>
      </c>
      <c r="L24" s="13">
        <v>2262</v>
      </c>
      <c r="M24" s="13">
        <v>2284.85</v>
      </c>
      <c r="N24" s="13">
        <v>68545.5</v>
      </c>
      <c r="O24" s="15"/>
      <c r="P24" s="13"/>
      <c r="Q24" s="16">
        <f t="shared" si="0"/>
        <v>685455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8823</v>
      </c>
      <c r="K25" s="17">
        <v>0</v>
      </c>
      <c r="L25" s="13">
        <v>8823</v>
      </c>
      <c r="M25" s="13">
        <v>8912.1200000000008</v>
      </c>
      <c r="N25" s="13">
        <v>267363.60000000003</v>
      </c>
      <c r="O25" s="15"/>
      <c r="P25" s="13"/>
      <c r="Q25" s="16">
        <f t="shared" si="0"/>
        <v>2673636.0000000005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9276</v>
      </c>
      <c r="K26" s="17">
        <v>0</v>
      </c>
      <c r="L26" s="13">
        <v>9276</v>
      </c>
      <c r="M26" s="13">
        <v>9369.7000000000007</v>
      </c>
      <c r="N26" s="13">
        <v>281091</v>
      </c>
      <c r="O26" s="15"/>
      <c r="P26" s="13"/>
      <c r="Q26" s="16">
        <f t="shared" si="0"/>
        <v>2810910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18099</v>
      </c>
      <c r="K27" s="17">
        <v>0</v>
      </c>
      <c r="L27" s="13">
        <v>18099</v>
      </c>
      <c r="M27" s="13">
        <v>18281.82</v>
      </c>
      <c r="N27" s="13">
        <v>548454.6</v>
      </c>
      <c r="O27" s="15"/>
      <c r="P27" s="13"/>
      <c r="Q27" s="16">
        <f t="shared" si="0"/>
        <v>5484546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22511</v>
      </c>
      <c r="K28" s="17">
        <v>0</v>
      </c>
      <c r="L28" s="13">
        <v>22511</v>
      </c>
      <c r="M28" s="13">
        <v>22738.38</v>
      </c>
      <c r="N28" s="13">
        <v>68215.14</v>
      </c>
      <c r="O28" s="15"/>
      <c r="P28" s="13"/>
      <c r="Q28" s="16">
        <f t="shared" si="0"/>
        <v>682151.4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22511</v>
      </c>
      <c r="K29" s="17">
        <v>0</v>
      </c>
      <c r="L29" s="13">
        <v>22511</v>
      </c>
      <c r="M29" s="13">
        <v>22738.38</v>
      </c>
      <c r="N29" s="13">
        <v>68215.14</v>
      </c>
      <c r="O29" s="15"/>
      <c r="P29" s="13"/>
      <c r="Q29" s="16">
        <f t="shared" si="0"/>
        <v>682151.4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22624</v>
      </c>
      <c r="K30" s="17">
        <v>0</v>
      </c>
      <c r="L30" s="13">
        <v>22624</v>
      </c>
      <c r="M30" s="13">
        <v>22852.53</v>
      </c>
      <c r="N30" s="13">
        <v>68557.59</v>
      </c>
      <c r="O30" s="15"/>
      <c r="P30" s="13"/>
      <c r="Q30" s="16">
        <f t="shared" si="0"/>
        <v>685575.89999999991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719</v>
      </c>
      <c r="K31" s="17">
        <v>0</v>
      </c>
      <c r="L31" s="13">
        <v>719</v>
      </c>
      <c r="M31" s="13">
        <v>726.26</v>
      </c>
      <c r="N31" s="13">
        <v>98045.1</v>
      </c>
      <c r="O31" s="15"/>
      <c r="P31" s="13"/>
      <c r="Q31" s="16">
        <f t="shared" si="0"/>
        <v>980451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1765</v>
      </c>
      <c r="K32" s="17">
        <v>0</v>
      </c>
      <c r="L32" s="13">
        <v>1765</v>
      </c>
      <c r="M32" s="13">
        <v>1782.83</v>
      </c>
      <c r="N32" s="13">
        <v>160454.69999999998</v>
      </c>
      <c r="O32" s="15"/>
      <c r="P32" s="13"/>
      <c r="Q32" s="16">
        <f t="shared" si="0"/>
        <v>1604546.9999999998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1765</v>
      </c>
      <c r="K33" s="17">
        <v>0</v>
      </c>
      <c r="L33" s="13">
        <v>1765</v>
      </c>
      <c r="M33" s="13">
        <v>1782.83</v>
      </c>
      <c r="N33" s="13">
        <v>160454.69999999998</v>
      </c>
      <c r="O33" s="15"/>
      <c r="P33" s="13"/>
      <c r="Q33" s="16">
        <f t="shared" si="0"/>
        <v>1604546.9999999998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1765</v>
      </c>
      <c r="K34" s="17">
        <v>0</v>
      </c>
      <c r="L34" s="13">
        <v>1765</v>
      </c>
      <c r="M34" s="13">
        <v>1782.83</v>
      </c>
      <c r="N34" s="13">
        <v>160454.69999999998</v>
      </c>
      <c r="O34" s="15"/>
      <c r="P34" s="13"/>
      <c r="Q34" s="16">
        <f t="shared" si="0"/>
        <v>1604546.9999999998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1765</v>
      </c>
      <c r="K35" s="17">
        <v>0</v>
      </c>
      <c r="L35" s="13">
        <v>1765</v>
      </c>
      <c r="M35" s="13">
        <v>1782.83</v>
      </c>
      <c r="N35" s="13">
        <v>160454.69999999998</v>
      </c>
      <c r="O35" s="15"/>
      <c r="P35" s="13"/>
      <c r="Q35" s="16">
        <f t="shared" si="0"/>
        <v>1604546.9999999998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3733</v>
      </c>
      <c r="K36" s="17">
        <v>0</v>
      </c>
      <c r="L36" s="13">
        <v>3733</v>
      </c>
      <c r="M36" s="13">
        <v>3770.71</v>
      </c>
      <c r="N36" s="13">
        <v>147057.69</v>
      </c>
      <c r="O36" s="15"/>
      <c r="P36" s="13"/>
      <c r="Q36" s="16">
        <f t="shared" si="0"/>
        <v>1470576.9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4072</v>
      </c>
      <c r="K37" s="17">
        <v>0</v>
      </c>
      <c r="L37" s="13">
        <v>4072</v>
      </c>
      <c r="M37" s="13">
        <v>4113.13</v>
      </c>
      <c r="N37" s="13">
        <v>160412.07</v>
      </c>
      <c r="O37" s="15"/>
      <c r="P37" s="13"/>
      <c r="Q37" s="16">
        <f t="shared" si="0"/>
        <v>1604120.7000000002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8993</v>
      </c>
      <c r="K38" s="17">
        <v>0</v>
      </c>
      <c r="L38" s="13">
        <v>8993</v>
      </c>
      <c r="M38" s="13">
        <v>9083.84</v>
      </c>
      <c r="N38" s="13">
        <v>1907606.4000000001</v>
      </c>
      <c r="O38" s="15"/>
      <c r="P38" s="13"/>
      <c r="Q38" s="16">
        <f t="shared" si="0"/>
        <v>19076064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19626</v>
      </c>
      <c r="K39" s="17">
        <v>0</v>
      </c>
      <c r="L39" s="13">
        <v>19626</v>
      </c>
      <c r="M39" s="13">
        <v>19824.240000000002</v>
      </c>
      <c r="N39" s="13">
        <v>2973636.0000000005</v>
      </c>
      <c r="O39" s="15"/>
      <c r="P39" s="13"/>
      <c r="Q39" s="16">
        <f t="shared" si="0"/>
        <v>29736360.000000004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4299</v>
      </c>
      <c r="K40" s="17">
        <v>0</v>
      </c>
      <c r="L40" s="13">
        <v>4299</v>
      </c>
      <c r="M40" s="13">
        <v>4342.42</v>
      </c>
      <c r="N40" s="13">
        <v>143299.86000000002</v>
      </c>
      <c r="O40" s="15"/>
      <c r="P40" s="13"/>
      <c r="Q40" s="16">
        <f t="shared" si="0"/>
        <v>1432998.6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40271</v>
      </c>
      <c r="K41" s="17">
        <v>0</v>
      </c>
      <c r="L41" s="13">
        <v>40271</v>
      </c>
      <c r="M41" s="13">
        <v>40677.78</v>
      </c>
      <c r="N41" s="13">
        <v>122033.34</v>
      </c>
      <c r="O41" s="15"/>
      <c r="P41" s="13"/>
      <c r="Q41" s="16">
        <f t="shared" si="0"/>
        <v>1220333.3999999999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9276</v>
      </c>
      <c r="K42" s="17">
        <v>0</v>
      </c>
      <c r="L42" s="13">
        <v>9276</v>
      </c>
      <c r="M42" s="13">
        <v>9369.7000000000007</v>
      </c>
      <c r="N42" s="13">
        <v>56218.200000000004</v>
      </c>
      <c r="O42" s="15"/>
      <c r="P42" s="13"/>
      <c r="Q42" s="16">
        <f t="shared" si="0"/>
        <v>562182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14592</v>
      </c>
      <c r="K43" s="17">
        <v>0</v>
      </c>
      <c r="L43" s="13">
        <v>14592</v>
      </c>
      <c r="M43" s="13">
        <v>14739.39</v>
      </c>
      <c r="N43" s="13">
        <v>44218.17</v>
      </c>
      <c r="O43" s="15"/>
      <c r="P43" s="13"/>
      <c r="Q43" s="16">
        <f t="shared" si="0"/>
        <v>442181.69999999995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3156048</v>
      </c>
      <c r="K44" s="17">
        <v>0</v>
      </c>
      <c r="L44" s="13">
        <v>3156048</v>
      </c>
      <c r="M44" s="13">
        <v>3187927.27</v>
      </c>
      <c r="N44" s="13">
        <v>9563781.8100000005</v>
      </c>
      <c r="O44" s="15"/>
      <c r="P44" s="13"/>
      <c r="Q44" s="16">
        <f t="shared" si="0"/>
        <v>95637818.100000009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294112</v>
      </c>
      <c r="K45" s="17">
        <v>0</v>
      </c>
      <c r="L45" s="13">
        <v>294112</v>
      </c>
      <c r="M45" s="13">
        <v>297082.83</v>
      </c>
      <c r="N45" s="13">
        <v>891248.49</v>
      </c>
      <c r="O45" s="15"/>
      <c r="P45" s="13"/>
      <c r="Q45" s="16">
        <f t="shared" si="0"/>
        <v>8912484.9000000004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203616</v>
      </c>
      <c r="K46" s="17">
        <v>0</v>
      </c>
      <c r="L46" s="13">
        <v>203616</v>
      </c>
      <c r="M46" s="13">
        <v>205672.73</v>
      </c>
      <c r="N46" s="13">
        <v>617018.19000000006</v>
      </c>
      <c r="O46" s="15"/>
      <c r="P46" s="13"/>
      <c r="Q46" s="16">
        <f t="shared" si="0"/>
        <v>6170181.9000000004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637900186.20000005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63790018.619999997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12120103.539999999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713810308.36000001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110" priority="7">
      <formula>ISERROR($Q49)</formula>
    </cfRule>
  </conditionalFormatting>
  <conditionalFormatting sqref="Q49">
    <cfRule type="expression" dxfId="109" priority="6">
      <formula>ISERROR($J47)</formula>
    </cfRule>
  </conditionalFormatting>
  <conditionalFormatting sqref="Q52">
    <cfRule type="expression" dxfId="108" priority="5">
      <formula>ISERROR($Q52)</formula>
    </cfRule>
  </conditionalFormatting>
  <conditionalFormatting sqref="Q52">
    <cfRule type="expression" dxfId="107" priority="4">
      <formula>ISERROR($Q52)</formula>
    </cfRule>
  </conditionalFormatting>
  <conditionalFormatting sqref="Q52">
    <cfRule type="expression" dxfId="106" priority="3">
      <formula>ISERROR($Q52)</formula>
    </cfRule>
  </conditionalFormatting>
  <conditionalFormatting sqref="Q52">
    <cfRule type="expression" dxfId="105" priority="8">
      <formula>ISERROR($J53)</formula>
    </cfRule>
  </conditionalFormatting>
  <conditionalFormatting sqref="Q47">
    <cfRule type="expression" dxfId="104" priority="9">
      <formula>ISERROR($G48)</formula>
    </cfRule>
  </conditionalFormatting>
  <conditionalFormatting sqref="D3:E3">
    <cfRule type="cellIs" dxfId="103" priority="2" operator="equal">
      <formula>0</formula>
    </cfRule>
  </conditionalFormatting>
  <conditionalFormatting sqref="Q51">
    <cfRule type="expression" dxfId="102" priority="1">
      <formula>ISERROR($Q51)</formula>
    </cfRule>
  </conditionalFormatting>
  <conditionalFormatting sqref="Q50">
    <cfRule type="expression" dxfId="101" priority="10">
      <formula>ISERROR($Q50)</formula>
    </cfRule>
  </conditionalFormatting>
  <dataValidations count="10">
    <dataValidation type="decimal" allowBlank="1" showInputMessage="1" showErrorMessage="1" sqref="G52:G53" xr:uid="{5ED4984C-63F4-4514-B093-FE675FFAC7F4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8C0874F6-ECA4-4649-B655-A080F55F11DE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6D32F30B-0740-41F5-88D6-D88046726518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F99F2311-557A-46E1-BFD0-AE713FCE1E5E}">
      <formula1>A8</formula1>
    </dataValidation>
    <dataValidation operator="greaterThanOrEqual" allowBlank="1" showInputMessage="1" showErrorMessage="1" sqref="K10:K46" xr:uid="{EB6B5167-1F8A-4CDB-9B72-FC7FE649C17B}"/>
    <dataValidation type="decimal" allowBlank="1" showInputMessage="1" showErrorMessage="1" errorTitle="Error" error="Mayor a 1" sqref="Q47:Q48" xr:uid="{27608DB7-9C7B-4EA0-9358-DAEE0A73F1BC}">
      <formula1>0.011</formula1>
      <formula2>AG50</formula2>
    </dataValidation>
    <dataValidation type="decimal" operator="greaterThan" allowBlank="1" showInputMessage="1" showErrorMessage="1" sqref="O8:P46" xr:uid="{3F8EEC31-0288-4286-AB51-4D666B2D5926}">
      <formula1>0</formula1>
    </dataValidation>
    <dataValidation type="decimal" allowBlank="1" showInputMessage="1" showErrorMessage="1" errorTitle="Error" error="Mayor a 1" promptTitle="Porcentaje de AIU" prompt="Mayor a 1" sqref="N47" xr:uid="{6625EE3D-5847-4A93-B2C5-D49EA9FC2379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2FD86E58-ECAB-479F-83A8-37532B6816D9}">
      <formula1>0.011</formula1>
      <formula2>R50</formula2>
    </dataValidation>
    <dataValidation type="list" allowBlank="1" showInputMessage="1" showErrorMessage="1" sqref="D4" xr:uid="{A9540223-4A88-4BBA-A8F6-A2A986975CAB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1404-2E10-49D8-A8CD-3900388E215C}">
  <sheetPr>
    <tabColor rgb="FFFF0000"/>
  </sheetPr>
  <dimension ref="A1:Q54"/>
  <sheetViews>
    <sheetView workbookViewId="0">
      <selection activeCell="J12" sqref="J12"/>
    </sheetView>
  </sheetViews>
  <sheetFormatPr baseColWidth="10" defaultRowHeight="15" x14ac:dyDescent="0.25"/>
  <cols>
    <col min="10" max="10" width="16" customWidth="1"/>
    <col min="12" max="14" width="14.85546875" customWidth="1"/>
    <col min="17" max="17" width="20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208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31051</v>
      </c>
      <c r="K10" s="17">
        <v>0</v>
      </c>
      <c r="L10" s="13">
        <v>31051</v>
      </c>
      <c r="M10" s="13">
        <v>31364.65</v>
      </c>
      <c r="N10" s="13">
        <v>940939.5</v>
      </c>
      <c r="O10" s="15"/>
      <c r="P10" s="13"/>
      <c r="Q10" s="16">
        <f t="shared" si="0"/>
        <v>9409395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60067</v>
      </c>
      <c r="K11" s="17">
        <v>0</v>
      </c>
      <c r="L11" s="13">
        <v>60067</v>
      </c>
      <c r="M11" s="13">
        <v>60673.74</v>
      </c>
      <c r="N11" s="13">
        <v>7280848.7999999998</v>
      </c>
      <c r="O11" s="15"/>
      <c r="P11" s="13"/>
      <c r="Q11" s="16">
        <f t="shared" si="0"/>
        <v>72808488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17025</v>
      </c>
      <c r="K12" s="17">
        <v>0</v>
      </c>
      <c r="L12" s="13">
        <v>17025</v>
      </c>
      <c r="M12" s="13">
        <v>17196.97</v>
      </c>
      <c r="N12" s="13">
        <v>4127272.8000000003</v>
      </c>
      <c r="O12" s="15"/>
      <c r="P12" s="13"/>
      <c r="Q12" s="16">
        <f t="shared" si="0"/>
        <v>41272728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17025</v>
      </c>
      <c r="K13" s="17">
        <v>0</v>
      </c>
      <c r="L13" s="13">
        <v>17025</v>
      </c>
      <c r="M13" s="13">
        <v>17196.97</v>
      </c>
      <c r="N13" s="13">
        <v>4127272.8000000003</v>
      </c>
      <c r="O13" s="15"/>
      <c r="P13" s="13"/>
      <c r="Q13" s="16">
        <f t="shared" si="0"/>
        <v>41272728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20758</v>
      </c>
      <c r="K14" s="17">
        <v>0</v>
      </c>
      <c r="L14" s="13">
        <v>20758</v>
      </c>
      <c r="M14" s="13">
        <v>20967.68</v>
      </c>
      <c r="N14" s="13">
        <v>629030.40000000002</v>
      </c>
      <c r="O14" s="15"/>
      <c r="P14" s="13"/>
      <c r="Q14" s="16">
        <f t="shared" si="0"/>
        <v>6290304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12952</v>
      </c>
      <c r="K15" s="17">
        <v>0</v>
      </c>
      <c r="L15" s="13">
        <v>12952</v>
      </c>
      <c r="M15" s="13">
        <v>13082.83</v>
      </c>
      <c r="N15" s="13">
        <v>3139879.2</v>
      </c>
      <c r="O15" s="15"/>
      <c r="P15" s="13"/>
      <c r="Q15" s="16">
        <f t="shared" si="0"/>
        <v>31398792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6844</v>
      </c>
      <c r="K16" s="17">
        <v>0</v>
      </c>
      <c r="L16" s="13">
        <v>6844</v>
      </c>
      <c r="M16" s="13">
        <v>6913.13</v>
      </c>
      <c r="N16" s="13">
        <v>456266.58</v>
      </c>
      <c r="O16" s="15"/>
      <c r="P16" s="13"/>
      <c r="Q16" s="16">
        <f t="shared" si="0"/>
        <v>4562665.8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4016</v>
      </c>
      <c r="K17" s="17">
        <v>0</v>
      </c>
      <c r="L17" s="13">
        <v>4016</v>
      </c>
      <c r="M17" s="13">
        <v>4056.57</v>
      </c>
      <c r="N17" s="13">
        <v>365091.3</v>
      </c>
      <c r="O17" s="15"/>
      <c r="P17" s="13"/>
      <c r="Q17" s="16">
        <f t="shared" si="0"/>
        <v>3650913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11878</v>
      </c>
      <c r="K18" s="17">
        <v>0</v>
      </c>
      <c r="L18" s="13">
        <v>11878</v>
      </c>
      <c r="M18" s="13">
        <v>11997.98</v>
      </c>
      <c r="N18" s="13">
        <v>359939.39999999997</v>
      </c>
      <c r="O18" s="15"/>
      <c r="P18" s="13"/>
      <c r="Q18" s="16">
        <f t="shared" si="0"/>
        <v>3599393.9999999995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41515</v>
      </c>
      <c r="K19" s="17">
        <v>0</v>
      </c>
      <c r="L19" s="13">
        <v>41515</v>
      </c>
      <c r="M19" s="13">
        <v>41934.339999999997</v>
      </c>
      <c r="N19" s="13">
        <v>1258030.2</v>
      </c>
      <c r="O19" s="15"/>
      <c r="P19" s="13"/>
      <c r="Q19" s="16">
        <f t="shared" si="0"/>
        <v>12580302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24886</v>
      </c>
      <c r="K20" s="17">
        <v>0</v>
      </c>
      <c r="L20" s="13">
        <v>24886</v>
      </c>
      <c r="M20" s="13">
        <v>25137.37</v>
      </c>
      <c r="N20" s="13">
        <v>1885302.75</v>
      </c>
      <c r="O20" s="15"/>
      <c r="P20" s="13"/>
      <c r="Q20" s="16">
        <f t="shared" si="0"/>
        <v>18853027.5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2986</v>
      </c>
      <c r="K21" s="17">
        <v>0</v>
      </c>
      <c r="L21" s="13">
        <v>2986</v>
      </c>
      <c r="M21" s="13">
        <v>3016.16</v>
      </c>
      <c r="N21" s="13">
        <v>226212</v>
      </c>
      <c r="O21" s="15"/>
      <c r="P21" s="13"/>
      <c r="Q21" s="16">
        <f t="shared" si="0"/>
        <v>2262120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9004</v>
      </c>
      <c r="K22" s="17">
        <v>0</v>
      </c>
      <c r="L22" s="13">
        <v>9004</v>
      </c>
      <c r="M22" s="13">
        <v>9094.9500000000007</v>
      </c>
      <c r="N22" s="13">
        <v>272848.5</v>
      </c>
      <c r="O22" s="15"/>
      <c r="P22" s="13"/>
      <c r="Q22" s="16">
        <f t="shared" si="0"/>
        <v>2728485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9004</v>
      </c>
      <c r="K23" s="17">
        <v>0</v>
      </c>
      <c r="L23" s="13">
        <v>9004</v>
      </c>
      <c r="M23" s="13">
        <v>9094.9500000000007</v>
      </c>
      <c r="N23" s="13">
        <v>27284.850000000002</v>
      </c>
      <c r="O23" s="15"/>
      <c r="P23" s="13"/>
      <c r="Q23" s="16">
        <f t="shared" si="0"/>
        <v>272848.5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3620</v>
      </c>
      <c r="K24" s="17">
        <v>0</v>
      </c>
      <c r="L24" s="13">
        <v>3620</v>
      </c>
      <c r="M24" s="13">
        <v>3656.57</v>
      </c>
      <c r="N24" s="13">
        <v>109697.1</v>
      </c>
      <c r="O24" s="15"/>
      <c r="P24" s="13"/>
      <c r="Q24" s="16">
        <f t="shared" si="0"/>
        <v>1096971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6731</v>
      </c>
      <c r="K25" s="17">
        <v>0</v>
      </c>
      <c r="L25" s="13">
        <v>6731</v>
      </c>
      <c r="M25" s="13">
        <v>6798.99</v>
      </c>
      <c r="N25" s="13">
        <v>203969.69999999998</v>
      </c>
      <c r="O25" s="15"/>
      <c r="P25" s="13"/>
      <c r="Q25" s="16">
        <f t="shared" si="0"/>
        <v>2039696.9999999998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12839</v>
      </c>
      <c r="K26" s="17">
        <v>0</v>
      </c>
      <c r="L26" s="13">
        <v>12839</v>
      </c>
      <c r="M26" s="13">
        <v>12968.69</v>
      </c>
      <c r="N26" s="13">
        <v>389060.7</v>
      </c>
      <c r="O26" s="15"/>
      <c r="P26" s="13"/>
      <c r="Q26" s="16">
        <f t="shared" si="0"/>
        <v>3890607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5317</v>
      </c>
      <c r="K27" s="17">
        <v>0</v>
      </c>
      <c r="L27" s="13">
        <v>5317</v>
      </c>
      <c r="M27" s="13">
        <v>5370.71</v>
      </c>
      <c r="N27" s="13">
        <v>161121.29999999999</v>
      </c>
      <c r="O27" s="15"/>
      <c r="P27" s="13"/>
      <c r="Q27" s="16">
        <f t="shared" si="0"/>
        <v>1611213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24886</v>
      </c>
      <c r="K28" s="17">
        <v>0</v>
      </c>
      <c r="L28" s="13">
        <v>24886</v>
      </c>
      <c r="M28" s="13">
        <v>25137.37</v>
      </c>
      <c r="N28" s="13">
        <v>75412.11</v>
      </c>
      <c r="O28" s="15"/>
      <c r="P28" s="13"/>
      <c r="Q28" s="16">
        <f t="shared" si="0"/>
        <v>754121.1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26583</v>
      </c>
      <c r="K29" s="17">
        <v>0</v>
      </c>
      <c r="L29" s="13">
        <v>26583</v>
      </c>
      <c r="M29" s="13">
        <v>26851.52</v>
      </c>
      <c r="N29" s="13">
        <v>80554.559999999998</v>
      </c>
      <c r="O29" s="15"/>
      <c r="P29" s="13"/>
      <c r="Q29" s="16">
        <f t="shared" si="0"/>
        <v>805545.6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26583</v>
      </c>
      <c r="K30" s="17">
        <v>0</v>
      </c>
      <c r="L30" s="13">
        <v>26583</v>
      </c>
      <c r="M30" s="13">
        <v>26851.52</v>
      </c>
      <c r="N30" s="13">
        <v>80554.559999999998</v>
      </c>
      <c r="O30" s="15"/>
      <c r="P30" s="13"/>
      <c r="Q30" s="16">
        <f t="shared" si="0"/>
        <v>805545.6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905</v>
      </c>
      <c r="K31" s="17">
        <v>0</v>
      </c>
      <c r="L31" s="13">
        <v>905</v>
      </c>
      <c r="M31" s="13">
        <v>914.14</v>
      </c>
      <c r="N31" s="13">
        <v>123408.9</v>
      </c>
      <c r="O31" s="15"/>
      <c r="P31" s="13"/>
      <c r="Q31" s="16">
        <f t="shared" si="0"/>
        <v>1234089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4864</v>
      </c>
      <c r="K32" s="17">
        <v>0</v>
      </c>
      <c r="L32" s="13">
        <v>4864</v>
      </c>
      <c r="M32" s="13">
        <v>4913.13</v>
      </c>
      <c r="N32" s="13">
        <v>442181.7</v>
      </c>
      <c r="O32" s="15"/>
      <c r="P32" s="13"/>
      <c r="Q32" s="16">
        <f t="shared" si="0"/>
        <v>4421817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5826</v>
      </c>
      <c r="K33" s="17">
        <v>0</v>
      </c>
      <c r="L33" s="13">
        <v>5826</v>
      </c>
      <c r="M33" s="13">
        <v>5884.85</v>
      </c>
      <c r="N33" s="13">
        <v>529636.5</v>
      </c>
      <c r="O33" s="15"/>
      <c r="P33" s="13"/>
      <c r="Q33" s="16">
        <f t="shared" si="0"/>
        <v>5296365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5826</v>
      </c>
      <c r="K34" s="17">
        <v>0</v>
      </c>
      <c r="L34" s="13">
        <v>5826</v>
      </c>
      <c r="M34" s="13">
        <v>5884.85</v>
      </c>
      <c r="N34" s="13">
        <v>529636.5</v>
      </c>
      <c r="O34" s="15"/>
      <c r="P34" s="13"/>
      <c r="Q34" s="16">
        <f t="shared" si="0"/>
        <v>5296365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9955</v>
      </c>
      <c r="K35" s="17">
        <v>0</v>
      </c>
      <c r="L35" s="13">
        <v>9955</v>
      </c>
      <c r="M35" s="13">
        <v>10055.56</v>
      </c>
      <c r="N35" s="13">
        <v>905000.39999999991</v>
      </c>
      <c r="O35" s="15"/>
      <c r="P35" s="13"/>
      <c r="Q35" s="16">
        <f t="shared" si="0"/>
        <v>9050004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4502</v>
      </c>
      <c r="K36" s="17">
        <v>0</v>
      </c>
      <c r="L36" s="13">
        <v>4502</v>
      </c>
      <c r="M36" s="13">
        <v>4547.47</v>
      </c>
      <c r="N36" s="13">
        <v>177351.33000000002</v>
      </c>
      <c r="O36" s="15"/>
      <c r="P36" s="13"/>
      <c r="Q36" s="16">
        <f t="shared" si="0"/>
        <v>1773513.3000000003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4502</v>
      </c>
      <c r="K37" s="17">
        <v>0</v>
      </c>
      <c r="L37" s="13">
        <v>4502</v>
      </c>
      <c r="M37" s="13">
        <v>4547.47</v>
      </c>
      <c r="N37" s="13">
        <v>177351.33000000002</v>
      </c>
      <c r="O37" s="15"/>
      <c r="P37" s="13"/>
      <c r="Q37" s="16">
        <f t="shared" si="0"/>
        <v>1773513.3000000003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25169</v>
      </c>
      <c r="K38" s="17">
        <v>0</v>
      </c>
      <c r="L38" s="13">
        <v>25169</v>
      </c>
      <c r="M38" s="13">
        <v>25423.23</v>
      </c>
      <c r="N38" s="13">
        <v>5338878.3</v>
      </c>
      <c r="O38" s="15"/>
      <c r="P38" s="13"/>
      <c r="Q38" s="16">
        <f t="shared" si="0"/>
        <v>53388783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30146</v>
      </c>
      <c r="K39" s="17">
        <v>0</v>
      </c>
      <c r="L39" s="13">
        <v>30146</v>
      </c>
      <c r="M39" s="13">
        <v>30450.51</v>
      </c>
      <c r="N39" s="13">
        <v>4567576.5</v>
      </c>
      <c r="O39" s="15"/>
      <c r="P39" s="13"/>
      <c r="Q39" s="16">
        <f t="shared" si="0"/>
        <v>45675765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8032</v>
      </c>
      <c r="K40" s="17">
        <v>0</v>
      </c>
      <c r="L40" s="13">
        <v>8032</v>
      </c>
      <c r="M40" s="13">
        <v>8113.13</v>
      </c>
      <c r="N40" s="13">
        <v>267733.28999999998</v>
      </c>
      <c r="O40" s="15"/>
      <c r="P40" s="13"/>
      <c r="Q40" s="16">
        <f t="shared" si="0"/>
        <v>2677332.9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28280</v>
      </c>
      <c r="K41" s="17">
        <v>0</v>
      </c>
      <c r="L41" s="13">
        <v>28280</v>
      </c>
      <c r="M41" s="13">
        <v>28565.66</v>
      </c>
      <c r="N41" s="13">
        <v>85696.98</v>
      </c>
      <c r="O41" s="15"/>
      <c r="P41" s="13"/>
      <c r="Q41" s="16">
        <f t="shared" si="0"/>
        <v>856969.79999999993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19230</v>
      </c>
      <c r="K42" s="17">
        <v>0</v>
      </c>
      <c r="L42" s="13">
        <v>19230</v>
      </c>
      <c r="M42" s="13">
        <v>19424.240000000002</v>
      </c>
      <c r="N42" s="13">
        <v>116545.44</v>
      </c>
      <c r="O42" s="15"/>
      <c r="P42" s="13"/>
      <c r="Q42" s="16">
        <f t="shared" si="0"/>
        <v>1165454.3999999999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46379</v>
      </c>
      <c r="K43" s="17">
        <v>0</v>
      </c>
      <c r="L43" s="13">
        <v>46379</v>
      </c>
      <c r="M43" s="13">
        <v>46847.47</v>
      </c>
      <c r="N43" s="13">
        <v>140542.41</v>
      </c>
      <c r="O43" s="15"/>
      <c r="P43" s="13"/>
      <c r="Q43" s="16">
        <f t="shared" si="0"/>
        <v>1405424.1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282800</v>
      </c>
      <c r="K44" s="17">
        <v>0</v>
      </c>
      <c r="L44" s="13">
        <v>282800</v>
      </c>
      <c r="M44" s="13">
        <v>285656.57</v>
      </c>
      <c r="N44" s="13">
        <v>856969.71</v>
      </c>
      <c r="O44" s="15"/>
      <c r="P44" s="13"/>
      <c r="Q44" s="16">
        <f t="shared" si="0"/>
        <v>8569697.0999999996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395920</v>
      </c>
      <c r="K45" s="17">
        <v>0</v>
      </c>
      <c r="L45" s="13">
        <v>395920</v>
      </c>
      <c r="M45" s="13">
        <v>399919.19</v>
      </c>
      <c r="N45" s="13">
        <v>1199757.57</v>
      </c>
      <c r="O45" s="15"/>
      <c r="P45" s="13"/>
      <c r="Q45" s="16">
        <f t="shared" si="0"/>
        <v>11997575.700000001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339360</v>
      </c>
      <c r="K46" s="17">
        <v>0</v>
      </c>
      <c r="L46" s="13">
        <v>339360</v>
      </c>
      <c r="M46" s="13">
        <v>342787.88</v>
      </c>
      <c r="N46" s="13">
        <v>1028363.64</v>
      </c>
      <c r="O46" s="15"/>
      <c r="P46" s="13"/>
      <c r="Q46" s="16">
        <f t="shared" si="0"/>
        <v>10283636.4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738873690.79999995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73887369.079999998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14038600.130000001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826799660.00999999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80" priority="7">
      <formula>ISERROR($Q49)</formula>
    </cfRule>
  </conditionalFormatting>
  <conditionalFormatting sqref="Q49">
    <cfRule type="expression" dxfId="279" priority="6">
      <formula>ISERROR($J47)</formula>
    </cfRule>
  </conditionalFormatting>
  <conditionalFormatting sqref="Q52">
    <cfRule type="expression" dxfId="278" priority="5">
      <formula>ISERROR($Q52)</formula>
    </cfRule>
  </conditionalFormatting>
  <conditionalFormatting sqref="Q52">
    <cfRule type="expression" dxfId="277" priority="4">
      <formula>ISERROR($Q52)</formula>
    </cfRule>
  </conditionalFormatting>
  <conditionalFormatting sqref="Q52">
    <cfRule type="expression" dxfId="276" priority="3">
      <formula>ISERROR($Q52)</formula>
    </cfRule>
  </conditionalFormatting>
  <conditionalFormatting sqref="Q52">
    <cfRule type="expression" dxfId="275" priority="8">
      <formula>ISERROR($J53)</formula>
    </cfRule>
  </conditionalFormatting>
  <conditionalFormatting sqref="Q47">
    <cfRule type="expression" dxfId="274" priority="9">
      <formula>ISERROR($G48)</formula>
    </cfRule>
  </conditionalFormatting>
  <conditionalFormatting sqref="D3:E3">
    <cfRule type="cellIs" dxfId="273" priority="2" operator="equal">
      <formula>0</formula>
    </cfRule>
  </conditionalFormatting>
  <conditionalFormatting sqref="Q51">
    <cfRule type="expression" dxfId="272" priority="1">
      <formula>ISERROR($Q51)</formula>
    </cfRule>
  </conditionalFormatting>
  <conditionalFormatting sqref="Q50">
    <cfRule type="expression" dxfId="271" priority="10">
      <formula>ISERROR($Q50)</formula>
    </cfRule>
  </conditionalFormatting>
  <dataValidations count="10">
    <dataValidation type="decimal" allowBlank="1" showInputMessage="1" showErrorMessage="1" sqref="G52:G53" xr:uid="{C8028F2E-94B2-4831-A5D9-CF7D90F9A4BC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D6D4FDC8-54DC-4083-BABD-4C6F61429CB6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FF41C035-120D-42D5-871F-3FBCA0DAFD99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DFD42E49-3C3B-4860-BB63-13B1A6C87FAE}">
      <formula1>A8</formula1>
    </dataValidation>
    <dataValidation operator="greaterThanOrEqual" allowBlank="1" showInputMessage="1" showErrorMessage="1" sqref="K10:K46" xr:uid="{517A715C-A7F0-40B8-9C16-4881898EBBF3}"/>
    <dataValidation type="decimal" allowBlank="1" showInputMessage="1" showErrorMessage="1" errorTitle="Error" error="Mayor a 1" sqref="Q47:Q48" xr:uid="{02254283-6F3E-4B5F-BE5B-5495EA0EAF0C}">
      <formula1>0.011</formula1>
      <formula2>AG50</formula2>
    </dataValidation>
    <dataValidation type="decimal" operator="greaterThan" allowBlank="1" showInputMessage="1" showErrorMessage="1" sqref="O8:P46" xr:uid="{8E96A736-21C2-4495-8A1E-3D8CA28723A5}">
      <formula1>0</formula1>
    </dataValidation>
    <dataValidation type="decimal" allowBlank="1" showInputMessage="1" showErrorMessage="1" errorTitle="Error" error="Mayor a 1" promptTitle="Porcentaje de AIU" prompt="Mayor a 1" sqref="N47" xr:uid="{672FEAE1-AF5D-4A7A-9C84-BAB357987098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9A3C0C35-E1A9-4902-B831-9BCDC77AA3A0}">
      <formula1>0.011</formula1>
      <formula2>R50</formula2>
    </dataValidation>
    <dataValidation type="list" allowBlank="1" showInputMessage="1" showErrorMessage="1" sqref="D4" xr:uid="{FE5BC7D6-5602-4F9E-806B-84D4B3868714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91F6-250C-4D30-A2C7-54D80D76B268}">
  <sheetPr>
    <tabColor rgb="FF00B050"/>
  </sheetPr>
  <dimension ref="A1:Z54"/>
  <sheetViews>
    <sheetView workbookViewId="0">
      <selection activeCell="J46" sqref="J46"/>
    </sheetView>
  </sheetViews>
  <sheetFormatPr baseColWidth="10" defaultRowHeight="15" x14ac:dyDescent="0.25"/>
  <cols>
    <col min="10" max="10" width="16.7109375" customWidth="1"/>
    <col min="12" max="14" width="16.7109375" customWidth="1"/>
    <col min="17" max="17" width="19.28515625" customWidth="1"/>
    <col min="19" max="19" width="17.140625" bestFit="1" customWidth="1"/>
    <col min="20" max="21" width="14" bestFit="1" customWidth="1"/>
    <col min="22" max="22" width="15.28515625" customWidth="1"/>
    <col min="23" max="23" width="15.7109375" customWidth="1"/>
    <col min="24" max="24" width="16.28515625" customWidth="1"/>
    <col min="25" max="25" width="14.140625" customWidth="1"/>
  </cols>
  <sheetData>
    <row r="1" spans="1:25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5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25.5" x14ac:dyDescent="0.25">
      <c r="A3" s="5"/>
      <c r="B3" s="75" t="s">
        <v>121</v>
      </c>
      <c r="C3" s="76"/>
      <c r="D3" s="77">
        <f>'[18]Solicitud de Cotización General'!H9</f>
        <v>4</v>
      </c>
      <c r="E3" s="78"/>
    </row>
    <row r="4" spans="1:25" ht="25.5" x14ac:dyDescent="0.25">
      <c r="A4" s="5"/>
      <c r="B4" s="37" t="s">
        <v>122</v>
      </c>
      <c r="C4" s="38"/>
      <c r="D4" s="79" t="s">
        <v>214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5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5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5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5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39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5" ht="51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39">
        <f t="shared" si="0"/>
        <v>156465222.10000002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5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9637</v>
      </c>
      <c r="K10" s="17">
        <v>0</v>
      </c>
      <c r="L10" s="13">
        <v>9637</v>
      </c>
      <c r="M10" s="13">
        <v>9734.34</v>
      </c>
      <c r="N10" s="13">
        <v>292030.2</v>
      </c>
      <c r="O10" s="15"/>
      <c r="P10" s="13"/>
      <c r="Q10" s="39">
        <f t="shared" si="0"/>
        <v>2920302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NO</v>
      </c>
      <c r="X10" s="66" t="str">
        <f>IF(L10&lt;T10,"SI","NO")</f>
        <v>NO</v>
      </c>
      <c r="Y10" s="67" t="str">
        <f>IF(AND(W10="SI",X10="SI"),(L10/T10)-1,"N/A")</f>
        <v>N/A</v>
      </c>
    </row>
    <row r="11" spans="1:25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26986</v>
      </c>
      <c r="K11" s="17">
        <v>0.2</v>
      </c>
      <c r="L11" s="13">
        <v>21588.800000000003</v>
      </c>
      <c r="M11" s="13">
        <v>21806.87</v>
      </c>
      <c r="N11" s="13">
        <v>2616824.4</v>
      </c>
      <c r="O11" s="15"/>
      <c r="P11" s="13"/>
      <c r="Q11" s="39">
        <f t="shared" si="0"/>
        <v>26168244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NO</v>
      </c>
      <c r="X11" s="66" t="str">
        <f t="shared" ref="X11:X46" si="3">IF(L11&lt;T11,"SI","NO")</f>
        <v>NO</v>
      </c>
      <c r="Y11" s="67" t="str">
        <f t="shared" ref="Y11:Y46" si="4">IF(AND(W11="SI",X11="SI"),(L11/T11)-1,"N/A")</f>
        <v>N/A</v>
      </c>
    </row>
    <row r="12" spans="1:25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6911</v>
      </c>
      <c r="K12" s="17">
        <v>0.2</v>
      </c>
      <c r="L12" s="13">
        <v>5528.8</v>
      </c>
      <c r="M12" s="13">
        <v>5584.65</v>
      </c>
      <c r="N12" s="13">
        <v>1340316</v>
      </c>
      <c r="O12" s="15"/>
      <c r="P12" s="13"/>
      <c r="Q12" s="39">
        <f t="shared" si="0"/>
        <v>13403160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NO</v>
      </c>
      <c r="X12" s="66" t="str">
        <f t="shared" si="3"/>
        <v>NO</v>
      </c>
      <c r="Y12" s="67" t="str">
        <f t="shared" si="4"/>
        <v>N/A</v>
      </c>
    </row>
    <row r="13" spans="1:25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9029</v>
      </c>
      <c r="K13" s="17">
        <v>0.2</v>
      </c>
      <c r="L13" s="13">
        <v>7223.2000000000007</v>
      </c>
      <c r="M13" s="13">
        <v>7296.16</v>
      </c>
      <c r="N13" s="13">
        <v>1751078.4</v>
      </c>
      <c r="O13" s="15"/>
      <c r="P13" s="13"/>
      <c r="Q13" s="39">
        <f t="shared" si="0"/>
        <v>17510784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NO</v>
      </c>
      <c r="X13" s="66" t="str">
        <f t="shared" si="3"/>
        <v>NO</v>
      </c>
      <c r="Y13" s="67" t="str">
        <f t="shared" si="4"/>
        <v>N/A</v>
      </c>
    </row>
    <row r="14" spans="1:25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8388</v>
      </c>
      <c r="K14" s="17">
        <v>0</v>
      </c>
      <c r="L14" s="13">
        <v>8388</v>
      </c>
      <c r="M14" s="13">
        <v>8472.73</v>
      </c>
      <c r="N14" s="13">
        <v>254181.9</v>
      </c>
      <c r="O14" s="15"/>
      <c r="P14" s="13"/>
      <c r="Q14" s="39">
        <f t="shared" si="0"/>
        <v>2541819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NO</v>
      </c>
      <c r="X14" s="66" t="str">
        <f t="shared" si="3"/>
        <v>NO</v>
      </c>
      <c r="Y14" s="67" t="str">
        <f t="shared" si="4"/>
        <v>N/A</v>
      </c>
    </row>
    <row r="15" spans="1:25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7305</v>
      </c>
      <c r="K15" s="17">
        <v>0.1</v>
      </c>
      <c r="L15" s="13">
        <v>6574.5</v>
      </c>
      <c r="M15" s="13">
        <v>6640.91</v>
      </c>
      <c r="N15" s="13">
        <v>1593818.4</v>
      </c>
      <c r="O15" s="15"/>
      <c r="P15" s="13"/>
      <c r="Q15" s="39">
        <f t="shared" si="0"/>
        <v>15938184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NO</v>
      </c>
      <c r="X15" s="66" t="str">
        <f t="shared" si="3"/>
        <v>NO</v>
      </c>
      <c r="Y15" s="67" t="str">
        <f t="shared" si="4"/>
        <v>N/A</v>
      </c>
    </row>
    <row r="16" spans="1:25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2290</v>
      </c>
      <c r="K16" s="17">
        <v>0</v>
      </c>
      <c r="L16" s="13">
        <v>2290</v>
      </c>
      <c r="M16" s="13">
        <v>2313.13</v>
      </c>
      <c r="N16" s="13">
        <v>152666.58000000002</v>
      </c>
      <c r="O16" s="15"/>
      <c r="P16" s="13"/>
      <c r="Q16" s="39">
        <f t="shared" si="0"/>
        <v>1526665.8000000003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NO</v>
      </c>
      <c r="X16" s="66" t="str">
        <f t="shared" si="3"/>
        <v>NO</v>
      </c>
      <c r="Y16" s="67" t="str">
        <f t="shared" si="4"/>
        <v>N/A</v>
      </c>
    </row>
    <row r="17" spans="1:26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1998</v>
      </c>
      <c r="K17" s="17">
        <v>0</v>
      </c>
      <c r="L17" s="13">
        <v>1998</v>
      </c>
      <c r="M17" s="13">
        <v>2018.18</v>
      </c>
      <c r="N17" s="13">
        <v>181636.2</v>
      </c>
      <c r="O17" s="15"/>
      <c r="P17" s="13"/>
      <c r="Q17" s="39">
        <f t="shared" si="0"/>
        <v>1816362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NO</v>
      </c>
      <c r="X17" s="66" t="str">
        <f t="shared" si="3"/>
        <v>NO</v>
      </c>
      <c r="Y17" s="67" t="str">
        <f t="shared" si="4"/>
        <v>N/A</v>
      </c>
    </row>
    <row r="18" spans="1:26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4943</v>
      </c>
      <c r="K18" s="17">
        <v>0</v>
      </c>
      <c r="L18" s="13">
        <v>4943</v>
      </c>
      <c r="M18" s="13">
        <v>4992.93</v>
      </c>
      <c r="N18" s="13">
        <v>149787.90000000002</v>
      </c>
      <c r="O18" s="15"/>
      <c r="P18" s="13"/>
      <c r="Q18" s="39">
        <f t="shared" si="0"/>
        <v>1497879.0000000002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NO</v>
      </c>
      <c r="X18" s="66" t="str">
        <f t="shared" si="3"/>
        <v>NO</v>
      </c>
      <c r="Y18" s="67" t="str">
        <f t="shared" si="4"/>
        <v>N/A</v>
      </c>
    </row>
    <row r="19" spans="1:26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7815</v>
      </c>
      <c r="K19" s="17">
        <v>0</v>
      </c>
      <c r="L19" s="13">
        <v>7815</v>
      </c>
      <c r="M19" s="13">
        <v>7893.94</v>
      </c>
      <c r="N19" s="13">
        <v>236818.19999999998</v>
      </c>
      <c r="O19" s="15"/>
      <c r="P19" s="13"/>
      <c r="Q19" s="39">
        <f t="shared" si="0"/>
        <v>2368182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NO</v>
      </c>
      <c r="X19" s="66" t="str">
        <f t="shared" si="3"/>
        <v>NO</v>
      </c>
      <c r="Y19" s="67" t="str">
        <f t="shared" si="4"/>
        <v>N/A</v>
      </c>
    </row>
    <row r="20" spans="1:26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4329</v>
      </c>
      <c r="K20" s="17">
        <v>0</v>
      </c>
      <c r="L20" s="13">
        <v>4329</v>
      </c>
      <c r="M20" s="13">
        <v>4372.7299999999996</v>
      </c>
      <c r="N20" s="13">
        <v>327954.74999999994</v>
      </c>
      <c r="O20" s="15"/>
      <c r="P20" s="13"/>
      <c r="Q20" s="39">
        <f t="shared" si="0"/>
        <v>3279547.4999999995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NO</v>
      </c>
      <c r="X20" s="66" t="str">
        <f t="shared" si="3"/>
        <v>NO</v>
      </c>
      <c r="Y20" s="67" t="str">
        <f t="shared" si="4"/>
        <v>N/A</v>
      </c>
    </row>
    <row r="21" spans="1:26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322</v>
      </c>
      <c r="K21" s="17">
        <v>0</v>
      </c>
      <c r="L21" s="13">
        <v>322</v>
      </c>
      <c r="M21" s="13">
        <v>325.25</v>
      </c>
      <c r="N21" s="13">
        <v>24393.75</v>
      </c>
      <c r="O21" s="15"/>
      <c r="P21" s="13"/>
      <c r="Q21" s="39">
        <f t="shared" si="0"/>
        <v>243937.5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NO</v>
      </c>
      <c r="X21" s="66" t="str">
        <f t="shared" si="3"/>
        <v>NO</v>
      </c>
      <c r="Y21" s="67" t="str">
        <f t="shared" si="4"/>
        <v>N/A</v>
      </c>
    </row>
    <row r="22" spans="1:26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2185</v>
      </c>
      <c r="K22" s="17">
        <v>0.19999999999999996</v>
      </c>
      <c r="L22" s="13">
        <v>1748</v>
      </c>
      <c r="M22" s="13">
        <v>1765.66</v>
      </c>
      <c r="N22" s="13">
        <v>52969.8</v>
      </c>
      <c r="O22" s="15"/>
      <c r="P22" s="13"/>
      <c r="Q22" s="39">
        <f t="shared" si="0"/>
        <v>529698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SI</v>
      </c>
      <c r="X22" s="66" t="str">
        <f t="shared" si="3"/>
        <v>SI</v>
      </c>
      <c r="Y22" s="67">
        <f t="shared" si="4"/>
        <v>-0.19999999999999996</v>
      </c>
      <c r="Z22">
        <v>1</v>
      </c>
    </row>
    <row r="23" spans="1:26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2185</v>
      </c>
      <c r="K23" s="17">
        <v>0.19999999999999996</v>
      </c>
      <c r="L23" s="13">
        <v>1748</v>
      </c>
      <c r="M23" s="13">
        <v>1765.66</v>
      </c>
      <c r="N23" s="13">
        <v>5296.9800000000005</v>
      </c>
      <c r="O23" s="15"/>
      <c r="P23" s="13"/>
      <c r="Q23" s="39">
        <f t="shared" si="0"/>
        <v>52969.8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SI</v>
      </c>
      <c r="X23" s="66" t="str">
        <f t="shared" si="3"/>
        <v>SI</v>
      </c>
      <c r="Y23" s="67">
        <f t="shared" si="4"/>
        <v>-0.19999999999999996</v>
      </c>
      <c r="Z23">
        <v>2</v>
      </c>
    </row>
    <row r="24" spans="1:26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1385</v>
      </c>
      <c r="K24" s="17">
        <v>0.19999999999999996</v>
      </c>
      <c r="L24" s="13">
        <v>1108</v>
      </c>
      <c r="M24" s="13">
        <v>1119.19</v>
      </c>
      <c r="N24" s="13">
        <v>33575.700000000004</v>
      </c>
      <c r="O24" s="15"/>
      <c r="P24" s="13"/>
      <c r="Q24" s="39">
        <f t="shared" si="0"/>
        <v>335757.00000000006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SI</v>
      </c>
      <c r="X24" s="66" t="str">
        <f t="shared" si="3"/>
        <v>SI</v>
      </c>
      <c r="Y24" s="67">
        <f t="shared" si="4"/>
        <v>-0.19999999999999996</v>
      </c>
      <c r="Z24">
        <v>3</v>
      </c>
    </row>
    <row r="25" spans="1:26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1281</v>
      </c>
      <c r="K25" s="17">
        <v>0.20000000000000007</v>
      </c>
      <c r="L25" s="13">
        <v>1024.8</v>
      </c>
      <c r="M25" s="13">
        <v>1035.1500000000001</v>
      </c>
      <c r="N25" s="13">
        <v>31054.500000000004</v>
      </c>
      <c r="O25" s="15"/>
      <c r="P25" s="13"/>
      <c r="Q25" s="39">
        <f t="shared" si="0"/>
        <v>310545.00000000006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SI</v>
      </c>
      <c r="X25" s="66" t="str">
        <f t="shared" si="3"/>
        <v>SI</v>
      </c>
      <c r="Y25" s="67">
        <f t="shared" si="4"/>
        <v>-0.20000000000000007</v>
      </c>
      <c r="Z25">
        <v>4</v>
      </c>
    </row>
    <row r="26" spans="1:26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5547</v>
      </c>
      <c r="K26" s="17">
        <v>0.26595457003785827</v>
      </c>
      <c r="L26" s="13">
        <v>4071.75</v>
      </c>
      <c r="M26" s="13">
        <v>4112.88</v>
      </c>
      <c r="N26" s="13">
        <v>123386.40000000001</v>
      </c>
      <c r="O26" s="15"/>
      <c r="P26" s="13"/>
      <c r="Q26" s="39">
        <f t="shared" si="0"/>
        <v>1233864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SI</v>
      </c>
      <c r="X26" s="66" t="str">
        <f t="shared" si="3"/>
        <v>SI</v>
      </c>
      <c r="Y26" s="67">
        <f t="shared" si="4"/>
        <v>-0.25</v>
      </c>
      <c r="Z26">
        <v>1</v>
      </c>
    </row>
    <row r="27" spans="1:26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2425</v>
      </c>
      <c r="K27" s="17">
        <v>0.19999999999999996</v>
      </c>
      <c r="L27" s="13">
        <v>1940</v>
      </c>
      <c r="M27" s="13">
        <v>1959.6</v>
      </c>
      <c r="N27" s="13">
        <v>58788</v>
      </c>
      <c r="O27" s="15"/>
      <c r="P27" s="13"/>
      <c r="Q27" s="39">
        <f t="shared" si="0"/>
        <v>587880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SI</v>
      </c>
      <c r="X27" s="66" t="str">
        <f t="shared" si="3"/>
        <v>SI</v>
      </c>
      <c r="Y27" s="67">
        <f t="shared" si="4"/>
        <v>-0.19999999999999996</v>
      </c>
      <c r="Z27">
        <v>5</v>
      </c>
    </row>
    <row r="28" spans="1:26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11000</v>
      </c>
      <c r="K28" s="17">
        <v>0.19999999999999996</v>
      </c>
      <c r="L28" s="13">
        <v>8800</v>
      </c>
      <c r="M28" s="13">
        <v>8888.89</v>
      </c>
      <c r="N28" s="13">
        <v>26666.67</v>
      </c>
      <c r="O28" s="15"/>
      <c r="P28" s="13"/>
      <c r="Q28" s="39">
        <f t="shared" si="0"/>
        <v>266666.69999999995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SI</v>
      </c>
      <c r="X28" s="66" t="str">
        <f t="shared" si="3"/>
        <v>SI</v>
      </c>
      <c r="Y28" s="67">
        <f t="shared" si="4"/>
        <v>-0.19999999999999996</v>
      </c>
      <c r="Z28">
        <v>6</v>
      </c>
    </row>
    <row r="29" spans="1:26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18816</v>
      </c>
      <c r="K29" s="17">
        <v>0</v>
      </c>
      <c r="L29" s="13">
        <v>18816</v>
      </c>
      <c r="M29" s="13">
        <v>19006.060000000001</v>
      </c>
      <c r="N29" s="13">
        <v>57018.180000000008</v>
      </c>
      <c r="O29" s="15"/>
      <c r="P29" s="13"/>
      <c r="Q29" s="39">
        <f t="shared" si="0"/>
        <v>570181.80000000005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NO</v>
      </c>
      <c r="X29" s="66" t="str">
        <f t="shared" si="3"/>
        <v>NO</v>
      </c>
      <c r="Y29" s="67" t="str">
        <f t="shared" si="4"/>
        <v>N/A</v>
      </c>
    </row>
    <row r="30" spans="1:26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18816</v>
      </c>
      <c r="K30" s="17">
        <v>0</v>
      </c>
      <c r="L30" s="13">
        <v>18816</v>
      </c>
      <c r="M30" s="13">
        <v>19006.060000000001</v>
      </c>
      <c r="N30" s="13">
        <v>57018.180000000008</v>
      </c>
      <c r="O30" s="15"/>
      <c r="P30" s="13"/>
      <c r="Q30" s="39">
        <f t="shared" si="0"/>
        <v>570181.80000000005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NO</v>
      </c>
      <c r="X30" s="66" t="str">
        <f t="shared" si="3"/>
        <v>NO</v>
      </c>
      <c r="Y30" s="67" t="str">
        <f t="shared" si="4"/>
        <v>N/A</v>
      </c>
    </row>
    <row r="31" spans="1:26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593</v>
      </c>
      <c r="K31" s="17">
        <v>0</v>
      </c>
      <c r="L31" s="13">
        <v>593</v>
      </c>
      <c r="M31" s="13">
        <v>598.99</v>
      </c>
      <c r="N31" s="13">
        <v>80863.649999999994</v>
      </c>
      <c r="O31" s="15"/>
      <c r="P31" s="13"/>
      <c r="Q31" s="39">
        <f t="shared" si="0"/>
        <v>808636.5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NO</v>
      </c>
      <c r="X31" s="66" t="str">
        <f t="shared" si="3"/>
        <v>NO</v>
      </c>
      <c r="Y31" s="69" t="str">
        <f t="shared" si="4"/>
        <v>N/A</v>
      </c>
    </row>
    <row r="32" spans="1:26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1291</v>
      </c>
      <c r="K32" s="17">
        <v>0</v>
      </c>
      <c r="L32" s="13">
        <v>1291</v>
      </c>
      <c r="M32" s="13">
        <v>1304.04</v>
      </c>
      <c r="N32" s="13">
        <v>117363.59999999999</v>
      </c>
      <c r="O32" s="15"/>
      <c r="P32" s="13"/>
      <c r="Q32" s="39">
        <f t="shared" si="0"/>
        <v>1173636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NO</v>
      </c>
      <c r="X32" s="66" t="str">
        <f t="shared" si="3"/>
        <v>NO</v>
      </c>
      <c r="Y32" s="67" t="str">
        <f t="shared" si="4"/>
        <v>N/A</v>
      </c>
    </row>
    <row r="33" spans="1:25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1363</v>
      </c>
      <c r="K33" s="17">
        <v>0</v>
      </c>
      <c r="L33" s="13">
        <v>1363</v>
      </c>
      <c r="M33" s="13">
        <v>1376.77</v>
      </c>
      <c r="N33" s="13">
        <v>123909.3</v>
      </c>
      <c r="O33" s="15"/>
      <c r="P33" s="13"/>
      <c r="Q33" s="39">
        <f t="shared" si="0"/>
        <v>1239093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NO</v>
      </c>
      <c r="X33" s="66" t="str">
        <f t="shared" si="3"/>
        <v>NO</v>
      </c>
      <c r="Y33" s="67" t="str">
        <f t="shared" si="4"/>
        <v>N/A</v>
      </c>
    </row>
    <row r="34" spans="1:25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1363</v>
      </c>
      <c r="K34" s="17">
        <v>0</v>
      </c>
      <c r="L34" s="13">
        <v>1363</v>
      </c>
      <c r="M34" s="13">
        <v>1376.77</v>
      </c>
      <c r="N34" s="13">
        <v>123909.3</v>
      </c>
      <c r="O34" s="15"/>
      <c r="P34" s="13"/>
      <c r="Q34" s="39">
        <f t="shared" si="0"/>
        <v>1239093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NO</v>
      </c>
      <c r="X34" s="66" t="str">
        <f t="shared" si="3"/>
        <v>NO</v>
      </c>
      <c r="Y34" s="67" t="str">
        <f t="shared" si="4"/>
        <v>N/A</v>
      </c>
    </row>
    <row r="35" spans="1:25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2498</v>
      </c>
      <c r="K35" s="17">
        <v>0</v>
      </c>
      <c r="L35" s="13">
        <v>2498</v>
      </c>
      <c r="M35" s="13">
        <v>2523.23</v>
      </c>
      <c r="N35" s="13">
        <v>227090.7</v>
      </c>
      <c r="O35" s="15"/>
      <c r="P35" s="13"/>
      <c r="Q35" s="39">
        <f t="shared" si="0"/>
        <v>2270907</v>
      </c>
      <c r="S35" s="68">
        <v>30381</v>
      </c>
      <c r="T35" s="68">
        <v>1765</v>
      </c>
      <c r="U35" s="68">
        <v>1323.75</v>
      </c>
      <c r="V35" s="66" t="str">
        <f t="shared" si="1"/>
        <v>SI</v>
      </c>
      <c r="W35" s="66" t="str">
        <f t="shared" si="2"/>
        <v>NO</v>
      </c>
      <c r="X35" s="66" t="str">
        <f t="shared" si="3"/>
        <v>NO</v>
      </c>
      <c r="Y35" s="67" t="str">
        <f t="shared" si="4"/>
        <v>N/A</v>
      </c>
    </row>
    <row r="36" spans="1:25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2934</v>
      </c>
      <c r="K36" s="17">
        <v>0</v>
      </c>
      <c r="L36" s="13">
        <v>2934</v>
      </c>
      <c r="M36" s="13">
        <v>2963.64</v>
      </c>
      <c r="N36" s="13">
        <v>115581.95999999999</v>
      </c>
      <c r="O36" s="15"/>
      <c r="P36" s="13"/>
      <c r="Q36" s="39">
        <f t="shared" si="0"/>
        <v>1155819.5999999999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NO</v>
      </c>
      <c r="X36" s="66" t="str">
        <f t="shared" si="3"/>
        <v>NO</v>
      </c>
      <c r="Y36" s="67" t="str">
        <f t="shared" si="4"/>
        <v>N/A</v>
      </c>
    </row>
    <row r="37" spans="1:25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2852</v>
      </c>
      <c r="K37" s="17">
        <v>0</v>
      </c>
      <c r="L37" s="13">
        <v>2852</v>
      </c>
      <c r="M37" s="13">
        <v>2880.81</v>
      </c>
      <c r="N37" s="13">
        <v>112351.59</v>
      </c>
      <c r="O37" s="15"/>
      <c r="P37" s="13"/>
      <c r="Q37" s="39">
        <f t="shared" si="0"/>
        <v>1123515.8999999999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NO</v>
      </c>
      <c r="X37" s="66" t="str">
        <f t="shared" si="3"/>
        <v>NO</v>
      </c>
      <c r="Y37" s="67" t="str">
        <f t="shared" si="4"/>
        <v>N/A</v>
      </c>
    </row>
    <row r="38" spans="1:25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7056</v>
      </c>
      <c r="K38" s="17">
        <v>0</v>
      </c>
      <c r="L38" s="13">
        <v>7056</v>
      </c>
      <c r="M38" s="13">
        <v>7127.27</v>
      </c>
      <c r="N38" s="13">
        <v>1496726.7000000002</v>
      </c>
      <c r="O38" s="15"/>
      <c r="P38" s="13"/>
      <c r="Q38" s="39">
        <f t="shared" si="0"/>
        <v>14967267.000000002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NO</v>
      </c>
      <c r="X38" s="66" t="str">
        <f t="shared" si="3"/>
        <v>NO</v>
      </c>
      <c r="Y38" s="67" t="str">
        <f t="shared" si="4"/>
        <v>N/A</v>
      </c>
    </row>
    <row r="39" spans="1:25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14674</v>
      </c>
      <c r="K39" s="17">
        <v>0</v>
      </c>
      <c r="L39" s="13">
        <v>14674</v>
      </c>
      <c r="M39" s="13">
        <v>14822.22</v>
      </c>
      <c r="N39" s="13">
        <v>2223333</v>
      </c>
      <c r="O39" s="15"/>
      <c r="P39" s="13"/>
      <c r="Q39" s="39">
        <f t="shared" si="0"/>
        <v>22233330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NO</v>
      </c>
      <c r="X39" s="66" t="str">
        <f t="shared" si="3"/>
        <v>NO</v>
      </c>
      <c r="Y39" s="67" t="str">
        <f t="shared" si="4"/>
        <v>N/A</v>
      </c>
    </row>
    <row r="40" spans="1:25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1873</v>
      </c>
      <c r="K40" s="17">
        <v>0</v>
      </c>
      <c r="L40" s="13">
        <v>1873</v>
      </c>
      <c r="M40" s="13">
        <v>1891.92</v>
      </c>
      <c r="N40" s="13">
        <v>62433.36</v>
      </c>
      <c r="O40" s="15"/>
      <c r="P40" s="13"/>
      <c r="Q40" s="39">
        <f t="shared" si="0"/>
        <v>624333.6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NO</v>
      </c>
      <c r="X40" s="66" t="str">
        <f t="shared" si="3"/>
        <v>NO</v>
      </c>
      <c r="Y40" s="67" t="str">
        <f t="shared" si="4"/>
        <v>N/A</v>
      </c>
    </row>
    <row r="41" spans="1:25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14569</v>
      </c>
      <c r="K41" s="17">
        <v>0</v>
      </c>
      <c r="L41" s="13">
        <v>14569</v>
      </c>
      <c r="M41" s="13">
        <v>14716.16</v>
      </c>
      <c r="N41" s="13">
        <v>44148.479999999996</v>
      </c>
      <c r="O41" s="15"/>
      <c r="P41" s="13"/>
      <c r="Q41" s="39">
        <f t="shared" si="0"/>
        <v>441484.79999999993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NO</v>
      </c>
      <c r="X41" s="66" t="str">
        <f t="shared" si="3"/>
        <v>NO</v>
      </c>
      <c r="Y41" s="67" t="str">
        <f t="shared" si="4"/>
        <v>N/A</v>
      </c>
    </row>
    <row r="42" spans="1:25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7280</v>
      </c>
      <c r="K42" s="17">
        <v>0</v>
      </c>
      <c r="L42" s="13">
        <v>7280</v>
      </c>
      <c r="M42" s="13">
        <v>7353.54</v>
      </c>
      <c r="N42" s="13">
        <v>44121.24</v>
      </c>
      <c r="O42" s="15"/>
      <c r="P42" s="13"/>
      <c r="Q42" s="39">
        <f t="shared" si="0"/>
        <v>441212.39999999997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NO</v>
      </c>
      <c r="X42" s="66" t="str">
        <f t="shared" si="3"/>
        <v>NO</v>
      </c>
      <c r="Y42" s="67" t="str">
        <f t="shared" si="4"/>
        <v>N/A</v>
      </c>
    </row>
    <row r="43" spans="1:25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10932</v>
      </c>
      <c r="K43" s="17">
        <v>0</v>
      </c>
      <c r="L43" s="13">
        <v>10932</v>
      </c>
      <c r="M43" s="13">
        <v>11042.42</v>
      </c>
      <c r="N43" s="13">
        <v>33127.26</v>
      </c>
      <c r="O43" s="15"/>
      <c r="P43" s="13"/>
      <c r="Q43" s="39">
        <f t="shared" si="0"/>
        <v>331272.60000000003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NO</v>
      </c>
      <c r="X43" s="66" t="str">
        <f t="shared" si="3"/>
        <v>NO</v>
      </c>
      <c r="Y43" s="67" t="str">
        <f t="shared" si="4"/>
        <v>N/A</v>
      </c>
    </row>
    <row r="44" spans="1:25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34974</v>
      </c>
      <c r="K44" s="17">
        <v>0</v>
      </c>
      <c r="L44" s="13">
        <v>34974</v>
      </c>
      <c r="M44" s="13">
        <v>35327.269999999997</v>
      </c>
      <c r="N44" s="13">
        <v>105981.81</v>
      </c>
      <c r="O44" s="15"/>
      <c r="P44" s="13"/>
      <c r="Q44" s="39">
        <f t="shared" si="0"/>
        <v>1059818.1000000001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NO</v>
      </c>
      <c r="X44" s="66" t="str">
        <f t="shared" si="3"/>
        <v>NO</v>
      </c>
      <c r="Y44" s="67" t="str">
        <f t="shared" si="4"/>
        <v>N/A</v>
      </c>
    </row>
    <row r="45" spans="1:25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38626</v>
      </c>
      <c r="K45" s="17">
        <v>0</v>
      </c>
      <c r="L45" s="13">
        <v>38626</v>
      </c>
      <c r="M45" s="13">
        <v>39016.160000000003</v>
      </c>
      <c r="N45" s="13">
        <v>117048.48000000001</v>
      </c>
      <c r="O45" s="15"/>
      <c r="P45" s="13"/>
      <c r="Q45" s="39">
        <f t="shared" si="0"/>
        <v>1170484.8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NO</v>
      </c>
      <c r="X45" s="66" t="str">
        <f t="shared" si="3"/>
        <v>NO</v>
      </c>
      <c r="Y45" s="67" t="str">
        <f t="shared" si="4"/>
        <v>N/A</v>
      </c>
    </row>
    <row r="46" spans="1:25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33888</v>
      </c>
      <c r="K46" s="17">
        <v>0</v>
      </c>
      <c r="L46" s="13">
        <v>33888</v>
      </c>
      <c r="M46" s="13">
        <v>34230.300000000003</v>
      </c>
      <c r="N46" s="13">
        <v>102690.90000000001</v>
      </c>
      <c r="O46" s="15"/>
      <c r="P46" s="13"/>
      <c r="Q46" s="39">
        <f t="shared" si="0"/>
        <v>1026909.0000000001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NO</v>
      </c>
      <c r="X46" s="66" t="str">
        <f t="shared" si="3"/>
        <v>NO</v>
      </c>
      <c r="Y46" s="67" t="str">
        <f t="shared" si="4"/>
        <v>N/A</v>
      </c>
    </row>
    <row r="47" spans="1:25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5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457021118.89999998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45702111.890000001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8683401.2599999998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511406632.04999995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autoFilter ref="S9:Y46" xr:uid="{D490AD21-9D93-4EAD-8770-771FA531FBE0}"/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100" priority="7">
      <formula>ISERROR($Q49)</formula>
    </cfRule>
  </conditionalFormatting>
  <conditionalFormatting sqref="Q49">
    <cfRule type="expression" dxfId="99" priority="6">
      <formula>ISERROR($J47)</formula>
    </cfRule>
  </conditionalFormatting>
  <conditionalFormatting sqref="Q52">
    <cfRule type="expression" dxfId="98" priority="5">
      <formula>ISERROR($Q52)</formula>
    </cfRule>
  </conditionalFormatting>
  <conditionalFormatting sqref="Q52">
    <cfRule type="expression" dxfId="97" priority="4">
      <formula>ISERROR($Q52)</formula>
    </cfRule>
  </conditionalFormatting>
  <conditionalFormatting sqref="Q52">
    <cfRule type="expression" dxfId="96" priority="3">
      <formula>ISERROR($Q52)</formula>
    </cfRule>
  </conditionalFormatting>
  <conditionalFormatting sqref="Q52">
    <cfRule type="expression" dxfId="95" priority="8">
      <formula>ISERROR($J53)</formula>
    </cfRule>
  </conditionalFormatting>
  <conditionalFormatting sqref="Q47">
    <cfRule type="expression" dxfId="94" priority="9">
      <formula>ISERROR($G48)</formula>
    </cfRule>
  </conditionalFormatting>
  <conditionalFormatting sqref="D3:E3">
    <cfRule type="cellIs" dxfId="93" priority="2" operator="equal">
      <formula>0</formula>
    </cfRule>
  </conditionalFormatting>
  <conditionalFormatting sqref="Q51">
    <cfRule type="expression" dxfId="92" priority="1">
      <formula>ISERROR($Q51)</formula>
    </cfRule>
  </conditionalFormatting>
  <conditionalFormatting sqref="Q50">
    <cfRule type="expression" dxfId="91" priority="10">
      <formula>ISERROR($Q50)</formula>
    </cfRule>
  </conditionalFormatting>
  <dataValidations count="12">
    <dataValidation type="decimal" allowBlank="1" showInputMessage="1" showErrorMessage="1" sqref="G52:G53" xr:uid="{83E10734-A8DD-4739-8B15-2EBC65A4E34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5A823258-7785-4E91-A052-1FFCF589DCF8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28731627-B184-4EED-AE3E-10A4EA1AADBE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77CEC311-773F-45B3-9E01-CF5EF778EC61}">
      <formula1>A8</formula1>
    </dataValidation>
    <dataValidation operator="greaterThanOrEqual" allowBlank="1" showInputMessage="1" showErrorMessage="1" sqref="K10:K46" xr:uid="{32DE73FD-9991-4C9E-B7E0-10783B27942F}"/>
    <dataValidation type="decimal" allowBlank="1" showInputMessage="1" showErrorMessage="1" errorTitle="Error" error="Mayor a 1" sqref="Q47:Q48" xr:uid="{FF6CEA1F-8058-47F1-A858-A4E960C0EAA4}">
      <formula1>0.011</formula1>
      <formula2>Y50</formula2>
    </dataValidation>
    <dataValidation type="decimal" operator="greaterThan" allowBlank="1" showInputMessage="1" showErrorMessage="1" sqref="O8:P46" xr:uid="{B1093E7A-D1CE-45DB-A49F-B1952D6AD169}">
      <formula1>0</formula1>
    </dataValidation>
    <dataValidation type="decimal" allowBlank="1" showInputMessage="1" showErrorMessage="1" errorTitle="Error" error="Mayor a 1" promptTitle="Porcentaje de AIU" prompt="Mayor a 1" sqref="N47" xr:uid="{A6483CE8-5A76-44D8-9D1C-A3BE7291C6CA}">
      <formula1>0.011</formula1>
      <formula2>V50</formula2>
    </dataValidation>
    <dataValidation type="list" allowBlank="1" showInputMessage="1" showErrorMessage="1" sqref="D4" xr:uid="{62C3EE5E-877D-4970-BFD1-0B2014BF0CB0}">
      <formula1>INDIRECT("regioncobertura"&amp;$D$3)</formula1>
    </dataValidation>
    <dataValidation type="decimal" allowBlank="1" showInputMessage="1" showErrorMessage="1" errorTitle="Error" error="Mayor a 1" promptTitle="Porcentaje de AIU" prompt="Mayor a 1" sqref="A47" xr:uid="{02FBB5AA-1DFE-4A5B-92F7-6CF6A678E94B}">
      <formula1>0.011</formula1>
      <formula2>R50</formula2>
    </dataValidation>
    <dataValidation type="decimal" allowBlank="1" showInputMessage="1" showErrorMessage="1" errorTitle="Error" error="Mayor a 1" promptTitle="Porcentaje de AIU" prompt="Mayor a 1" sqref="J47:L47" xr:uid="{1649F954-B35B-464B-BC2F-AFD2526A5971}">
      <formula1>0.011</formula1>
      <formula2>S50</formula2>
    </dataValidation>
    <dataValidation type="decimal" allowBlank="1" showInputMessage="1" showErrorMessage="1" errorTitle="Error" error="Mayor a 1" promptTitle="Porcentaje de AIU" prompt="Mayor a 1" sqref="B47:I47" xr:uid="{9DEEC803-C2C9-436C-8019-43FAF5F2E9A8}">
      <formula1>0.011</formula1>
      <formula2>#REF!</formula2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CE80-34A3-41EC-B693-42A495B017C5}">
  <sheetPr>
    <tabColor rgb="FFFF0000"/>
  </sheetPr>
  <dimension ref="A1:Q54"/>
  <sheetViews>
    <sheetView topLeftCell="J40" workbookViewId="0">
      <selection activeCell="O56" sqref="O56"/>
    </sheetView>
  </sheetViews>
  <sheetFormatPr baseColWidth="10" defaultRowHeight="15" x14ac:dyDescent="0.25"/>
  <cols>
    <col min="10" max="10" width="13.7109375" customWidth="1"/>
    <col min="12" max="14" width="15.7109375" customWidth="1"/>
    <col min="17" max="17" width="19.57031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'[19]Solicitud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82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13035</v>
      </c>
      <c r="K10" s="17">
        <v>0</v>
      </c>
      <c r="L10" s="13">
        <v>13035</v>
      </c>
      <c r="M10" s="13">
        <v>13166.67</v>
      </c>
      <c r="N10" s="13">
        <v>395000.1</v>
      </c>
      <c r="O10" s="15"/>
      <c r="P10" s="13"/>
      <c r="Q10" s="16">
        <f t="shared" si="0"/>
        <v>3950001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32703</v>
      </c>
      <c r="K11" s="17">
        <v>0</v>
      </c>
      <c r="L11" s="13">
        <v>32703</v>
      </c>
      <c r="M11" s="13">
        <v>33033.33</v>
      </c>
      <c r="N11" s="13">
        <v>3963999.6</v>
      </c>
      <c r="O11" s="15"/>
      <c r="P11" s="13"/>
      <c r="Q11" s="16">
        <f t="shared" si="0"/>
        <v>39639996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11586</v>
      </c>
      <c r="K12" s="17">
        <v>0</v>
      </c>
      <c r="L12" s="13">
        <v>11586</v>
      </c>
      <c r="M12" s="13">
        <v>11703.03</v>
      </c>
      <c r="N12" s="13">
        <v>2808727.2</v>
      </c>
      <c r="O12" s="15"/>
      <c r="P12" s="13"/>
      <c r="Q12" s="16">
        <f t="shared" si="0"/>
        <v>28087272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12322</v>
      </c>
      <c r="K13" s="17">
        <v>0</v>
      </c>
      <c r="L13" s="13">
        <v>12322</v>
      </c>
      <c r="M13" s="13">
        <v>12446.46</v>
      </c>
      <c r="N13" s="13">
        <v>2987150.4</v>
      </c>
      <c r="O13" s="15"/>
      <c r="P13" s="13"/>
      <c r="Q13" s="16">
        <f t="shared" si="0"/>
        <v>29871504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11683</v>
      </c>
      <c r="K14" s="17">
        <v>0</v>
      </c>
      <c r="L14" s="13">
        <v>11683</v>
      </c>
      <c r="M14" s="13">
        <v>11801.01</v>
      </c>
      <c r="N14" s="13">
        <v>354030.3</v>
      </c>
      <c r="O14" s="15"/>
      <c r="P14" s="13"/>
      <c r="Q14" s="16">
        <f t="shared" si="0"/>
        <v>3540303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9880</v>
      </c>
      <c r="K15" s="17">
        <v>0</v>
      </c>
      <c r="L15" s="13">
        <v>9880</v>
      </c>
      <c r="M15" s="13">
        <v>9979.7999999999993</v>
      </c>
      <c r="N15" s="13">
        <v>2395152</v>
      </c>
      <c r="O15" s="15"/>
      <c r="P15" s="13"/>
      <c r="Q15" s="16">
        <f t="shared" si="0"/>
        <v>23951520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4165</v>
      </c>
      <c r="K16" s="17">
        <v>0</v>
      </c>
      <c r="L16" s="13">
        <v>4165</v>
      </c>
      <c r="M16" s="13">
        <v>4207.07</v>
      </c>
      <c r="N16" s="13">
        <v>277666.62</v>
      </c>
      <c r="O16" s="15"/>
      <c r="P16" s="13"/>
      <c r="Q16" s="16">
        <f t="shared" si="0"/>
        <v>2776666.2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3818</v>
      </c>
      <c r="K17" s="17">
        <v>0</v>
      </c>
      <c r="L17" s="13">
        <v>3818</v>
      </c>
      <c r="M17" s="13">
        <v>3856.57</v>
      </c>
      <c r="N17" s="13">
        <v>347091.3</v>
      </c>
      <c r="O17" s="15"/>
      <c r="P17" s="13"/>
      <c r="Q17" s="16">
        <f t="shared" si="0"/>
        <v>3470913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6340</v>
      </c>
      <c r="K18" s="17">
        <v>0</v>
      </c>
      <c r="L18" s="13">
        <v>6340</v>
      </c>
      <c r="M18" s="13">
        <v>6404.04</v>
      </c>
      <c r="N18" s="13">
        <v>192121.2</v>
      </c>
      <c r="O18" s="15"/>
      <c r="P18" s="13"/>
      <c r="Q18" s="16">
        <f t="shared" si="0"/>
        <v>1921212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10548</v>
      </c>
      <c r="K19" s="17">
        <v>0</v>
      </c>
      <c r="L19" s="13">
        <v>10548</v>
      </c>
      <c r="M19" s="13">
        <v>10654.55</v>
      </c>
      <c r="N19" s="13">
        <v>319636.5</v>
      </c>
      <c r="O19" s="15"/>
      <c r="P19" s="13"/>
      <c r="Q19" s="16">
        <f t="shared" si="0"/>
        <v>3196365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7380</v>
      </c>
      <c r="K20" s="17">
        <v>0</v>
      </c>
      <c r="L20" s="13">
        <v>7380</v>
      </c>
      <c r="M20" s="13">
        <v>7454.55</v>
      </c>
      <c r="N20" s="13">
        <v>559091.25</v>
      </c>
      <c r="O20" s="15"/>
      <c r="P20" s="13"/>
      <c r="Q20" s="16">
        <f t="shared" si="0"/>
        <v>5590912.5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460</v>
      </c>
      <c r="K21" s="17">
        <v>0</v>
      </c>
      <c r="L21" s="13">
        <v>460</v>
      </c>
      <c r="M21" s="13">
        <v>464.65</v>
      </c>
      <c r="N21" s="13">
        <v>34848.75</v>
      </c>
      <c r="O21" s="15"/>
      <c r="P21" s="13"/>
      <c r="Q21" s="16">
        <f t="shared" si="0"/>
        <v>348487.5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5273</v>
      </c>
      <c r="K22" s="17">
        <v>0</v>
      </c>
      <c r="L22" s="13">
        <v>5273</v>
      </c>
      <c r="M22" s="13">
        <v>5326.26</v>
      </c>
      <c r="N22" s="13">
        <v>159787.80000000002</v>
      </c>
      <c r="O22" s="15"/>
      <c r="P22" s="13"/>
      <c r="Q22" s="16">
        <f t="shared" si="0"/>
        <v>1597878.0000000002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5273</v>
      </c>
      <c r="K23" s="17">
        <v>0</v>
      </c>
      <c r="L23" s="13">
        <v>5273</v>
      </c>
      <c r="M23" s="13">
        <v>5326.26</v>
      </c>
      <c r="N23" s="13">
        <v>15978.78</v>
      </c>
      <c r="O23" s="15"/>
      <c r="P23" s="13"/>
      <c r="Q23" s="16">
        <f t="shared" si="0"/>
        <v>159787.80000000002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4218</v>
      </c>
      <c r="K24" s="17">
        <v>0</v>
      </c>
      <c r="L24" s="13">
        <v>4218</v>
      </c>
      <c r="M24" s="13">
        <v>4260.6099999999997</v>
      </c>
      <c r="N24" s="13">
        <v>127818.29999999999</v>
      </c>
      <c r="O24" s="15"/>
      <c r="P24" s="13"/>
      <c r="Q24" s="16">
        <f t="shared" si="0"/>
        <v>1278183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2937</v>
      </c>
      <c r="K25" s="17">
        <v>0</v>
      </c>
      <c r="L25" s="13">
        <v>2937</v>
      </c>
      <c r="M25" s="13">
        <v>2966.67</v>
      </c>
      <c r="N25" s="13">
        <v>89000.1</v>
      </c>
      <c r="O25" s="15"/>
      <c r="P25" s="13"/>
      <c r="Q25" s="16">
        <f t="shared" si="0"/>
        <v>890001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10294</v>
      </c>
      <c r="K26" s="17">
        <v>0</v>
      </c>
      <c r="L26" s="13">
        <v>10294</v>
      </c>
      <c r="M26" s="13">
        <v>10397.98</v>
      </c>
      <c r="N26" s="13">
        <v>311939.39999999997</v>
      </c>
      <c r="O26" s="15"/>
      <c r="P26" s="13"/>
      <c r="Q26" s="16">
        <f t="shared" si="0"/>
        <v>3119393.9999999995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6340</v>
      </c>
      <c r="K27" s="17">
        <v>0</v>
      </c>
      <c r="L27" s="13">
        <v>6340</v>
      </c>
      <c r="M27" s="13">
        <v>6404.04</v>
      </c>
      <c r="N27" s="13">
        <v>192121.2</v>
      </c>
      <c r="O27" s="15"/>
      <c r="P27" s="13"/>
      <c r="Q27" s="16">
        <f t="shared" si="0"/>
        <v>1921212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17676</v>
      </c>
      <c r="K28" s="17">
        <v>0</v>
      </c>
      <c r="L28" s="13">
        <v>17676</v>
      </c>
      <c r="M28" s="13">
        <v>17854.55</v>
      </c>
      <c r="N28" s="13">
        <v>53563.649999999994</v>
      </c>
      <c r="O28" s="15"/>
      <c r="P28" s="13"/>
      <c r="Q28" s="16">
        <f t="shared" si="0"/>
        <v>535636.5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27340</v>
      </c>
      <c r="K29" s="17">
        <v>0</v>
      </c>
      <c r="L29" s="13">
        <v>27340</v>
      </c>
      <c r="M29" s="13">
        <v>27616.16</v>
      </c>
      <c r="N29" s="13">
        <v>82848.479999999996</v>
      </c>
      <c r="O29" s="15"/>
      <c r="P29" s="13"/>
      <c r="Q29" s="16">
        <f t="shared" si="0"/>
        <v>828484.79999999993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27340</v>
      </c>
      <c r="K30" s="17">
        <v>0</v>
      </c>
      <c r="L30" s="13">
        <v>27340</v>
      </c>
      <c r="M30" s="13">
        <v>27616.16</v>
      </c>
      <c r="N30" s="13">
        <v>82848.479999999996</v>
      </c>
      <c r="O30" s="15"/>
      <c r="P30" s="13"/>
      <c r="Q30" s="16">
        <f t="shared" si="0"/>
        <v>828484.79999999993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1132</v>
      </c>
      <c r="K31" s="17">
        <v>0</v>
      </c>
      <c r="L31" s="13">
        <v>1132</v>
      </c>
      <c r="M31" s="13">
        <v>1143.43</v>
      </c>
      <c r="N31" s="13">
        <v>154363.05000000002</v>
      </c>
      <c r="O31" s="15"/>
      <c r="P31" s="13"/>
      <c r="Q31" s="16">
        <f t="shared" si="0"/>
        <v>1543630.5000000002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3950</v>
      </c>
      <c r="K32" s="17">
        <v>0</v>
      </c>
      <c r="L32" s="13">
        <v>3950</v>
      </c>
      <c r="M32" s="13">
        <v>3989.9</v>
      </c>
      <c r="N32" s="13">
        <v>359091</v>
      </c>
      <c r="O32" s="15"/>
      <c r="P32" s="13"/>
      <c r="Q32" s="16">
        <f t="shared" si="0"/>
        <v>3590910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4045</v>
      </c>
      <c r="K33" s="17">
        <v>0</v>
      </c>
      <c r="L33" s="13">
        <v>4045</v>
      </c>
      <c r="M33" s="13">
        <v>4085.86</v>
      </c>
      <c r="N33" s="13">
        <v>367727.4</v>
      </c>
      <c r="O33" s="15"/>
      <c r="P33" s="13"/>
      <c r="Q33" s="16">
        <f t="shared" si="0"/>
        <v>3677274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4045</v>
      </c>
      <c r="K34" s="17">
        <v>0</v>
      </c>
      <c r="L34" s="13">
        <v>4045</v>
      </c>
      <c r="M34" s="13">
        <v>4085.86</v>
      </c>
      <c r="N34" s="13">
        <v>367727.4</v>
      </c>
      <c r="O34" s="15"/>
      <c r="P34" s="13"/>
      <c r="Q34" s="16">
        <f t="shared" si="0"/>
        <v>3677274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6165</v>
      </c>
      <c r="K35" s="17">
        <v>0</v>
      </c>
      <c r="L35" s="13">
        <v>6165</v>
      </c>
      <c r="M35" s="13">
        <v>6227.27</v>
      </c>
      <c r="N35" s="13">
        <v>560454.30000000005</v>
      </c>
      <c r="O35" s="15"/>
      <c r="P35" s="13"/>
      <c r="Q35" s="16">
        <f t="shared" si="0"/>
        <v>5604543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4521</v>
      </c>
      <c r="K36" s="17">
        <v>0</v>
      </c>
      <c r="L36" s="13">
        <v>4521</v>
      </c>
      <c r="M36" s="13">
        <v>4566.67</v>
      </c>
      <c r="N36" s="13">
        <v>178100.13</v>
      </c>
      <c r="O36" s="15"/>
      <c r="P36" s="13"/>
      <c r="Q36" s="16">
        <f t="shared" si="0"/>
        <v>1781001.3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4511</v>
      </c>
      <c r="K37" s="17">
        <v>0</v>
      </c>
      <c r="L37" s="13">
        <v>4511</v>
      </c>
      <c r="M37" s="13">
        <v>4556.57</v>
      </c>
      <c r="N37" s="13">
        <v>177706.22999999998</v>
      </c>
      <c r="O37" s="15"/>
      <c r="P37" s="13"/>
      <c r="Q37" s="16">
        <f t="shared" si="0"/>
        <v>1777062.2999999998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12056</v>
      </c>
      <c r="K38" s="17">
        <v>0</v>
      </c>
      <c r="L38" s="13">
        <v>12056</v>
      </c>
      <c r="M38" s="13">
        <v>12177.78</v>
      </c>
      <c r="N38" s="13">
        <v>2557333.8000000003</v>
      </c>
      <c r="O38" s="15"/>
      <c r="P38" s="13"/>
      <c r="Q38" s="16">
        <f t="shared" si="0"/>
        <v>25573338.000000004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24694</v>
      </c>
      <c r="K39" s="17">
        <v>0</v>
      </c>
      <c r="L39" s="13">
        <v>24694</v>
      </c>
      <c r="M39" s="13">
        <v>24943.43</v>
      </c>
      <c r="N39" s="13">
        <v>3741514.5</v>
      </c>
      <c r="O39" s="15"/>
      <c r="P39" s="13"/>
      <c r="Q39" s="16">
        <f t="shared" si="0"/>
        <v>37415145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4368</v>
      </c>
      <c r="K40" s="17">
        <v>0</v>
      </c>
      <c r="L40" s="13">
        <v>4368</v>
      </c>
      <c r="M40" s="13">
        <v>4412.12</v>
      </c>
      <c r="N40" s="13">
        <v>145599.96</v>
      </c>
      <c r="O40" s="15"/>
      <c r="P40" s="13"/>
      <c r="Q40" s="16">
        <f t="shared" si="0"/>
        <v>1455999.5999999999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26955</v>
      </c>
      <c r="K41" s="17">
        <v>0</v>
      </c>
      <c r="L41" s="13">
        <v>26955</v>
      </c>
      <c r="M41" s="13">
        <v>27227.27</v>
      </c>
      <c r="N41" s="13">
        <v>81681.81</v>
      </c>
      <c r="O41" s="15"/>
      <c r="P41" s="13"/>
      <c r="Q41" s="16">
        <f t="shared" si="0"/>
        <v>816818.1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20701</v>
      </c>
      <c r="K42" s="17">
        <v>0</v>
      </c>
      <c r="L42" s="13">
        <v>20701</v>
      </c>
      <c r="M42" s="13">
        <v>20910.099999999999</v>
      </c>
      <c r="N42" s="13">
        <v>125460.59999999999</v>
      </c>
      <c r="O42" s="15"/>
      <c r="P42" s="13"/>
      <c r="Q42" s="16">
        <f t="shared" si="0"/>
        <v>1254606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37952</v>
      </c>
      <c r="K43" s="17">
        <v>0</v>
      </c>
      <c r="L43" s="13">
        <v>37952</v>
      </c>
      <c r="M43" s="13">
        <v>38335.35</v>
      </c>
      <c r="N43" s="13">
        <v>115006.04999999999</v>
      </c>
      <c r="O43" s="15"/>
      <c r="P43" s="13"/>
      <c r="Q43" s="16">
        <f t="shared" si="0"/>
        <v>1150060.5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115006</v>
      </c>
      <c r="K44" s="17">
        <v>0</v>
      </c>
      <c r="L44" s="13">
        <v>115006</v>
      </c>
      <c r="M44" s="13">
        <v>116167.67999999999</v>
      </c>
      <c r="N44" s="13">
        <v>348503.03999999998</v>
      </c>
      <c r="O44" s="15"/>
      <c r="P44" s="13"/>
      <c r="Q44" s="16">
        <f t="shared" si="0"/>
        <v>3485030.3999999999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322015</v>
      </c>
      <c r="K45" s="17">
        <v>0</v>
      </c>
      <c r="L45" s="13">
        <v>322015</v>
      </c>
      <c r="M45" s="13">
        <v>325267.68</v>
      </c>
      <c r="N45" s="13">
        <v>975803.04</v>
      </c>
      <c r="O45" s="15"/>
      <c r="P45" s="13"/>
      <c r="Q45" s="16">
        <f t="shared" si="0"/>
        <v>9758030.4000000004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483022</v>
      </c>
      <c r="K46" s="17">
        <v>0</v>
      </c>
      <c r="L46" s="13">
        <v>483022</v>
      </c>
      <c r="M46" s="13">
        <v>487901.01</v>
      </c>
      <c r="N46" s="13">
        <v>1463703.03</v>
      </c>
      <c r="O46" s="15"/>
      <c r="P46" s="13"/>
      <c r="Q46" s="16">
        <f t="shared" si="0"/>
        <v>14637030.300000001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586743462.20000005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58674346.219999999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11148125.779999999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656565934.20000005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90" priority="7">
      <formula>ISERROR($Q49)</formula>
    </cfRule>
  </conditionalFormatting>
  <conditionalFormatting sqref="Q49">
    <cfRule type="expression" dxfId="89" priority="6">
      <formula>ISERROR($J47)</formula>
    </cfRule>
  </conditionalFormatting>
  <conditionalFormatting sqref="Q52">
    <cfRule type="expression" dxfId="88" priority="5">
      <formula>ISERROR($Q52)</formula>
    </cfRule>
  </conditionalFormatting>
  <conditionalFormatting sqref="Q52">
    <cfRule type="expression" dxfId="87" priority="4">
      <formula>ISERROR($Q52)</formula>
    </cfRule>
  </conditionalFormatting>
  <conditionalFormatting sqref="Q52">
    <cfRule type="expression" dxfId="86" priority="3">
      <formula>ISERROR($Q52)</formula>
    </cfRule>
  </conditionalFormatting>
  <conditionalFormatting sqref="Q52">
    <cfRule type="expression" dxfId="85" priority="8">
      <formula>ISERROR($J53)</formula>
    </cfRule>
  </conditionalFormatting>
  <conditionalFormatting sqref="Q47">
    <cfRule type="expression" dxfId="84" priority="9">
      <formula>ISERROR($G48)</formula>
    </cfRule>
  </conditionalFormatting>
  <conditionalFormatting sqref="D3:E3">
    <cfRule type="cellIs" dxfId="83" priority="2" operator="equal">
      <formula>0</formula>
    </cfRule>
  </conditionalFormatting>
  <conditionalFormatting sqref="Q51">
    <cfRule type="expression" dxfId="82" priority="1">
      <formula>ISERROR($Q51)</formula>
    </cfRule>
  </conditionalFormatting>
  <conditionalFormatting sqref="Q50">
    <cfRule type="expression" dxfId="81" priority="10">
      <formula>ISERROR($Q50)</formula>
    </cfRule>
  </conditionalFormatting>
  <dataValidations count="10">
    <dataValidation type="decimal" allowBlank="1" showInputMessage="1" showErrorMessage="1" sqref="G52:G53" xr:uid="{59506413-3BCB-42AB-9E08-1DBF96BA9CA0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95119AAE-326F-4EA1-A5D7-E1081E3AE57A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92C00683-2569-4984-BD01-E8D8CBDA0C34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985D5F05-1D68-40C8-84E4-D7180DEAE298}">
      <formula1>A8</formula1>
    </dataValidation>
    <dataValidation operator="greaterThanOrEqual" allowBlank="1" showInputMessage="1" showErrorMessage="1" sqref="K10:K46" xr:uid="{96DE9785-B187-4A56-8015-7DB6B4181E63}"/>
    <dataValidation type="decimal" allowBlank="1" showInputMessage="1" showErrorMessage="1" errorTitle="Error" error="Mayor a 1" sqref="Q47:Q48" xr:uid="{31963A54-E7AE-47B2-B4F4-CD4817743613}">
      <formula1>0.011</formula1>
      <formula2>AG50</formula2>
    </dataValidation>
    <dataValidation type="decimal" operator="greaterThan" allowBlank="1" showInputMessage="1" showErrorMessage="1" sqref="O8:P46" xr:uid="{6D74A955-2711-4D6C-AA81-F9D467133B35}">
      <formula1>0</formula1>
    </dataValidation>
    <dataValidation type="decimal" allowBlank="1" showInputMessage="1" showErrorMessage="1" errorTitle="Error" error="Mayor a 1" promptTitle="Porcentaje de AIU" prompt="Mayor a 1" sqref="N47" xr:uid="{5ECA5624-2453-421C-B476-008E8C54A2C5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46575CF1-57BA-45C0-B949-36DC8936980F}">
      <formula1>0.011</formula1>
      <formula2>R50</formula2>
    </dataValidation>
    <dataValidation type="list" allowBlank="1" showInputMessage="1" showErrorMessage="1" sqref="D4" xr:uid="{EF542FA1-7256-4D35-A510-04786C94769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F3C46-618F-42C6-87AB-D48370F21876}">
  <sheetPr>
    <tabColor rgb="FFFF0000"/>
  </sheetPr>
  <dimension ref="A1:Q54"/>
  <sheetViews>
    <sheetView topLeftCell="A37" workbookViewId="0">
      <selection activeCell="I49" sqref="I49"/>
    </sheetView>
  </sheetViews>
  <sheetFormatPr baseColWidth="10" defaultRowHeight="15" x14ac:dyDescent="0.25"/>
  <cols>
    <col min="10" max="10" width="15.28515625" customWidth="1"/>
    <col min="12" max="14" width="15.28515625" customWidth="1"/>
    <col min="17" max="17" width="20.285156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'[20]Solicitud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215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3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3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3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3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33">
        <v>14027</v>
      </c>
      <c r="K10" s="17">
        <v>0</v>
      </c>
      <c r="L10" s="13">
        <v>14027</v>
      </c>
      <c r="M10" s="13">
        <v>14168.69</v>
      </c>
      <c r="N10" s="13">
        <v>425060.7</v>
      </c>
      <c r="O10" s="15"/>
      <c r="P10" s="33"/>
      <c r="Q10" s="16">
        <f t="shared" si="0"/>
        <v>4250607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33">
        <v>35293</v>
      </c>
      <c r="K11" s="17">
        <v>0.38096109710140813</v>
      </c>
      <c r="L11" s="13">
        <v>21847.74</v>
      </c>
      <c r="M11" s="13">
        <v>22068.42</v>
      </c>
      <c r="N11" s="13">
        <v>2648210.4</v>
      </c>
      <c r="O11" s="15"/>
      <c r="P11" s="33"/>
      <c r="Q11" s="16">
        <f t="shared" si="0"/>
        <v>26482104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33">
        <v>13122</v>
      </c>
      <c r="K12" s="17">
        <v>0</v>
      </c>
      <c r="L12" s="13">
        <v>13122</v>
      </c>
      <c r="M12" s="13">
        <v>13254.55</v>
      </c>
      <c r="N12" s="13">
        <v>3181092</v>
      </c>
      <c r="O12" s="15"/>
      <c r="P12" s="33"/>
      <c r="Q12" s="16">
        <f t="shared" si="0"/>
        <v>31810920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33">
        <v>12556</v>
      </c>
      <c r="K13" s="17">
        <v>0</v>
      </c>
      <c r="L13" s="13">
        <v>12556</v>
      </c>
      <c r="M13" s="13">
        <v>12682.83</v>
      </c>
      <c r="N13" s="13">
        <v>3043879.2</v>
      </c>
      <c r="O13" s="15"/>
      <c r="P13" s="33"/>
      <c r="Q13" s="16">
        <f t="shared" si="0"/>
        <v>30438792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33">
        <v>13914</v>
      </c>
      <c r="K14" s="17">
        <v>0</v>
      </c>
      <c r="L14" s="13">
        <v>13914</v>
      </c>
      <c r="M14" s="13">
        <v>14054.55</v>
      </c>
      <c r="N14" s="13">
        <v>421636.5</v>
      </c>
      <c r="O14" s="15"/>
      <c r="P14" s="33"/>
      <c r="Q14" s="16">
        <f t="shared" si="0"/>
        <v>4216365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33">
        <v>13348</v>
      </c>
      <c r="K15" s="17">
        <v>0.10098891219658379</v>
      </c>
      <c r="L15" s="13">
        <v>12000</v>
      </c>
      <c r="M15" s="13">
        <v>12121.21</v>
      </c>
      <c r="N15" s="13">
        <v>2909090.4</v>
      </c>
      <c r="O15" s="15"/>
      <c r="P15" s="33"/>
      <c r="Q15" s="16">
        <f t="shared" si="0"/>
        <v>29090904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33">
        <v>4977</v>
      </c>
      <c r="K16" s="17">
        <v>0</v>
      </c>
      <c r="L16" s="13">
        <v>4977</v>
      </c>
      <c r="M16" s="13">
        <v>5027.2700000000004</v>
      </c>
      <c r="N16" s="13">
        <v>331799.82</v>
      </c>
      <c r="O16" s="15"/>
      <c r="P16" s="33"/>
      <c r="Q16" s="16">
        <f t="shared" si="0"/>
        <v>3317998.2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33">
        <v>3959</v>
      </c>
      <c r="K17" s="17">
        <v>0.60605708512250578</v>
      </c>
      <c r="L17" s="13">
        <v>1559.6199999999997</v>
      </c>
      <c r="M17" s="13">
        <v>1575.37</v>
      </c>
      <c r="N17" s="13">
        <v>141783.29999999999</v>
      </c>
      <c r="O17" s="15"/>
      <c r="P17" s="33"/>
      <c r="Q17" s="16">
        <f t="shared" si="0"/>
        <v>1417833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33">
        <v>6335</v>
      </c>
      <c r="K18" s="17">
        <v>0</v>
      </c>
      <c r="L18" s="13">
        <v>6335</v>
      </c>
      <c r="M18" s="13">
        <v>6398.99</v>
      </c>
      <c r="N18" s="13">
        <v>191969.69999999998</v>
      </c>
      <c r="O18" s="15"/>
      <c r="P18" s="33"/>
      <c r="Q18" s="16">
        <f t="shared" si="0"/>
        <v>1919696.9999999998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33">
        <v>13348</v>
      </c>
      <c r="K19" s="17">
        <v>0.49700479472580161</v>
      </c>
      <c r="L19" s="13">
        <v>6713.9800000000005</v>
      </c>
      <c r="M19" s="13">
        <v>6781.8</v>
      </c>
      <c r="N19" s="13">
        <v>203454</v>
      </c>
      <c r="O19" s="15"/>
      <c r="P19" s="33"/>
      <c r="Q19" s="16">
        <f t="shared" si="0"/>
        <v>2034540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33">
        <v>56673</v>
      </c>
      <c r="K20" s="17">
        <v>0.927453284632894</v>
      </c>
      <c r="L20" s="13">
        <v>4111.4399999999978</v>
      </c>
      <c r="M20" s="13">
        <v>4152.97</v>
      </c>
      <c r="N20" s="13">
        <v>311472.75</v>
      </c>
      <c r="O20" s="15"/>
      <c r="P20" s="33"/>
      <c r="Q20" s="16">
        <f t="shared" si="0"/>
        <v>3114727.5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33">
        <v>452</v>
      </c>
      <c r="K21" s="17">
        <v>0.57537610619469026</v>
      </c>
      <c r="L21" s="13">
        <v>191.93</v>
      </c>
      <c r="M21" s="13">
        <v>193.87</v>
      </c>
      <c r="N21" s="13">
        <v>14540.25</v>
      </c>
      <c r="O21" s="15"/>
      <c r="P21" s="33"/>
      <c r="Q21" s="16">
        <f t="shared" si="0"/>
        <v>145402.5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33">
        <v>4864</v>
      </c>
      <c r="K22" s="17">
        <v>0.31744654605263156</v>
      </c>
      <c r="L22" s="13">
        <v>3319.94</v>
      </c>
      <c r="M22" s="13">
        <v>3353.47</v>
      </c>
      <c r="N22" s="13">
        <v>100604.09999999999</v>
      </c>
      <c r="O22" s="15"/>
      <c r="P22" s="33"/>
      <c r="Q22" s="16">
        <f t="shared" si="0"/>
        <v>1006040.9999999999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33">
        <v>4864</v>
      </c>
      <c r="K23" s="17">
        <v>0.29600123355263153</v>
      </c>
      <c r="L23" s="13">
        <v>3424.2500000000005</v>
      </c>
      <c r="M23" s="13">
        <v>3458.84</v>
      </c>
      <c r="N23" s="13">
        <v>10376.52</v>
      </c>
      <c r="O23" s="15"/>
      <c r="P23" s="33"/>
      <c r="Q23" s="16">
        <f t="shared" si="0"/>
        <v>103765.20000000001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33">
        <v>3280</v>
      </c>
      <c r="K24" s="17">
        <v>8.93689024390244E-2</v>
      </c>
      <c r="L24" s="13">
        <v>2986.87</v>
      </c>
      <c r="M24" s="13">
        <v>3017.04</v>
      </c>
      <c r="N24" s="13">
        <v>90511.2</v>
      </c>
      <c r="O24" s="15"/>
      <c r="P24" s="33"/>
      <c r="Q24" s="16">
        <f t="shared" si="0"/>
        <v>905112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33">
        <v>2715</v>
      </c>
      <c r="K25" s="17">
        <v>0.41005524861878451</v>
      </c>
      <c r="L25" s="13">
        <v>1601.7</v>
      </c>
      <c r="M25" s="13">
        <v>1617.88</v>
      </c>
      <c r="N25" s="13">
        <v>48536.4</v>
      </c>
      <c r="O25" s="15"/>
      <c r="P25" s="33"/>
      <c r="Q25" s="16">
        <f t="shared" si="0"/>
        <v>485364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33">
        <v>9728</v>
      </c>
      <c r="K26" s="17">
        <v>0.38261410361842108</v>
      </c>
      <c r="L26" s="13">
        <v>6005.9299999999994</v>
      </c>
      <c r="M26" s="13">
        <v>6066.6</v>
      </c>
      <c r="N26" s="13">
        <v>181998</v>
      </c>
      <c r="O26" s="15"/>
      <c r="P26" s="33"/>
      <c r="Q26" s="16">
        <f t="shared" si="0"/>
        <v>1819980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33">
        <v>5656</v>
      </c>
      <c r="K27" s="17">
        <v>5.257425742574251E-2</v>
      </c>
      <c r="L27" s="13">
        <v>5358.64</v>
      </c>
      <c r="M27" s="13">
        <v>5412.77</v>
      </c>
      <c r="N27" s="13">
        <v>162383.1</v>
      </c>
      <c r="O27" s="15"/>
      <c r="P27" s="33"/>
      <c r="Q27" s="16">
        <f t="shared" si="0"/>
        <v>1623831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33">
        <v>15837</v>
      </c>
      <c r="K28" s="17">
        <v>0.27967733787964888</v>
      </c>
      <c r="L28" s="13">
        <v>11407.75</v>
      </c>
      <c r="M28" s="13">
        <v>11522.98</v>
      </c>
      <c r="N28" s="13">
        <v>34568.94</v>
      </c>
      <c r="O28" s="15"/>
      <c r="P28" s="33"/>
      <c r="Q28" s="16">
        <f t="shared" si="0"/>
        <v>345689.4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33">
        <v>22624</v>
      </c>
      <c r="K29" s="17">
        <v>0</v>
      </c>
      <c r="L29" s="13">
        <v>22624</v>
      </c>
      <c r="M29" s="13">
        <v>22852.53</v>
      </c>
      <c r="N29" s="13">
        <v>68557.59</v>
      </c>
      <c r="O29" s="15"/>
      <c r="P29" s="33"/>
      <c r="Q29" s="16">
        <f t="shared" si="0"/>
        <v>685575.89999999991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33">
        <v>22624</v>
      </c>
      <c r="K30" s="17">
        <v>0.30744474893917961</v>
      </c>
      <c r="L30" s="13">
        <v>15668.37</v>
      </c>
      <c r="M30" s="13">
        <v>15826.64</v>
      </c>
      <c r="N30" s="13">
        <v>47479.92</v>
      </c>
      <c r="O30" s="15"/>
      <c r="P30" s="33"/>
      <c r="Q30" s="16">
        <f t="shared" si="0"/>
        <v>474799.19999999995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33">
        <v>1018</v>
      </c>
      <c r="K31" s="17">
        <v>0.54410609037328106</v>
      </c>
      <c r="L31" s="13">
        <v>464.09999999999991</v>
      </c>
      <c r="M31" s="13">
        <v>468.79</v>
      </c>
      <c r="N31" s="13">
        <v>63286.65</v>
      </c>
      <c r="O31" s="15"/>
      <c r="P31" s="33"/>
      <c r="Q31" s="16">
        <f t="shared" si="0"/>
        <v>632866.5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33">
        <v>3394</v>
      </c>
      <c r="K32" s="17">
        <v>0.30215085444902767</v>
      </c>
      <c r="L32" s="13">
        <v>2368.5</v>
      </c>
      <c r="M32" s="13">
        <v>2392.42</v>
      </c>
      <c r="N32" s="13">
        <v>215317.80000000002</v>
      </c>
      <c r="O32" s="15"/>
      <c r="P32" s="33"/>
      <c r="Q32" s="16">
        <f t="shared" si="0"/>
        <v>2153178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33">
        <v>4072</v>
      </c>
      <c r="K33" s="17">
        <v>0.38894891944990184</v>
      </c>
      <c r="L33" s="13">
        <v>2488.1999999999998</v>
      </c>
      <c r="M33" s="13">
        <v>2513.33</v>
      </c>
      <c r="N33" s="13">
        <v>226199.69999999998</v>
      </c>
      <c r="O33" s="15"/>
      <c r="P33" s="33"/>
      <c r="Q33" s="16">
        <f t="shared" si="0"/>
        <v>2261997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33">
        <v>4072</v>
      </c>
      <c r="K34" s="17">
        <v>0.37076620825147344</v>
      </c>
      <c r="L34" s="13">
        <v>2562.2400000000002</v>
      </c>
      <c r="M34" s="13">
        <v>2588.12</v>
      </c>
      <c r="N34" s="13">
        <v>232930.8</v>
      </c>
      <c r="O34" s="15"/>
      <c r="P34" s="33"/>
      <c r="Q34" s="16">
        <f t="shared" si="0"/>
        <v>2329308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33">
        <v>5995</v>
      </c>
      <c r="K35" s="17">
        <v>0.56009341117597988</v>
      </c>
      <c r="L35" s="13">
        <v>2637.2400000000007</v>
      </c>
      <c r="M35" s="13">
        <v>2663.88</v>
      </c>
      <c r="N35" s="13">
        <v>239749.2</v>
      </c>
      <c r="O35" s="15"/>
      <c r="P35" s="33"/>
      <c r="Q35" s="16">
        <f t="shared" si="0"/>
        <v>2397492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33">
        <v>4412</v>
      </c>
      <c r="K36" s="17">
        <v>0.32477561196736171</v>
      </c>
      <c r="L36" s="13">
        <v>2979.09</v>
      </c>
      <c r="M36" s="13">
        <v>3009.18</v>
      </c>
      <c r="N36" s="13">
        <v>117358.01999999999</v>
      </c>
      <c r="O36" s="15"/>
      <c r="P36" s="33"/>
      <c r="Q36" s="16">
        <f t="shared" si="0"/>
        <v>1173580.2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33">
        <v>4412</v>
      </c>
      <c r="K37" s="17">
        <v>0.32477561196736171</v>
      </c>
      <c r="L37" s="13">
        <v>2979.09</v>
      </c>
      <c r="M37" s="13">
        <v>3009.18</v>
      </c>
      <c r="N37" s="13">
        <v>117358.01999999999</v>
      </c>
      <c r="O37" s="15"/>
      <c r="P37" s="33"/>
      <c r="Q37" s="16">
        <f t="shared" si="0"/>
        <v>1173580.2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33">
        <v>12783</v>
      </c>
      <c r="K38" s="17">
        <v>6.125322694203239E-2</v>
      </c>
      <c r="L38" s="13">
        <v>12000</v>
      </c>
      <c r="M38" s="13">
        <v>12121.21</v>
      </c>
      <c r="N38" s="13">
        <v>2545454.0999999996</v>
      </c>
      <c r="O38" s="15"/>
      <c r="P38" s="33"/>
      <c r="Q38" s="16">
        <f t="shared" si="0"/>
        <v>25454540.999999996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33">
        <v>27488</v>
      </c>
      <c r="K39" s="17">
        <v>0.34516880093131552</v>
      </c>
      <c r="L39" s="13">
        <v>18000</v>
      </c>
      <c r="M39" s="13">
        <v>18181.82</v>
      </c>
      <c r="N39" s="13">
        <v>2727273</v>
      </c>
      <c r="O39" s="15"/>
      <c r="P39" s="33"/>
      <c r="Q39" s="16">
        <f t="shared" si="0"/>
        <v>27272730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33">
        <v>4185</v>
      </c>
      <c r="K40" s="17">
        <v>0.3506977299880526</v>
      </c>
      <c r="L40" s="13">
        <v>2717.33</v>
      </c>
      <c r="M40" s="13">
        <v>2744.78</v>
      </c>
      <c r="N40" s="13">
        <v>90577.74</v>
      </c>
      <c r="O40" s="15"/>
      <c r="P40" s="33"/>
      <c r="Q40" s="16">
        <f t="shared" si="0"/>
        <v>905777.4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33">
        <v>21945</v>
      </c>
      <c r="K41" s="17">
        <v>0</v>
      </c>
      <c r="L41" s="13">
        <v>21945</v>
      </c>
      <c r="M41" s="13">
        <v>22166.67</v>
      </c>
      <c r="N41" s="13">
        <v>66500.009999999995</v>
      </c>
      <c r="O41" s="15"/>
      <c r="P41" s="33"/>
      <c r="Q41" s="16">
        <f t="shared" si="0"/>
        <v>665000.1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33">
        <v>9615</v>
      </c>
      <c r="K42" s="17">
        <v>0</v>
      </c>
      <c r="L42" s="13">
        <v>9615</v>
      </c>
      <c r="M42" s="13">
        <v>9712.1200000000008</v>
      </c>
      <c r="N42" s="13">
        <v>58272.72</v>
      </c>
      <c r="O42" s="15"/>
      <c r="P42" s="33"/>
      <c r="Q42" s="16">
        <f t="shared" si="0"/>
        <v>582727.19999999995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33">
        <v>22398</v>
      </c>
      <c r="K43" s="17">
        <v>0</v>
      </c>
      <c r="L43" s="13">
        <v>22398</v>
      </c>
      <c r="M43" s="13">
        <v>22624.240000000002</v>
      </c>
      <c r="N43" s="13">
        <v>67872.72</v>
      </c>
      <c r="O43" s="15"/>
      <c r="P43" s="33"/>
      <c r="Q43" s="16">
        <f t="shared" si="0"/>
        <v>678727.2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33">
        <v>83256</v>
      </c>
      <c r="K44" s="17">
        <v>0.5195541462477179</v>
      </c>
      <c r="L44" s="13">
        <v>40000</v>
      </c>
      <c r="M44" s="13">
        <v>40404.04</v>
      </c>
      <c r="N44" s="13">
        <v>121212.12</v>
      </c>
      <c r="O44" s="15"/>
      <c r="P44" s="33"/>
      <c r="Q44" s="16">
        <f t="shared" si="0"/>
        <v>1212121.2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33">
        <v>260628</v>
      </c>
      <c r="K45" s="17">
        <v>0.84652454839848368</v>
      </c>
      <c r="L45" s="13">
        <v>39999.999999999993</v>
      </c>
      <c r="M45" s="13">
        <v>40404.04</v>
      </c>
      <c r="N45" s="13">
        <v>121212.12</v>
      </c>
      <c r="O45" s="15"/>
      <c r="P45" s="33"/>
      <c r="Q45" s="16">
        <f t="shared" si="0"/>
        <v>1212121.2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33">
        <v>244339</v>
      </c>
      <c r="K46" s="17">
        <v>0.83629301912506804</v>
      </c>
      <c r="L46" s="13">
        <v>40000</v>
      </c>
      <c r="M46" s="13">
        <v>40404.04</v>
      </c>
      <c r="N46" s="13">
        <v>121212.12</v>
      </c>
      <c r="O46" s="15"/>
      <c r="P46" s="33"/>
      <c r="Q46" s="16">
        <f t="shared" si="0"/>
        <v>1212121.2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529049411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52904941.100000001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10051938.810000001</v>
      </c>
    </row>
    <row r="52" spans="1:17" x14ac:dyDescent="0.25">
      <c r="A52" s="5"/>
      <c r="B52" s="34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592006290.90999997</v>
      </c>
    </row>
    <row r="53" spans="1:17" x14ac:dyDescent="0.25">
      <c r="A53" s="5"/>
      <c r="B53" s="34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35"/>
      <c r="C54" s="35"/>
      <c r="D54" s="35"/>
      <c r="E54" s="96" t="s">
        <v>200</v>
      </c>
      <c r="F54" s="97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80" priority="7">
      <formula>ISERROR($Q49)</formula>
    </cfRule>
  </conditionalFormatting>
  <conditionalFormatting sqref="Q49">
    <cfRule type="expression" dxfId="79" priority="6">
      <formula>ISERROR($J47)</formula>
    </cfRule>
  </conditionalFormatting>
  <conditionalFormatting sqref="Q52">
    <cfRule type="expression" dxfId="78" priority="5">
      <formula>ISERROR($Q52)</formula>
    </cfRule>
  </conditionalFormatting>
  <conditionalFormatting sqref="Q52">
    <cfRule type="expression" dxfId="77" priority="4">
      <formula>ISERROR($Q52)</formula>
    </cfRule>
  </conditionalFormatting>
  <conditionalFormatting sqref="Q52">
    <cfRule type="expression" dxfId="76" priority="3">
      <formula>ISERROR($Q52)</formula>
    </cfRule>
  </conditionalFormatting>
  <conditionalFormatting sqref="Q52">
    <cfRule type="expression" dxfId="75" priority="8">
      <formula>ISERROR($J53)</formula>
    </cfRule>
  </conditionalFormatting>
  <conditionalFormatting sqref="Q47">
    <cfRule type="expression" dxfId="74" priority="9">
      <formula>ISERROR($G48)</formula>
    </cfRule>
  </conditionalFormatting>
  <conditionalFormatting sqref="D3:E3">
    <cfRule type="cellIs" dxfId="73" priority="2" operator="equal">
      <formula>0</formula>
    </cfRule>
  </conditionalFormatting>
  <conditionalFormatting sqref="Q51">
    <cfRule type="expression" dxfId="72" priority="1">
      <formula>ISERROR($Q51)</formula>
    </cfRule>
  </conditionalFormatting>
  <conditionalFormatting sqref="Q50">
    <cfRule type="expression" dxfId="71" priority="10">
      <formula>ISERROR($Q50)</formula>
    </cfRule>
  </conditionalFormatting>
  <dataValidations count="10">
    <dataValidation type="decimal" allowBlank="1" showInputMessage="1" showErrorMessage="1" sqref="G52:G53" xr:uid="{87B59CD8-22F8-4C0F-97B6-88D863140AB5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967918ED-9F3E-4BCB-A615-F94FA4B998B5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CFDE89AF-138F-466D-A9EF-E2A0197FD6E8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B572F595-5F29-4DCB-971E-3A088E6DB7A1}">
      <formula1>A8</formula1>
    </dataValidation>
    <dataValidation operator="greaterThanOrEqual" allowBlank="1" showInputMessage="1" showErrorMessage="1" sqref="K10:K46" xr:uid="{AE5C64E3-2246-4580-84C8-EB1C9CB87CAA}"/>
    <dataValidation type="decimal" allowBlank="1" showInputMessage="1" showErrorMessage="1" errorTitle="Error" error="Mayor a 1" sqref="Q47:Q48" xr:uid="{3651575F-A3A2-4BD4-9DF5-61B4A7AE6E8A}">
      <formula1>0.011</formula1>
      <formula2>AG50</formula2>
    </dataValidation>
    <dataValidation type="decimal" operator="greaterThan" allowBlank="1" showInputMessage="1" showErrorMessage="1" sqref="O8:P46" xr:uid="{51C3CB00-10EC-45A7-8E3B-03A88BDE98DC}">
      <formula1>0</formula1>
    </dataValidation>
    <dataValidation type="decimal" allowBlank="1" showInputMessage="1" showErrorMessage="1" errorTitle="Error" error="Mayor a 1" promptTitle="Porcentaje de AIU" prompt="Mayor a 1" sqref="N47" xr:uid="{6ADA42C5-F56C-4F5C-BDFD-2181B9DBF7F6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D4254831-D308-4ABB-856C-9EDDD1CEE89C}">
      <formula1>0.011</formula1>
      <formula2>R50</formula2>
    </dataValidation>
    <dataValidation type="list" allowBlank="1" showInputMessage="1" showErrorMessage="1" sqref="D4" xr:uid="{8AFAE421-62E3-443F-95C7-54FE0D4A6B6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A8C-8B7D-4556-8A31-DD0607F27731}">
  <sheetPr>
    <tabColor rgb="FFFF0000"/>
  </sheetPr>
  <dimension ref="A1:Q54"/>
  <sheetViews>
    <sheetView topLeftCell="C34" workbookViewId="0">
      <selection activeCell="J46" sqref="J46"/>
    </sheetView>
  </sheetViews>
  <sheetFormatPr baseColWidth="10" defaultRowHeight="15" x14ac:dyDescent="0.25"/>
  <cols>
    <col min="10" max="10" width="16.28515625" customWidth="1"/>
    <col min="12" max="14" width="16.28515625" customWidth="1"/>
    <col min="17" max="17" width="19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'[21]Solicitud de Cotización General'!H9</f>
        <v>0</v>
      </c>
      <c r="E3" s="78"/>
    </row>
    <row r="4" spans="1:17" ht="25.5" x14ac:dyDescent="0.25">
      <c r="A4" s="5"/>
      <c r="B4" s="37" t="s">
        <v>122</v>
      </c>
      <c r="C4" s="38"/>
      <c r="D4" s="79" t="s">
        <v>90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7649</v>
      </c>
      <c r="K10" s="17">
        <v>0</v>
      </c>
      <c r="L10" s="13">
        <v>7649</v>
      </c>
      <c r="M10" s="13">
        <v>7726.26</v>
      </c>
      <c r="N10" s="13">
        <v>231787.80000000002</v>
      </c>
      <c r="O10" s="15"/>
      <c r="P10" s="13"/>
      <c r="Q10" s="16">
        <f t="shared" si="0"/>
        <v>2317878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28104</v>
      </c>
      <c r="K11" s="17">
        <v>0</v>
      </c>
      <c r="L11" s="13">
        <v>28104</v>
      </c>
      <c r="M11" s="13">
        <v>28387.88</v>
      </c>
      <c r="N11" s="13">
        <v>3406545.6</v>
      </c>
      <c r="O11" s="15"/>
      <c r="P11" s="13"/>
      <c r="Q11" s="16">
        <f t="shared" si="0"/>
        <v>34065456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6770</v>
      </c>
      <c r="K12" s="17">
        <v>0</v>
      </c>
      <c r="L12" s="13">
        <v>6770</v>
      </c>
      <c r="M12" s="13">
        <v>6838.38</v>
      </c>
      <c r="N12" s="13">
        <v>1641211.2</v>
      </c>
      <c r="O12" s="15"/>
      <c r="P12" s="13"/>
      <c r="Q12" s="16">
        <f t="shared" si="0"/>
        <v>16412112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8047</v>
      </c>
      <c r="K13" s="17">
        <v>0</v>
      </c>
      <c r="L13" s="13">
        <v>8047</v>
      </c>
      <c r="M13" s="13">
        <v>8128.28</v>
      </c>
      <c r="N13" s="13">
        <v>1950787.2</v>
      </c>
      <c r="O13" s="15"/>
      <c r="P13" s="13"/>
      <c r="Q13" s="16">
        <f t="shared" si="0"/>
        <v>19507872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7856</v>
      </c>
      <c r="K14" s="17">
        <v>0</v>
      </c>
      <c r="L14" s="13">
        <v>7856</v>
      </c>
      <c r="M14" s="13">
        <v>7935.35</v>
      </c>
      <c r="N14" s="13">
        <v>238060.5</v>
      </c>
      <c r="O14" s="15"/>
      <c r="P14" s="13"/>
      <c r="Q14" s="16">
        <f t="shared" si="0"/>
        <v>2380605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8047</v>
      </c>
      <c r="K15" s="17">
        <v>0</v>
      </c>
      <c r="L15" s="13">
        <v>8047</v>
      </c>
      <c r="M15" s="13">
        <v>8128.28</v>
      </c>
      <c r="N15" s="13">
        <v>1950787.2</v>
      </c>
      <c r="O15" s="15"/>
      <c r="P15" s="13"/>
      <c r="Q15" s="16">
        <f t="shared" si="0"/>
        <v>19507872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3107</v>
      </c>
      <c r="K16" s="17">
        <v>0</v>
      </c>
      <c r="L16" s="13">
        <v>3107</v>
      </c>
      <c r="M16" s="13">
        <v>3138.38</v>
      </c>
      <c r="N16" s="13">
        <v>207133.08000000002</v>
      </c>
      <c r="O16" s="15"/>
      <c r="P16" s="13"/>
      <c r="Q16" s="16">
        <f t="shared" si="0"/>
        <v>2071330.8000000003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2520</v>
      </c>
      <c r="K17" s="17">
        <v>0</v>
      </c>
      <c r="L17" s="13">
        <v>2520</v>
      </c>
      <c r="M17" s="13">
        <v>2545.4499999999998</v>
      </c>
      <c r="N17" s="13">
        <v>229090.49999999997</v>
      </c>
      <c r="O17" s="15"/>
      <c r="P17" s="13"/>
      <c r="Q17" s="16">
        <f t="shared" si="0"/>
        <v>2290904.9999999995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3346</v>
      </c>
      <c r="K18" s="17">
        <v>0</v>
      </c>
      <c r="L18" s="13">
        <v>3346</v>
      </c>
      <c r="M18" s="13">
        <v>3379.8</v>
      </c>
      <c r="N18" s="13">
        <v>101394</v>
      </c>
      <c r="O18" s="15"/>
      <c r="P18" s="13"/>
      <c r="Q18" s="16">
        <f t="shared" si="0"/>
        <v>1013940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7409</v>
      </c>
      <c r="K19" s="17">
        <v>0</v>
      </c>
      <c r="L19" s="13">
        <v>7409</v>
      </c>
      <c r="M19" s="13">
        <v>7483.84</v>
      </c>
      <c r="N19" s="13">
        <v>224515.20000000001</v>
      </c>
      <c r="O19" s="15"/>
      <c r="P19" s="13"/>
      <c r="Q19" s="16">
        <f t="shared" si="0"/>
        <v>2245152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7899</v>
      </c>
      <c r="K20" s="17">
        <v>0</v>
      </c>
      <c r="L20" s="13">
        <v>7899</v>
      </c>
      <c r="M20" s="13">
        <v>7978.79</v>
      </c>
      <c r="N20" s="13">
        <v>598409.25</v>
      </c>
      <c r="O20" s="15"/>
      <c r="P20" s="13"/>
      <c r="Q20" s="16">
        <f t="shared" si="0"/>
        <v>5984092.5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365</v>
      </c>
      <c r="K21" s="17">
        <v>0</v>
      </c>
      <c r="L21" s="13">
        <v>365</v>
      </c>
      <c r="M21" s="13">
        <v>368.69</v>
      </c>
      <c r="N21" s="13">
        <v>27651.75</v>
      </c>
      <c r="O21" s="15"/>
      <c r="P21" s="13"/>
      <c r="Q21" s="16">
        <f t="shared" si="0"/>
        <v>276517.5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3990</v>
      </c>
      <c r="K22" s="17">
        <v>0</v>
      </c>
      <c r="L22" s="13">
        <v>3990</v>
      </c>
      <c r="M22" s="13">
        <v>4030.3</v>
      </c>
      <c r="N22" s="13">
        <v>120909</v>
      </c>
      <c r="O22" s="15"/>
      <c r="P22" s="13"/>
      <c r="Q22" s="16">
        <f t="shared" si="0"/>
        <v>1209090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3908</v>
      </c>
      <c r="K23" s="17">
        <v>0</v>
      </c>
      <c r="L23" s="13">
        <v>3908</v>
      </c>
      <c r="M23" s="13">
        <v>3947.47</v>
      </c>
      <c r="N23" s="13">
        <v>11842.41</v>
      </c>
      <c r="O23" s="15"/>
      <c r="P23" s="13"/>
      <c r="Q23" s="16">
        <f t="shared" si="0"/>
        <v>118424.1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3801</v>
      </c>
      <c r="K24" s="17">
        <v>0</v>
      </c>
      <c r="L24" s="13">
        <v>3801</v>
      </c>
      <c r="M24" s="13">
        <v>3839.39</v>
      </c>
      <c r="N24" s="13">
        <v>115181.7</v>
      </c>
      <c r="O24" s="15"/>
      <c r="P24" s="13"/>
      <c r="Q24" s="16">
        <f t="shared" si="0"/>
        <v>1151817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2780</v>
      </c>
      <c r="K25" s="17">
        <v>0</v>
      </c>
      <c r="L25" s="13">
        <v>2780</v>
      </c>
      <c r="M25" s="13">
        <v>2808.08</v>
      </c>
      <c r="N25" s="13">
        <v>84242.4</v>
      </c>
      <c r="O25" s="15"/>
      <c r="P25" s="13"/>
      <c r="Q25" s="16">
        <f t="shared" si="0"/>
        <v>842424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9983</v>
      </c>
      <c r="K26" s="17">
        <v>0</v>
      </c>
      <c r="L26" s="13">
        <v>9983</v>
      </c>
      <c r="M26" s="13">
        <v>10083.84</v>
      </c>
      <c r="N26" s="13">
        <v>302515.20000000001</v>
      </c>
      <c r="O26" s="15"/>
      <c r="P26" s="13"/>
      <c r="Q26" s="16">
        <f t="shared" si="0"/>
        <v>3025152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5313</v>
      </c>
      <c r="K27" s="17">
        <v>0</v>
      </c>
      <c r="L27" s="13">
        <v>5313</v>
      </c>
      <c r="M27" s="13">
        <v>5366.67</v>
      </c>
      <c r="N27" s="13">
        <v>161000.1</v>
      </c>
      <c r="O27" s="15"/>
      <c r="P27" s="13"/>
      <c r="Q27" s="16">
        <f t="shared" si="0"/>
        <v>1610001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16796</v>
      </c>
      <c r="K28" s="17">
        <v>0</v>
      </c>
      <c r="L28" s="13">
        <v>16796</v>
      </c>
      <c r="M28" s="13">
        <v>16965.66</v>
      </c>
      <c r="N28" s="13">
        <v>50896.979999999996</v>
      </c>
      <c r="O28" s="15"/>
      <c r="P28" s="13"/>
      <c r="Q28" s="16">
        <f t="shared" si="0"/>
        <v>508969.79999999993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28677</v>
      </c>
      <c r="K29" s="17">
        <v>0</v>
      </c>
      <c r="L29" s="13">
        <v>28677</v>
      </c>
      <c r="M29" s="13">
        <v>28966.67</v>
      </c>
      <c r="N29" s="13">
        <v>86900.01</v>
      </c>
      <c r="O29" s="15"/>
      <c r="P29" s="13"/>
      <c r="Q29" s="16">
        <f t="shared" si="0"/>
        <v>869000.1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28677</v>
      </c>
      <c r="K30" s="17">
        <v>0</v>
      </c>
      <c r="L30" s="13">
        <v>28677</v>
      </c>
      <c r="M30" s="13">
        <v>28966.67</v>
      </c>
      <c r="N30" s="13">
        <v>86900.01</v>
      </c>
      <c r="O30" s="15"/>
      <c r="P30" s="13"/>
      <c r="Q30" s="16">
        <f t="shared" si="0"/>
        <v>869000.1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1293</v>
      </c>
      <c r="K31" s="17">
        <v>0</v>
      </c>
      <c r="L31" s="13">
        <v>1293</v>
      </c>
      <c r="M31" s="13">
        <v>1306.06</v>
      </c>
      <c r="N31" s="13">
        <v>176318.1</v>
      </c>
      <c r="O31" s="15"/>
      <c r="P31" s="13"/>
      <c r="Q31" s="16">
        <f t="shared" si="0"/>
        <v>1763181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3600</v>
      </c>
      <c r="K32" s="17">
        <v>0</v>
      </c>
      <c r="L32" s="13">
        <v>3600</v>
      </c>
      <c r="M32" s="13">
        <v>3636.36</v>
      </c>
      <c r="N32" s="13">
        <v>327272.40000000002</v>
      </c>
      <c r="O32" s="15"/>
      <c r="P32" s="13"/>
      <c r="Q32" s="16">
        <f t="shared" si="0"/>
        <v>3272724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3722</v>
      </c>
      <c r="K33" s="17">
        <v>0</v>
      </c>
      <c r="L33" s="13">
        <v>3722</v>
      </c>
      <c r="M33" s="13">
        <v>3759.6</v>
      </c>
      <c r="N33" s="13">
        <v>338364</v>
      </c>
      <c r="O33" s="15"/>
      <c r="P33" s="13"/>
      <c r="Q33" s="16">
        <f t="shared" si="0"/>
        <v>3383640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3722</v>
      </c>
      <c r="K34" s="17">
        <v>0</v>
      </c>
      <c r="L34" s="13">
        <v>3722</v>
      </c>
      <c r="M34" s="13">
        <v>3759.6</v>
      </c>
      <c r="N34" s="13">
        <v>338364</v>
      </c>
      <c r="O34" s="15"/>
      <c r="P34" s="13"/>
      <c r="Q34" s="16">
        <f t="shared" si="0"/>
        <v>3383640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5028</v>
      </c>
      <c r="K35" s="17">
        <v>0</v>
      </c>
      <c r="L35" s="13">
        <v>5028</v>
      </c>
      <c r="M35" s="13">
        <v>5078.79</v>
      </c>
      <c r="N35" s="13">
        <v>457091.1</v>
      </c>
      <c r="O35" s="15"/>
      <c r="P35" s="13"/>
      <c r="Q35" s="16">
        <f t="shared" si="0"/>
        <v>4570911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4370</v>
      </c>
      <c r="K36" s="17">
        <v>0</v>
      </c>
      <c r="L36" s="13">
        <v>4370</v>
      </c>
      <c r="M36" s="13">
        <v>4414.1400000000003</v>
      </c>
      <c r="N36" s="13">
        <v>172151.46000000002</v>
      </c>
      <c r="O36" s="15"/>
      <c r="P36" s="13"/>
      <c r="Q36" s="16">
        <f t="shared" si="0"/>
        <v>1721514.6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4370</v>
      </c>
      <c r="K37" s="17">
        <v>0</v>
      </c>
      <c r="L37" s="13">
        <v>4370</v>
      </c>
      <c r="M37" s="13">
        <v>4414.1400000000003</v>
      </c>
      <c r="N37" s="13">
        <v>172151.46000000002</v>
      </c>
      <c r="O37" s="15"/>
      <c r="P37" s="13"/>
      <c r="Q37" s="16">
        <f t="shared" si="0"/>
        <v>1721514.6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13917</v>
      </c>
      <c r="K38" s="17">
        <v>0</v>
      </c>
      <c r="L38" s="13">
        <v>13917</v>
      </c>
      <c r="M38" s="13">
        <v>14057.58</v>
      </c>
      <c r="N38" s="13">
        <v>2952091.8</v>
      </c>
      <c r="O38" s="15"/>
      <c r="P38" s="13"/>
      <c r="Q38" s="16">
        <f t="shared" si="0"/>
        <v>29520918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34340</v>
      </c>
      <c r="K39" s="17">
        <v>0</v>
      </c>
      <c r="L39" s="13">
        <v>34340</v>
      </c>
      <c r="M39" s="13">
        <v>34686.870000000003</v>
      </c>
      <c r="N39" s="13">
        <v>5203030.5</v>
      </c>
      <c r="O39" s="15"/>
      <c r="P39" s="13"/>
      <c r="Q39" s="16">
        <f t="shared" si="0"/>
        <v>52030305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4884</v>
      </c>
      <c r="K40" s="17">
        <v>0</v>
      </c>
      <c r="L40" s="13">
        <v>4884</v>
      </c>
      <c r="M40" s="13">
        <v>4933.33</v>
      </c>
      <c r="N40" s="13">
        <v>162799.88999999998</v>
      </c>
      <c r="O40" s="15"/>
      <c r="P40" s="13"/>
      <c r="Q40" s="16">
        <f t="shared" si="0"/>
        <v>1627998.9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10963</v>
      </c>
      <c r="K41" s="17">
        <v>0</v>
      </c>
      <c r="L41" s="13">
        <v>10963</v>
      </c>
      <c r="M41" s="13">
        <v>11073.74</v>
      </c>
      <c r="N41" s="13">
        <v>33221.22</v>
      </c>
      <c r="O41" s="15"/>
      <c r="P41" s="13"/>
      <c r="Q41" s="16">
        <f t="shared" si="0"/>
        <v>332212.2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3884</v>
      </c>
      <c r="K42" s="17">
        <v>0</v>
      </c>
      <c r="L42" s="13">
        <v>3884</v>
      </c>
      <c r="M42" s="13">
        <v>3923.23</v>
      </c>
      <c r="N42" s="13">
        <v>23539.38</v>
      </c>
      <c r="O42" s="15"/>
      <c r="P42" s="13"/>
      <c r="Q42" s="16">
        <f t="shared" si="0"/>
        <v>235393.80000000002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8041</v>
      </c>
      <c r="K43" s="17">
        <v>0</v>
      </c>
      <c r="L43" s="13">
        <v>8041</v>
      </c>
      <c r="M43" s="13">
        <v>8122.22</v>
      </c>
      <c r="N43" s="13">
        <v>24366.66</v>
      </c>
      <c r="O43" s="15"/>
      <c r="P43" s="13"/>
      <c r="Q43" s="16">
        <f t="shared" si="0"/>
        <v>243666.6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63149</v>
      </c>
      <c r="K44" s="17">
        <v>0</v>
      </c>
      <c r="L44" s="13">
        <v>63149</v>
      </c>
      <c r="M44" s="13">
        <v>63786.87</v>
      </c>
      <c r="N44" s="13">
        <v>191360.61000000002</v>
      </c>
      <c r="O44" s="15"/>
      <c r="P44" s="13"/>
      <c r="Q44" s="16">
        <f t="shared" si="0"/>
        <v>1913606.1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90864</v>
      </c>
      <c r="K45" s="17">
        <v>0</v>
      </c>
      <c r="L45" s="13">
        <v>90864</v>
      </c>
      <c r="M45" s="13">
        <v>91781.82</v>
      </c>
      <c r="N45" s="13">
        <v>275345.46000000002</v>
      </c>
      <c r="O45" s="15"/>
      <c r="P45" s="13"/>
      <c r="Q45" s="16">
        <f t="shared" si="0"/>
        <v>2753454.6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102900</v>
      </c>
      <c r="K46" s="17">
        <v>0</v>
      </c>
      <c r="L46" s="13">
        <v>102900</v>
      </c>
      <c r="M46" s="13">
        <v>103939.39</v>
      </c>
      <c r="N46" s="13">
        <v>311818.17</v>
      </c>
      <c r="O46" s="15"/>
      <c r="P46" s="13"/>
      <c r="Q46" s="16">
        <f t="shared" si="0"/>
        <v>3118181.6999999997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541911967.70000005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54191196.770000003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10296327.390000001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606399491.86000001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70" priority="7">
      <formula>ISERROR($Q49)</formula>
    </cfRule>
  </conditionalFormatting>
  <conditionalFormatting sqref="Q49">
    <cfRule type="expression" dxfId="69" priority="6">
      <formula>ISERROR($J47)</formula>
    </cfRule>
  </conditionalFormatting>
  <conditionalFormatting sqref="Q52">
    <cfRule type="expression" dxfId="68" priority="5">
      <formula>ISERROR($Q52)</formula>
    </cfRule>
  </conditionalFormatting>
  <conditionalFormatting sqref="Q52">
    <cfRule type="expression" dxfId="67" priority="4">
      <formula>ISERROR($Q52)</formula>
    </cfRule>
  </conditionalFormatting>
  <conditionalFormatting sqref="Q52">
    <cfRule type="expression" dxfId="66" priority="3">
      <formula>ISERROR($Q52)</formula>
    </cfRule>
  </conditionalFormatting>
  <conditionalFormatting sqref="Q52">
    <cfRule type="expression" dxfId="65" priority="8">
      <formula>ISERROR($J53)</formula>
    </cfRule>
  </conditionalFormatting>
  <conditionalFormatting sqref="Q47">
    <cfRule type="expression" dxfId="64" priority="9">
      <formula>ISERROR($G48)</formula>
    </cfRule>
  </conditionalFormatting>
  <conditionalFormatting sqref="D3:E3">
    <cfRule type="cellIs" dxfId="63" priority="2" operator="equal">
      <formula>0</formula>
    </cfRule>
  </conditionalFormatting>
  <conditionalFormatting sqref="Q51">
    <cfRule type="expression" dxfId="62" priority="1">
      <formula>ISERROR($Q51)</formula>
    </cfRule>
  </conditionalFormatting>
  <conditionalFormatting sqref="Q50">
    <cfRule type="expression" dxfId="61" priority="10">
      <formula>ISERROR($Q50)</formula>
    </cfRule>
  </conditionalFormatting>
  <dataValidations count="10">
    <dataValidation type="decimal" allowBlank="1" showInputMessage="1" showErrorMessage="1" sqref="G52:G53" xr:uid="{CF6AF2F9-0C78-46FF-90BD-526D898A3626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1E42FAD7-4698-4012-AB66-55832BC7E894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0FFFCF32-E1AE-487B-AD2B-54AE6CD2254C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7FBAADF3-28C6-4DE4-9476-99B486693CB8}">
      <formula1>A8</formula1>
    </dataValidation>
    <dataValidation operator="greaterThanOrEqual" allowBlank="1" showInputMessage="1" showErrorMessage="1" sqref="K10:K46" xr:uid="{8FDEB444-D69B-473D-8B51-A879453FA00F}"/>
    <dataValidation type="decimal" allowBlank="1" showInputMessage="1" showErrorMessage="1" errorTitle="Error" error="Mayor a 1" sqref="Q47:Q48" xr:uid="{E39DDB8C-0707-4AC8-86B9-B7C59F70DE37}">
      <formula1>0.011</formula1>
      <formula2>AG50</formula2>
    </dataValidation>
    <dataValidation type="decimal" operator="greaterThan" allowBlank="1" showInputMessage="1" showErrorMessage="1" sqref="O8:P46" xr:uid="{D02EA958-82FA-4321-A896-984875DFA4CB}">
      <formula1>0</formula1>
    </dataValidation>
    <dataValidation type="decimal" allowBlank="1" showInputMessage="1" showErrorMessage="1" errorTitle="Error" error="Mayor a 1" promptTitle="Porcentaje de AIU" prompt="Mayor a 1" sqref="N47" xr:uid="{C7C98378-A620-47AB-AC56-A0FC6E13AAC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12362C3C-5B24-4922-988E-CC0B478D5760}">
      <formula1>0.011</formula1>
      <formula2>R50</formula2>
    </dataValidation>
    <dataValidation type="list" allowBlank="1" showInputMessage="1" showErrorMessage="1" sqref="D4" xr:uid="{2F4064C1-C0BE-488A-AC61-22218B3C4E1F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C006-7CEF-49D6-AC66-F0A1984B2EB8}">
  <sheetPr>
    <tabColor rgb="FFFF0000"/>
  </sheetPr>
  <dimension ref="A1:Q54"/>
  <sheetViews>
    <sheetView topLeftCell="C1" workbookViewId="0">
      <selection activeCell="J46" sqref="J46"/>
    </sheetView>
  </sheetViews>
  <sheetFormatPr baseColWidth="10" defaultRowHeight="15" x14ac:dyDescent="0.25"/>
  <cols>
    <col min="10" max="10" width="14.85546875" customWidth="1"/>
    <col min="12" max="14" width="15" customWidth="1"/>
    <col min="17" max="17" width="21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'[22]Solicitud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205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1450000</v>
      </c>
      <c r="K9" s="14">
        <v>2.8836551724137904E-2</v>
      </c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11991</v>
      </c>
      <c r="K10" s="17">
        <v>0</v>
      </c>
      <c r="L10" s="13">
        <v>11991</v>
      </c>
      <c r="M10" s="13">
        <v>12112.12</v>
      </c>
      <c r="N10" s="13">
        <v>363363.60000000003</v>
      </c>
      <c r="O10" s="15"/>
      <c r="P10" s="13"/>
      <c r="Q10" s="16">
        <f t="shared" si="0"/>
        <v>3633636.0000000005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27714</v>
      </c>
      <c r="K11" s="17">
        <v>0</v>
      </c>
      <c r="L11" s="13">
        <v>27714</v>
      </c>
      <c r="M11" s="13">
        <v>27993.94</v>
      </c>
      <c r="N11" s="13">
        <v>3359272.8</v>
      </c>
      <c r="O11" s="15"/>
      <c r="P11" s="13"/>
      <c r="Q11" s="16">
        <f t="shared" si="0"/>
        <v>33592728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10407</v>
      </c>
      <c r="K12" s="17">
        <v>0</v>
      </c>
      <c r="L12" s="13">
        <v>10407</v>
      </c>
      <c r="M12" s="13">
        <v>10512.12</v>
      </c>
      <c r="N12" s="13">
        <v>2522908.8000000003</v>
      </c>
      <c r="O12" s="15"/>
      <c r="P12" s="13"/>
      <c r="Q12" s="16">
        <f t="shared" si="0"/>
        <v>25229088.000000004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9955</v>
      </c>
      <c r="K13" s="17">
        <v>0</v>
      </c>
      <c r="L13" s="13">
        <v>9955</v>
      </c>
      <c r="M13" s="13">
        <v>10055.56</v>
      </c>
      <c r="N13" s="13">
        <v>2413334.4</v>
      </c>
      <c r="O13" s="15"/>
      <c r="P13" s="13"/>
      <c r="Q13" s="16">
        <f t="shared" si="0"/>
        <v>24133344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10860</v>
      </c>
      <c r="K14" s="17">
        <v>0</v>
      </c>
      <c r="L14" s="13">
        <v>10860</v>
      </c>
      <c r="M14" s="13">
        <v>10969.7</v>
      </c>
      <c r="N14" s="13">
        <v>329091</v>
      </c>
      <c r="O14" s="15"/>
      <c r="P14" s="13"/>
      <c r="Q14" s="16">
        <f t="shared" si="0"/>
        <v>3290910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9955</v>
      </c>
      <c r="K15" s="17">
        <v>0</v>
      </c>
      <c r="L15" s="13">
        <v>9955</v>
      </c>
      <c r="M15" s="13">
        <v>10055.56</v>
      </c>
      <c r="N15" s="13">
        <v>2413334.4</v>
      </c>
      <c r="O15" s="15"/>
      <c r="P15" s="13"/>
      <c r="Q15" s="16">
        <f t="shared" si="0"/>
        <v>24133344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4525</v>
      </c>
      <c r="K16" s="17">
        <v>0</v>
      </c>
      <c r="L16" s="13">
        <v>4525</v>
      </c>
      <c r="M16" s="13">
        <v>4570.71</v>
      </c>
      <c r="N16" s="13">
        <v>301666.86</v>
      </c>
      <c r="O16" s="15"/>
      <c r="P16" s="13"/>
      <c r="Q16" s="16">
        <f t="shared" si="0"/>
        <v>3016668.5999999996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3394</v>
      </c>
      <c r="K17" s="17">
        <v>0</v>
      </c>
      <c r="L17" s="13">
        <v>3394</v>
      </c>
      <c r="M17" s="13">
        <v>3428.28</v>
      </c>
      <c r="N17" s="13">
        <v>308545.2</v>
      </c>
      <c r="O17" s="15"/>
      <c r="P17" s="13"/>
      <c r="Q17" s="16">
        <f t="shared" si="0"/>
        <v>3085452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5430</v>
      </c>
      <c r="K18" s="17">
        <v>0</v>
      </c>
      <c r="L18" s="13">
        <v>5430</v>
      </c>
      <c r="M18" s="13">
        <v>5484.85</v>
      </c>
      <c r="N18" s="13">
        <v>164545.5</v>
      </c>
      <c r="O18" s="15"/>
      <c r="P18" s="13"/>
      <c r="Q18" s="16">
        <f t="shared" si="0"/>
        <v>1645455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10068</v>
      </c>
      <c r="K19" s="17">
        <v>0</v>
      </c>
      <c r="L19" s="13">
        <v>10068</v>
      </c>
      <c r="M19" s="13">
        <v>10169.700000000001</v>
      </c>
      <c r="N19" s="13">
        <v>305091</v>
      </c>
      <c r="O19" s="15"/>
      <c r="P19" s="13"/>
      <c r="Q19" s="16">
        <f t="shared" si="0"/>
        <v>3050910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9163</v>
      </c>
      <c r="K20" s="17">
        <v>0</v>
      </c>
      <c r="L20" s="13">
        <v>9163</v>
      </c>
      <c r="M20" s="13">
        <v>9255.56</v>
      </c>
      <c r="N20" s="13">
        <v>694167</v>
      </c>
      <c r="O20" s="15"/>
      <c r="P20" s="13"/>
      <c r="Q20" s="16">
        <f t="shared" si="0"/>
        <v>6941670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905</v>
      </c>
      <c r="K21" s="17">
        <v>0</v>
      </c>
      <c r="L21" s="13">
        <v>905</v>
      </c>
      <c r="M21" s="13">
        <v>914.14</v>
      </c>
      <c r="N21" s="13">
        <v>68560.5</v>
      </c>
      <c r="O21" s="15"/>
      <c r="P21" s="13"/>
      <c r="Q21" s="16">
        <f t="shared" si="0"/>
        <v>685605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5090</v>
      </c>
      <c r="K22" s="17">
        <v>0</v>
      </c>
      <c r="L22" s="13">
        <v>5090</v>
      </c>
      <c r="M22" s="13">
        <v>5141.41</v>
      </c>
      <c r="N22" s="13">
        <v>154242.29999999999</v>
      </c>
      <c r="O22" s="15"/>
      <c r="P22" s="13"/>
      <c r="Q22" s="16">
        <f t="shared" si="0"/>
        <v>1542423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5317</v>
      </c>
      <c r="K23" s="17">
        <v>0</v>
      </c>
      <c r="L23" s="13">
        <v>5317</v>
      </c>
      <c r="M23" s="13">
        <v>5370.71</v>
      </c>
      <c r="N23" s="13">
        <v>16112.130000000001</v>
      </c>
      <c r="O23" s="15"/>
      <c r="P23" s="13"/>
      <c r="Q23" s="16">
        <f t="shared" si="0"/>
        <v>161121.30000000002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4412</v>
      </c>
      <c r="K24" s="17">
        <v>0</v>
      </c>
      <c r="L24" s="13">
        <v>4412</v>
      </c>
      <c r="M24" s="13">
        <v>4456.57</v>
      </c>
      <c r="N24" s="13">
        <v>133697.09999999998</v>
      </c>
      <c r="O24" s="15"/>
      <c r="P24" s="13"/>
      <c r="Q24" s="16">
        <f t="shared" si="0"/>
        <v>1336970.9999999998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3054</v>
      </c>
      <c r="K25" s="17">
        <v>0</v>
      </c>
      <c r="L25" s="13">
        <v>3054</v>
      </c>
      <c r="M25" s="13">
        <v>3084.85</v>
      </c>
      <c r="N25" s="13">
        <v>92545.5</v>
      </c>
      <c r="O25" s="15"/>
      <c r="P25" s="13"/>
      <c r="Q25" s="16">
        <f t="shared" si="0"/>
        <v>925455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10746</v>
      </c>
      <c r="K26" s="17">
        <v>0</v>
      </c>
      <c r="L26" s="13">
        <v>10746</v>
      </c>
      <c r="M26" s="13">
        <v>10854.55</v>
      </c>
      <c r="N26" s="13">
        <v>325636.5</v>
      </c>
      <c r="O26" s="15"/>
      <c r="P26" s="13"/>
      <c r="Q26" s="16">
        <f t="shared" si="0"/>
        <v>3256365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6448</v>
      </c>
      <c r="K27" s="17">
        <v>0</v>
      </c>
      <c r="L27" s="13">
        <v>6448</v>
      </c>
      <c r="M27" s="13">
        <v>6513.13</v>
      </c>
      <c r="N27" s="13">
        <v>195393.9</v>
      </c>
      <c r="O27" s="15"/>
      <c r="P27" s="13"/>
      <c r="Q27" s="16">
        <f t="shared" si="0"/>
        <v>1953939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27488</v>
      </c>
      <c r="K28" s="17">
        <v>0</v>
      </c>
      <c r="L28" s="13">
        <v>27488</v>
      </c>
      <c r="M28" s="13">
        <v>27765.66</v>
      </c>
      <c r="N28" s="13">
        <v>83296.98</v>
      </c>
      <c r="O28" s="15"/>
      <c r="P28" s="13"/>
      <c r="Q28" s="16">
        <f t="shared" si="0"/>
        <v>832969.79999999993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39479</v>
      </c>
      <c r="K29" s="17">
        <v>0</v>
      </c>
      <c r="L29" s="13">
        <v>39479</v>
      </c>
      <c r="M29" s="13">
        <v>39877.78</v>
      </c>
      <c r="N29" s="13">
        <v>119633.34</v>
      </c>
      <c r="O29" s="15"/>
      <c r="P29" s="13"/>
      <c r="Q29" s="16">
        <f t="shared" si="0"/>
        <v>1196333.3999999999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39479</v>
      </c>
      <c r="K30" s="17">
        <v>0.69981002558322136</v>
      </c>
      <c r="L30" s="13">
        <v>11851.200000000004</v>
      </c>
      <c r="M30" s="13">
        <v>11970.91</v>
      </c>
      <c r="N30" s="13">
        <v>35912.729999999996</v>
      </c>
      <c r="O30" s="15"/>
      <c r="P30" s="13"/>
      <c r="Q30" s="16">
        <f t="shared" si="0"/>
        <v>359127.29999999993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1244</v>
      </c>
      <c r="K31" s="17">
        <v>0.64887459807073955</v>
      </c>
      <c r="L31" s="13">
        <v>436.8</v>
      </c>
      <c r="M31" s="13">
        <v>441.21</v>
      </c>
      <c r="N31" s="13">
        <v>59563.35</v>
      </c>
      <c r="O31" s="15"/>
      <c r="P31" s="13"/>
      <c r="Q31" s="16">
        <f t="shared" si="0"/>
        <v>595633.5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3959</v>
      </c>
      <c r="K32" s="17">
        <v>0.75543066430916894</v>
      </c>
      <c r="L32" s="13">
        <v>968.25000000000011</v>
      </c>
      <c r="M32" s="13">
        <v>978.03</v>
      </c>
      <c r="N32" s="13">
        <v>88022.7</v>
      </c>
      <c r="O32" s="15"/>
      <c r="P32" s="13"/>
      <c r="Q32" s="16">
        <f t="shared" si="0"/>
        <v>880227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4185</v>
      </c>
      <c r="K33" s="17">
        <v>0.75573476702508957</v>
      </c>
      <c r="L33" s="13">
        <v>1022.2500000000001</v>
      </c>
      <c r="M33" s="13">
        <v>1032.58</v>
      </c>
      <c r="N33" s="13">
        <v>92932.2</v>
      </c>
      <c r="O33" s="15"/>
      <c r="P33" s="13"/>
      <c r="Q33" s="16">
        <f t="shared" si="0"/>
        <v>929322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4185</v>
      </c>
      <c r="K34" s="17">
        <v>0.75573476702508957</v>
      </c>
      <c r="L34" s="13">
        <v>1022.2500000000001</v>
      </c>
      <c r="M34" s="13">
        <v>1032.58</v>
      </c>
      <c r="N34" s="13">
        <v>92932.2</v>
      </c>
      <c r="O34" s="15"/>
      <c r="P34" s="13"/>
      <c r="Q34" s="16">
        <f t="shared" si="0"/>
        <v>929322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5995</v>
      </c>
      <c r="K35" s="17">
        <v>0.77919099249374479</v>
      </c>
      <c r="L35" s="13">
        <v>1323.75</v>
      </c>
      <c r="M35" s="13">
        <v>1337.12</v>
      </c>
      <c r="N35" s="13">
        <v>120340.79999999999</v>
      </c>
      <c r="O35" s="15"/>
      <c r="P35" s="13"/>
      <c r="Q35" s="16">
        <f t="shared" si="0"/>
        <v>1203408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5317</v>
      </c>
      <c r="K36" s="17">
        <v>0.59319164942636826</v>
      </c>
      <c r="L36" s="13">
        <v>2163</v>
      </c>
      <c r="M36" s="13">
        <v>2184.85</v>
      </c>
      <c r="N36" s="13">
        <v>85209.15</v>
      </c>
      <c r="O36" s="15"/>
      <c r="P36" s="13"/>
      <c r="Q36" s="16">
        <f t="shared" si="0"/>
        <v>852091.5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5430</v>
      </c>
      <c r="K37" s="17">
        <v>0.60607734806629832</v>
      </c>
      <c r="L37" s="13">
        <v>2139</v>
      </c>
      <c r="M37" s="13">
        <v>2160.61</v>
      </c>
      <c r="N37" s="13">
        <v>84263.790000000008</v>
      </c>
      <c r="O37" s="15"/>
      <c r="P37" s="13"/>
      <c r="Q37" s="16">
        <f t="shared" si="0"/>
        <v>842637.90000000014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14819</v>
      </c>
      <c r="K38" s="17">
        <v>0</v>
      </c>
      <c r="L38" s="13">
        <v>14819</v>
      </c>
      <c r="M38" s="13">
        <v>14968.69</v>
      </c>
      <c r="N38" s="13">
        <v>3143424.9</v>
      </c>
      <c r="O38" s="15"/>
      <c r="P38" s="13"/>
      <c r="Q38" s="16">
        <f t="shared" si="0"/>
        <v>31434249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35067</v>
      </c>
      <c r="K39" s="17">
        <v>0.90563777910856358</v>
      </c>
      <c r="L39" s="13">
        <v>3309.0000000000009</v>
      </c>
      <c r="M39" s="13">
        <v>3342.42</v>
      </c>
      <c r="N39" s="13">
        <v>501363</v>
      </c>
      <c r="O39" s="15"/>
      <c r="P39" s="13"/>
      <c r="Q39" s="16">
        <f t="shared" si="0"/>
        <v>5013630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8145</v>
      </c>
      <c r="K40" s="17">
        <v>0.81603437691835479</v>
      </c>
      <c r="L40" s="13">
        <v>1498.4000000000003</v>
      </c>
      <c r="M40" s="13">
        <v>1513.54</v>
      </c>
      <c r="N40" s="13">
        <v>49946.82</v>
      </c>
      <c r="O40" s="15"/>
      <c r="P40" s="13"/>
      <c r="Q40" s="16">
        <f t="shared" si="0"/>
        <v>499468.2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25000</v>
      </c>
      <c r="K41" s="17">
        <v>0.78761599999999998</v>
      </c>
      <c r="L41" s="13">
        <v>5309.6</v>
      </c>
      <c r="M41" s="13">
        <v>5363.23</v>
      </c>
      <c r="N41" s="13">
        <v>16089.689999999999</v>
      </c>
      <c r="O41" s="15"/>
      <c r="P41" s="13"/>
      <c r="Q41" s="16">
        <f t="shared" si="0"/>
        <v>160896.9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3054</v>
      </c>
      <c r="K42" s="17">
        <v>0.20000000000000007</v>
      </c>
      <c r="L42" s="13">
        <v>2443.1999999999998</v>
      </c>
      <c r="M42" s="13">
        <v>2467.88</v>
      </c>
      <c r="N42" s="13">
        <v>14807.28</v>
      </c>
      <c r="O42" s="15"/>
      <c r="P42" s="13"/>
      <c r="Q42" s="16">
        <f t="shared" si="0"/>
        <v>148072.80000000002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12217</v>
      </c>
      <c r="K43" s="17">
        <v>0.47345502169108622</v>
      </c>
      <c r="L43" s="13">
        <v>6432.7999999999993</v>
      </c>
      <c r="M43" s="13">
        <v>6497.78</v>
      </c>
      <c r="N43" s="13">
        <v>19493.34</v>
      </c>
      <c r="O43" s="15"/>
      <c r="P43" s="13"/>
      <c r="Q43" s="16">
        <f t="shared" si="0"/>
        <v>194933.4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85858</v>
      </c>
      <c r="K44" s="17">
        <v>0.76676838500780353</v>
      </c>
      <c r="L44" s="13">
        <v>20024.800000000003</v>
      </c>
      <c r="M44" s="13">
        <v>20227.07</v>
      </c>
      <c r="N44" s="13">
        <v>60681.21</v>
      </c>
      <c r="O44" s="15"/>
      <c r="P44" s="13"/>
      <c r="Q44" s="16">
        <f t="shared" si="0"/>
        <v>606812.1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124658</v>
      </c>
      <c r="K45" s="17">
        <v>0.76760817596945241</v>
      </c>
      <c r="L45" s="13">
        <v>28969.5</v>
      </c>
      <c r="M45" s="13">
        <v>29262.12</v>
      </c>
      <c r="N45" s="13">
        <v>87786.36</v>
      </c>
      <c r="O45" s="15"/>
      <c r="P45" s="13"/>
      <c r="Q45" s="16">
        <f t="shared" si="0"/>
        <v>877863.6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106333</v>
      </c>
      <c r="K46" s="17">
        <v>0.74504246094815341</v>
      </c>
      <c r="L46" s="13">
        <v>27110.400000000005</v>
      </c>
      <c r="M46" s="13">
        <v>27384.240000000002</v>
      </c>
      <c r="N46" s="13">
        <v>82152.72</v>
      </c>
      <c r="O46" s="15"/>
      <c r="P46" s="13"/>
      <c r="Q46" s="16">
        <f t="shared" si="0"/>
        <v>821527.2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502035105.19999999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50203510.520000003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9538667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561777282.72000003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60" priority="7">
      <formula>ISERROR($Q49)</formula>
    </cfRule>
  </conditionalFormatting>
  <conditionalFormatting sqref="Q49">
    <cfRule type="expression" dxfId="59" priority="6">
      <formula>ISERROR($J47)</formula>
    </cfRule>
  </conditionalFormatting>
  <conditionalFormatting sqref="Q52">
    <cfRule type="expression" dxfId="58" priority="5">
      <formula>ISERROR($Q52)</formula>
    </cfRule>
  </conditionalFormatting>
  <conditionalFormatting sqref="Q52">
    <cfRule type="expression" dxfId="57" priority="4">
      <formula>ISERROR($Q52)</formula>
    </cfRule>
  </conditionalFormatting>
  <conditionalFormatting sqref="Q52">
    <cfRule type="expression" dxfId="56" priority="3">
      <formula>ISERROR($Q52)</formula>
    </cfRule>
  </conditionalFormatting>
  <conditionalFormatting sqref="Q52">
    <cfRule type="expression" dxfId="55" priority="8">
      <formula>ISERROR($J53)</formula>
    </cfRule>
  </conditionalFormatting>
  <conditionalFormatting sqref="Q47">
    <cfRule type="expression" dxfId="54" priority="9">
      <formula>ISERROR($G48)</formula>
    </cfRule>
  </conditionalFormatting>
  <conditionalFormatting sqref="D3:E3">
    <cfRule type="cellIs" dxfId="53" priority="2" operator="equal">
      <formula>0</formula>
    </cfRule>
  </conditionalFormatting>
  <conditionalFormatting sqref="Q51">
    <cfRule type="expression" dxfId="52" priority="1">
      <formula>ISERROR($Q51)</formula>
    </cfRule>
  </conditionalFormatting>
  <conditionalFormatting sqref="Q50">
    <cfRule type="expression" dxfId="51" priority="10">
      <formula>ISERROR($Q50)</formula>
    </cfRule>
  </conditionalFormatting>
  <dataValidations count="10">
    <dataValidation type="decimal" allowBlank="1" showInputMessage="1" showErrorMessage="1" sqref="G52:G53" xr:uid="{CACC276C-B697-4C86-8FB3-57F4C3DF7A65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565245ED-0E73-4ED1-8B62-8C0F98579F72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A802A02B-2169-42A7-91EA-27779ACA9E3F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D7FCE5B0-480D-47D2-9E60-68C86DF81D9C}">
      <formula1>A8</formula1>
    </dataValidation>
    <dataValidation operator="greaterThanOrEqual" allowBlank="1" showInputMessage="1" showErrorMessage="1" sqref="K10:K46" xr:uid="{5DF109AA-CFD2-4331-B56E-AE99AA622BA2}"/>
    <dataValidation type="decimal" allowBlank="1" showInputMessage="1" showErrorMessage="1" errorTitle="Error" error="Mayor a 1" sqref="Q47:Q48" xr:uid="{2457205C-600A-45E8-86FE-5C3B29D209C3}">
      <formula1>0.011</formula1>
      <formula2>AG50</formula2>
    </dataValidation>
    <dataValidation type="decimal" operator="greaterThan" allowBlank="1" showInputMessage="1" showErrorMessage="1" sqref="O8:P46" xr:uid="{DEF1A81E-256F-4F7A-8CB6-9001022F8E26}">
      <formula1>0</formula1>
    </dataValidation>
    <dataValidation type="decimal" allowBlank="1" showInputMessage="1" showErrorMessage="1" errorTitle="Error" error="Mayor a 1" promptTitle="Porcentaje de AIU" prompt="Mayor a 1" sqref="N47" xr:uid="{C2428460-65C9-4199-AF1C-A1730FB200E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EBD21A77-37C3-4B59-B71F-DD70163A9C70}">
      <formula1>0.011</formula1>
      <formula2>R50</formula2>
    </dataValidation>
    <dataValidation type="list" allowBlank="1" showInputMessage="1" showErrorMessage="1" sqref="D4" xr:uid="{D65E8853-0CC2-4CCC-9E63-9A3585CA145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2BAB-EDAF-4EDB-96FA-5AA9FB575A4E}">
  <sheetPr>
    <tabColor rgb="FFFF0000"/>
  </sheetPr>
  <dimension ref="A1:Q54"/>
  <sheetViews>
    <sheetView topLeftCell="D1" workbookViewId="0">
      <selection activeCell="J46" sqref="J46"/>
    </sheetView>
  </sheetViews>
  <sheetFormatPr baseColWidth="10" defaultRowHeight="15" x14ac:dyDescent="0.25"/>
  <cols>
    <col min="10" max="10" width="14.42578125" customWidth="1"/>
    <col min="12" max="12" width="14.140625" customWidth="1"/>
    <col min="13" max="13" width="12.85546875" customWidth="1"/>
    <col min="14" max="14" width="14" customWidth="1"/>
    <col min="15" max="15" width="13.140625" customWidth="1"/>
    <col min="17" max="17" width="19.1406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'[23]Solicitud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98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>
        <v>17000000</v>
      </c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6192</v>
      </c>
      <c r="K10" s="17">
        <v>0</v>
      </c>
      <c r="L10" s="13">
        <v>6192</v>
      </c>
      <c r="M10" s="13">
        <v>6254.55</v>
      </c>
      <c r="N10" s="13">
        <v>187636.5</v>
      </c>
      <c r="O10" s="15"/>
      <c r="P10" s="13"/>
      <c r="Q10" s="16">
        <f t="shared" si="0"/>
        <v>1876365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13215</v>
      </c>
      <c r="K11" s="17">
        <v>0</v>
      </c>
      <c r="L11" s="13">
        <v>13215</v>
      </c>
      <c r="M11" s="13">
        <v>13348.48</v>
      </c>
      <c r="N11" s="13">
        <v>1601817.5999999999</v>
      </c>
      <c r="O11" s="15"/>
      <c r="P11" s="13"/>
      <c r="Q11" s="16">
        <f t="shared" si="0"/>
        <v>16018175.999999998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5371</v>
      </c>
      <c r="K12" s="17">
        <v>0</v>
      </c>
      <c r="L12" s="13">
        <v>5371</v>
      </c>
      <c r="M12" s="13">
        <v>5425.25</v>
      </c>
      <c r="N12" s="13">
        <v>1302060</v>
      </c>
      <c r="O12" s="15"/>
      <c r="P12" s="13"/>
      <c r="Q12" s="16">
        <f t="shared" si="0"/>
        <v>13020600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6361</v>
      </c>
      <c r="K13" s="17">
        <v>0</v>
      </c>
      <c r="L13" s="13">
        <v>6361</v>
      </c>
      <c r="M13" s="13">
        <v>6425.25</v>
      </c>
      <c r="N13" s="13">
        <v>1542060</v>
      </c>
      <c r="O13" s="15"/>
      <c r="P13" s="13"/>
      <c r="Q13" s="16">
        <f t="shared" si="0"/>
        <v>15420600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6855</v>
      </c>
      <c r="K14" s="17">
        <v>0</v>
      </c>
      <c r="L14" s="13">
        <v>6855</v>
      </c>
      <c r="M14" s="13">
        <v>6924.24</v>
      </c>
      <c r="N14" s="13">
        <v>207727.19999999998</v>
      </c>
      <c r="O14" s="15"/>
      <c r="P14" s="13"/>
      <c r="Q14" s="16">
        <f t="shared" si="0"/>
        <v>2077271.9999999998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5452</v>
      </c>
      <c r="K15" s="17">
        <v>0</v>
      </c>
      <c r="L15" s="13">
        <v>5452</v>
      </c>
      <c r="M15" s="13">
        <v>5507.07</v>
      </c>
      <c r="N15" s="13">
        <v>1321696.7999999998</v>
      </c>
      <c r="O15" s="15"/>
      <c r="P15" s="13"/>
      <c r="Q15" s="16">
        <f t="shared" si="0"/>
        <v>13216967.999999998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2685</v>
      </c>
      <c r="K16" s="17">
        <v>0</v>
      </c>
      <c r="L16" s="13">
        <v>2685</v>
      </c>
      <c r="M16" s="13">
        <v>2712.12</v>
      </c>
      <c r="N16" s="13">
        <v>178999.91999999998</v>
      </c>
      <c r="O16" s="15"/>
      <c r="P16" s="13"/>
      <c r="Q16" s="16">
        <f t="shared" si="0"/>
        <v>1789999.1999999997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2170</v>
      </c>
      <c r="K17" s="17">
        <v>0</v>
      </c>
      <c r="L17" s="13">
        <v>2170</v>
      </c>
      <c r="M17" s="13">
        <v>2191.92</v>
      </c>
      <c r="N17" s="13">
        <v>197272.80000000002</v>
      </c>
      <c r="O17" s="15"/>
      <c r="P17" s="13"/>
      <c r="Q17" s="16">
        <f t="shared" si="0"/>
        <v>1972728.0000000002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2827</v>
      </c>
      <c r="K18" s="17">
        <v>0</v>
      </c>
      <c r="L18" s="13">
        <v>2827</v>
      </c>
      <c r="M18" s="13">
        <v>2855.56</v>
      </c>
      <c r="N18" s="13">
        <v>85666.8</v>
      </c>
      <c r="O18" s="15"/>
      <c r="P18" s="13"/>
      <c r="Q18" s="16">
        <f t="shared" si="0"/>
        <v>856668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5512</v>
      </c>
      <c r="K19" s="17">
        <v>0</v>
      </c>
      <c r="L19" s="13">
        <v>5512</v>
      </c>
      <c r="M19" s="13">
        <v>5567.68</v>
      </c>
      <c r="N19" s="13">
        <v>167030.40000000002</v>
      </c>
      <c r="O19" s="15"/>
      <c r="P19" s="13"/>
      <c r="Q19" s="16">
        <f t="shared" si="0"/>
        <v>1670304.0000000002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1414</v>
      </c>
      <c r="K20" s="17">
        <v>0</v>
      </c>
      <c r="L20" s="13">
        <v>1414</v>
      </c>
      <c r="M20" s="13">
        <v>1428.28</v>
      </c>
      <c r="N20" s="13">
        <v>107121</v>
      </c>
      <c r="O20" s="15"/>
      <c r="P20" s="13"/>
      <c r="Q20" s="16">
        <f t="shared" si="0"/>
        <v>1071210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249</v>
      </c>
      <c r="K21" s="17">
        <v>0</v>
      </c>
      <c r="L21" s="13">
        <v>249</v>
      </c>
      <c r="M21" s="13">
        <v>251.52</v>
      </c>
      <c r="N21" s="13">
        <v>18864</v>
      </c>
      <c r="O21" s="15"/>
      <c r="P21" s="13"/>
      <c r="Q21" s="16">
        <f t="shared" si="0"/>
        <v>188640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3534</v>
      </c>
      <c r="K22" s="17">
        <v>0</v>
      </c>
      <c r="L22" s="13">
        <v>3534</v>
      </c>
      <c r="M22" s="13">
        <v>3569.7</v>
      </c>
      <c r="N22" s="13">
        <v>107091</v>
      </c>
      <c r="O22" s="15"/>
      <c r="P22" s="13"/>
      <c r="Q22" s="16">
        <f t="shared" si="0"/>
        <v>1070910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3534</v>
      </c>
      <c r="K23" s="17">
        <v>0</v>
      </c>
      <c r="L23" s="13">
        <v>3534</v>
      </c>
      <c r="M23" s="13">
        <v>3569.7</v>
      </c>
      <c r="N23" s="13">
        <v>10709.099999999999</v>
      </c>
      <c r="O23" s="15"/>
      <c r="P23" s="13"/>
      <c r="Q23" s="16">
        <f t="shared" si="0"/>
        <v>107090.99999999999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1649</v>
      </c>
      <c r="K24" s="17">
        <v>0</v>
      </c>
      <c r="L24" s="13">
        <v>1649</v>
      </c>
      <c r="M24" s="13">
        <v>1665.66</v>
      </c>
      <c r="N24" s="13">
        <v>49969.8</v>
      </c>
      <c r="O24" s="15"/>
      <c r="P24" s="13"/>
      <c r="Q24" s="16">
        <f t="shared" si="0"/>
        <v>499698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2165</v>
      </c>
      <c r="K25" s="17">
        <v>0</v>
      </c>
      <c r="L25" s="13">
        <v>2165</v>
      </c>
      <c r="M25" s="13">
        <v>2186.87</v>
      </c>
      <c r="N25" s="13">
        <v>65606.099999999991</v>
      </c>
      <c r="O25" s="15"/>
      <c r="P25" s="13"/>
      <c r="Q25" s="16">
        <f t="shared" si="0"/>
        <v>656060.99999999988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5429</v>
      </c>
      <c r="K26" s="17">
        <v>0</v>
      </c>
      <c r="L26" s="13">
        <v>5429</v>
      </c>
      <c r="M26" s="13">
        <v>5483.84</v>
      </c>
      <c r="N26" s="13">
        <v>164515.20000000001</v>
      </c>
      <c r="O26" s="15"/>
      <c r="P26" s="13"/>
      <c r="Q26" s="16">
        <f t="shared" si="0"/>
        <v>1645152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3620</v>
      </c>
      <c r="K27" s="17">
        <v>0</v>
      </c>
      <c r="L27" s="13">
        <v>3620</v>
      </c>
      <c r="M27" s="13">
        <v>3656.57</v>
      </c>
      <c r="N27" s="13">
        <v>109697.1</v>
      </c>
      <c r="O27" s="15"/>
      <c r="P27" s="13"/>
      <c r="Q27" s="16">
        <f t="shared" si="0"/>
        <v>1096971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14139</v>
      </c>
      <c r="K28" s="17">
        <v>0</v>
      </c>
      <c r="L28" s="13">
        <v>14139</v>
      </c>
      <c r="M28" s="13">
        <v>14281.82</v>
      </c>
      <c r="N28" s="13">
        <v>42845.46</v>
      </c>
      <c r="O28" s="15"/>
      <c r="P28" s="13"/>
      <c r="Q28" s="16">
        <f t="shared" si="0"/>
        <v>428454.6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14814</v>
      </c>
      <c r="K29" s="17">
        <v>0</v>
      </c>
      <c r="L29" s="13">
        <v>14814</v>
      </c>
      <c r="M29" s="13">
        <v>14963.64</v>
      </c>
      <c r="N29" s="13">
        <v>44890.92</v>
      </c>
      <c r="O29" s="15"/>
      <c r="P29" s="13"/>
      <c r="Q29" s="16">
        <f t="shared" si="0"/>
        <v>448909.19999999995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14814</v>
      </c>
      <c r="K30" s="17">
        <v>0</v>
      </c>
      <c r="L30" s="13">
        <v>14814</v>
      </c>
      <c r="M30" s="13">
        <v>14963.64</v>
      </c>
      <c r="N30" s="13">
        <v>44890.92</v>
      </c>
      <c r="O30" s="15"/>
      <c r="P30" s="13"/>
      <c r="Q30" s="16">
        <f t="shared" si="0"/>
        <v>448909.19999999995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546</v>
      </c>
      <c r="K31" s="17">
        <v>0</v>
      </c>
      <c r="L31" s="13">
        <v>546</v>
      </c>
      <c r="M31" s="13">
        <v>551.52</v>
      </c>
      <c r="N31" s="13">
        <v>74455.199999999997</v>
      </c>
      <c r="O31" s="15"/>
      <c r="P31" s="13"/>
      <c r="Q31" s="16">
        <f t="shared" si="0"/>
        <v>744552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1739</v>
      </c>
      <c r="K32" s="17">
        <v>0</v>
      </c>
      <c r="L32" s="13">
        <v>1739</v>
      </c>
      <c r="M32" s="13">
        <v>1756.57</v>
      </c>
      <c r="N32" s="13">
        <v>158091.29999999999</v>
      </c>
      <c r="O32" s="15"/>
      <c r="P32" s="13"/>
      <c r="Q32" s="16">
        <f t="shared" si="0"/>
        <v>1580913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2630</v>
      </c>
      <c r="K33" s="17">
        <v>0</v>
      </c>
      <c r="L33" s="13">
        <v>2630</v>
      </c>
      <c r="M33" s="13">
        <v>2656.57</v>
      </c>
      <c r="N33" s="13">
        <v>239091.30000000002</v>
      </c>
      <c r="O33" s="15"/>
      <c r="P33" s="13"/>
      <c r="Q33" s="16">
        <f t="shared" si="0"/>
        <v>2390913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2632</v>
      </c>
      <c r="K34" s="17">
        <v>0</v>
      </c>
      <c r="L34" s="13">
        <v>2632</v>
      </c>
      <c r="M34" s="13">
        <v>2658.59</v>
      </c>
      <c r="N34" s="13">
        <v>239273.1</v>
      </c>
      <c r="O34" s="15"/>
      <c r="P34" s="13"/>
      <c r="Q34" s="16">
        <f t="shared" si="0"/>
        <v>2392731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4221</v>
      </c>
      <c r="K35" s="17">
        <v>0</v>
      </c>
      <c r="L35" s="13">
        <v>4221</v>
      </c>
      <c r="M35" s="13">
        <v>4263.6400000000003</v>
      </c>
      <c r="N35" s="13">
        <v>383727.60000000003</v>
      </c>
      <c r="O35" s="15"/>
      <c r="P35" s="13"/>
      <c r="Q35" s="16">
        <f t="shared" si="0"/>
        <v>3837276.0000000005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3003</v>
      </c>
      <c r="K36" s="17">
        <v>0</v>
      </c>
      <c r="L36" s="13">
        <v>3003</v>
      </c>
      <c r="M36" s="13">
        <v>3033.33</v>
      </c>
      <c r="N36" s="13">
        <v>118299.87</v>
      </c>
      <c r="O36" s="15"/>
      <c r="P36" s="13"/>
      <c r="Q36" s="16">
        <f t="shared" si="0"/>
        <v>1182998.7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3003</v>
      </c>
      <c r="K37" s="17">
        <v>0</v>
      </c>
      <c r="L37" s="13">
        <v>3003</v>
      </c>
      <c r="M37" s="13">
        <v>3033.33</v>
      </c>
      <c r="N37" s="13">
        <v>118299.87</v>
      </c>
      <c r="O37" s="15"/>
      <c r="P37" s="13"/>
      <c r="Q37" s="16">
        <f t="shared" si="0"/>
        <v>1182998.7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8513</v>
      </c>
      <c r="K38" s="17">
        <v>0</v>
      </c>
      <c r="L38" s="13">
        <v>8513</v>
      </c>
      <c r="M38" s="13">
        <v>8598.99</v>
      </c>
      <c r="N38" s="13">
        <v>1805787.9</v>
      </c>
      <c r="O38" s="15"/>
      <c r="P38" s="13"/>
      <c r="Q38" s="16">
        <f t="shared" si="0"/>
        <v>18057879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12697</v>
      </c>
      <c r="K39" s="17">
        <v>0</v>
      </c>
      <c r="L39" s="13">
        <v>12697</v>
      </c>
      <c r="M39" s="13">
        <v>12825.25</v>
      </c>
      <c r="N39" s="13">
        <v>1923787.5</v>
      </c>
      <c r="O39" s="15"/>
      <c r="P39" s="13"/>
      <c r="Q39" s="16">
        <f t="shared" si="0"/>
        <v>19237875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2417</v>
      </c>
      <c r="K40" s="17">
        <v>0</v>
      </c>
      <c r="L40" s="13">
        <v>2417</v>
      </c>
      <c r="M40" s="13">
        <v>2441.41</v>
      </c>
      <c r="N40" s="13">
        <v>80566.53</v>
      </c>
      <c r="O40" s="15"/>
      <c r="P40" s="13"/>
      <c r="Q40" s="16">
        <f t="shared" si="0"/>
        <v>805665.3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15359</v>
      </c>
      <c r="K41" s="17">
        <v>0</v>
      </c>
      <c r="L41" s="13">
        <v>15359</v>
      </c>
      <c r="M41" s="13">
        <v>15514.14</v>
      </c>
      <c r="N41" s="13">
        <v>46542.42</v>
      </c>
      <c r="O41" s="15"/>
      <c r="P41" s="13"/>
      <c r="Q41" s="16">
        <f t="shared" si="0"/>
        <v>465424.19999999995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5537</v>
      </c>
      <c r="K42" s="17">
        <v>0</v>
      </c>
      <c r="L42" s="13">
        <v>5537</v>
      </c>
      <c r="M42" s="13">
        <v>5592.93</v>
      </c>
      <c r="N42" s="13">
        <v>33557.58</v>
      </c>
      <c r="O42" s="15"/>
      <c r="P42" s="13"/>
      <c r="Q42" s="16">
        <f t="shared" si="0"/>
        <v>335575.80000000005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19796</v>
      </c>
      <c r="K43" s="17">
        <v>0</v>
      </c>
      <c r="L43" s="13">
        <v>19796</v>
      </c>
      <c r="M43" s="13">
        <v>19995.96</v>
      </c>
      <c r="N43" s="13">
        <v>59987.88</v>
      </c>
      <c r="O43" s="15"/>
      <c r="P43" s="13"/>
      <c r="Q43" s="16">
        <f t="shared" si="0"/>
        <v>599878.79999999993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160254</v>
      </c>
      <c r="K44" s="17">
        <v>0</v>
      </c>
      <c r="L44" s="13">
        <v>160254</v>
      </c>
      <c r="M44" s="13">
        <v>161872.73000000001</v>
      </c>
      <c r="N44" s="13">
        <v>485618.19000000006</v>
      </c>
      <c r="O44" s="15"/>
      <c r="P44" s="13"/>
      <c r="Q44" s="16">
        <f t="shared" si="0"/>
        <v>4856181.9000000004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229540</v>
      </c>
      <c r="K45" s="17">
        <v>0</v>
      </c>
      <c r="L45" s="13">
        <v>229540</v>
      </c>
      <c r="M45" s="13">
        <v>231858.59</v>
      </c>
      <c r="N45" s="13">
        <v>695575.77</v>
      </c>
      <c r="O45" s="15"/>
      <c r="P45" s="13"/>
      <c r="Q45" s="16">
        <f t="shared" si="0"/>
        <v>6955757.7000000002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182188</v>
      </c>
      <c r="K46" s="17">
        <v>0</v>
      </c>
      <c r="L46" s="13">
        <v>182188</v>
      </c>
      <c r="M46" s="13">
        <v>184028.28</v>
      </c>
      <c r="N46" s="13">
        <v>552084.84</v>
      </c>
      <c r="O46" s="15"/>
      <c r="P46" s="13"/>
      <c r="Q46" s="16">
        <f t="shared" si="0"/>
        <v>5520848.3999999994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101" t="s">
        <v>188</v>
      </c>
      <c r="P47" s="102"/>
      <c r="Q47" s="59">
        <v>17171717.170000002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101" t="s">
        <v>140</v>
      </c>
      <c r="P48" s="102"/>
      <c r="Q48" s="5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103" t="s">
        <v>190</v>
      </c>
      <c r="P49" s="103"/>
      <c r="Q49" s="60">
        <v>474942366.56999999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61" t="s">
        <v>192</v>
      </c>
      <c r="P50" s="62">
        <v>0.1</v>
      </c>
      <c r="Q50" s="60">
        <v>47494236.659999996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103" t="s">
        <v>196</v>
      </c>
      <c r="P51" s="103"/>
      <c r="Q51" s="63">
        <v>9023904.9600000009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103" t="s">
        <v>198</v>
      </c>
      <c r="P52" s="103"/>
      <c r="Q52" s="60">
        <v>531460508.19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B1:Q1"/>
    <mergeCell ref="B3:C3"/>
    <mergeCell ref="D3:E3"/>
    <mergeCell ref="D4:M4"/>
    <mergeCell ref="B6:I6"/>
    <mergeCell ref="J6:Q6"/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</mergeCells>
  <conditionalFormatting sqref="Q49">
    <cfRule type="expression" dxfId="50" priority="7">
      <formula>ISERROR($Q49)</formula>
    </cfRule>
  </conditionalFormatting>
  <conditionalFormatting sqref="Q49">
    <cfRule type="expression" dxfId="49" priority="6">
      <formula>ISERROR($J47)</formula>
    </cfRule>
  </conditionalFormatting>
  <conditionalFormatting sqref="Q52">
    <cfRule type="expression" dxfId="48" priority="5">
      <formula>ISERROR($Q52)</formula>
    </cfRule>
  </conditionalFormatting>
  <conditionalFormatting sqref="Q52">
    <cfRule type="expression" dxfId="47" priority="4">
      <formula>ISERROR($Q52)</formula>
    </cfRule>
  </conditionalFormatting>
  <conditionalFormatting sqref="Q52">
    <cfRule type="expression" dxfId="46" priority="3">
      <formula>ISERROR($Q52)</formula>
    </cfRule>
  </conditionalFormatting>
  <conditionalFormatting sqref="Q52">
    <cfRule type="expression" dxfId="45" priority="8">
      <formula>ISERROR($J53)</formula>
    </cfRule>
  </conditionalFormatting>
  <conditionalFormatting sqref="Q47">
    <cfRule type="expression" dxfId="44" priority="9">
      <formula>ISERROR($G48)</formula>
    </cfRule>
  </conditionalFormatting>
  <conditionalFormatting sqref="D3:E3">
    <cfRule type="cellIs" dxfId="43" priority="2" operator="equal">
      <formula>0</formula>
    </cfRule>
  </conditionalFormatting>
  <conditionalFormatting sqref="Q51">
    <cfRule type="expression" dxfId="42" priority="1">
      <formula>ISERROR($Q51)</formula>
    </cfRule>
  </conditionalFormatting>
  <conditionalFormatting sqref="Q50">
    <cfRule type="expression" dxfId="41" priority="10">
      <formula>ISERROR($Q50)</formula>
    </cfRule>
  </conditionalFormatting>
  <dataValidations count="10">
    <dataValidation type="decimal" allowBlank="1" showInputMessage="1" showErrorMessage="1" sqref="G52:G53" xr:uid="{2D59275C-2006-4B90-B878-4021301A0540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ACD4E396-EB32-4EDF-B430-0F3B864C0EED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6E60972F-408E-4CD2-B361-F4447CE30E12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9C85E570-38A4-4F57-9CA7-6257A8E825BA}">
      <formula1>A8</formula1>
    </dataValidation>
    <dataValidation operator="greaterThanOrEqual" allowBlank="1" showInputMessage="1" showErrorMessage="1" sqref="K10:K46" xr:uid="{DB6266B7-F873-4154-A1A0-EC573048A250}"/>
    <dataValidation type="decimal" allowBlank="1" showInputMessage="1" showErrorMessage="1" errorTitle="Error" error="Mayor a 1" sqref="Q47:Q48" xr:uid="{1E37489D-AF15-4C41-A819-E443BD5B2C6E}">
      <formula1>0.011</formula1>
      <formula2>AG50</formula2>
    </dataValidation>
    <dataValidation type="decimal" operator="greaterThan" allowBlank="1" showInputMessage="1" showErrorMessage="1" sqref="O8:P46" xr:uid="{6F1987AD-A1F7-4C4C-8764-0B989BA2D391}">
      <formula1>0</formula1>
    </dataValidation>
    <dataValidation type="decimal" allowBlank="1" showInputMessage="1" showErrorMessage="1" errorTitle="Error" error="Mayor a 1" promptTitle="Porcentaje de AIU" prompt="Mayor a 1" sqref="N47" xr:uid="{A00DE90E-1E98-4C3A-9FF2-C3FE9C55F289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BCC78BDE-AF4F-45D4-BDC6-D815FC665A43}">
      <formula1>0.011</formula1>
      <formula2>R50</formula2>
    </dataValidation>
    <dataValidation type="list" allowBlank="1" showInputMessage="1" showErrorMessage="1" sqref="D4" xr:uid="{F6F68890-287A-46B6-A813-CB06CA73DEB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4D14-B4F8-4C6D-88DD-C13BF2C4CA61}">
  <sheetPr>
    <tabColor rgb="FFFF0000"/>
  </sheetPr>
  <dimension ref="A1:Q54"/>
  <sheetViews>
    <sheetView topLeftCell="D1" workbookViewId="0">
      <selection activeCell="I13" sqref="I13"/>
    </sheetView>
  </sheetViews>
  <sheetFormatPr baseColWidth="10" defaultRowHeight="15" x14ac:dyDescent="0.25"/>
  <cols>
    <col min="10" max="10" width="15.5703125" customWidth="1"/>
    <col min="12" max="14" width="15.5703125" customWidth="1"/>
    <col min="17" max="17" width="20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'[24]Solicitud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216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2337590</v>
      </c>
      <c r="K9" s="14"/>
      <c r="L9" s="58">
        <v>2337590</v>
      </c>
      <c r="M9" s="13">
        <v>2361202.02</v>
      </c>
      <c r="N9" s="13">
        <v>25973222.219999999</v>
      </c>
      <c r="O9" s="15"/>
      <c r="P9" s="13"/>
      <c r="Q9" s="16">
        <f t="shared" si="0"/>
        <v>259732222.19999999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14921</v>
      </c>
      <c r="K10" s="17">
        <v>0</v>
      </c>
      <c r="L10" s="13">
        <v>14921</v>
      </c>
      <c r="M10" s="13">
        <v>15071.72</v>
      </c>
      <c r="N10" s="13">
        <v>452151.6</v>
      </c>
      <c r="O10" s="15"/>
      <c r="P10" s="13"/>
      <c r="Q10" s="16">
        <f t="shared" si="0"/>
        <v>4521516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40339</v>
      </c>
      <c r="K11" s="17">
        <v>0</v>
      </c>
      <c r="L11" s="13">
        <v>40339</v>
      </c>
      <c r="M11" s="13">
        <v>40746.46</v>
      </c>
      <c r="N11" s="13">
        <v>4889575.2</v>
      </c>
      <c r="O11" s="15"/>
      <c r="P11" s="13"/>
      <c r="Q11" s="16">
        <f t="shared" si="0"/>
        <v>48895752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13631</v>
      </c>
      <c r="K12" s="17">
        <v>0</v>
      </c>
      <c r="L12" s="13">
        <v>13631</v>
      </c>
      <c r="M12" s="13">
        <v>13768.69</v>
      </c>
      <c r="N12" s="13">
        <v>3304485.6</v>
      </c>
      <c r="O12" s="15"/>
      <c r="P12" s="13"/>
      <c r="Q12" s="16">
        <f t="shared" si="0"/>
        <v>33044856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14954</v>
      </c>
      <c r="K13" s="17">
        <v>0</v>
      </c>
      <c r="L13" s="13">
        <v>14954</v>
      </c>
      <c r="M13" s="13">
        <v>15105.05</v>
      </c>
      <c r="N13" s="13">
        <v>3625212</v>
      </c>
      <c r="O13" s="15"/>
      <c r="P13" s="13"/>
      <c r="Q13" s="16">
        <f t="shared" si="0"/>
        <v>36252120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14819</v>
      </c>
      <c r="K14" s="17">
        <v>0</v>
      </c>
      <c r="L14" s="13">
        <v>14819</v>
      </c>
      <c r="M14" s="13">
        <v>14968.69</v>
      </c>
      <c r="N14" s="13">
        <v>449060.7</v>
      </c>
      <c r="O14" s="15"/>
      <c r="P14" s="13"/>
      <c r="Q14" s="16">
        <f t="shared" si="0"/>
        <v>4490607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13122</v>
      </c>
      <c r="K15" s="17">
        <v>0</v>
      </c>
      <c r="L15" s="13">
        <v>13122</v>
      </c>
      <c r="M15" s="13">
        <v>13254.55</v>
      </c>
      <c r="N15" s="13">
        <v>3181092</v>
      </c>
      <c r="O15" s="15"/>
      <c r="P15" s="13"/>
      <c r="Q15" s="16">
        <f t="shared" si="0"/>
        <v>31810920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5701</v>
      </c>
      <c r="K16" s="17">
        <v>0</v>
      </c>
      <c r="L16" s="13">
        <v>5701</v>
      </c>
      <c r="M16" s="13">
        <v>5758.59</v>
      </c>
      <c r="N16" s="13">
        <v>380066.94</v>
      </c>
      <c r="O16" s="15"/>
      <c r="P16" s="13"/>
      <c r="Q16" s="16">
        <f t="shared" si="0"/>
        <v>3800669.4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4559</v>
      </c>
      <c r="K17" s="17">
        <v>0</v>
      </c>
      <c r="L17" s="13">
        <v>4559</v>
      </c>
      <c r="M17" s="13">
        <v>4605.05</v>
      </c>
      <c r="N17" s="13">
        <v>414454.5</v>
      </c>
      <c r="O17" s="15"/>
      <c r="P17" s="13"/>
      <c r="Q17" s="16">
        <f t="shared" si="0"/>
        <v>4144545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4627</v>
      </c>
      <c r="K18" s="17">
        <v>0</v>
      </c>
      <c r="L18" s="13">
        <v>4627</v>
      </c>
      <c r="M18" s="13">
        <v>4673.74</v>
      </c>
      <c r="N18" s="13">
        <v>140212.19999999998</v>
      </c>
      <c r="O18" s="15"/>
      <c r="P18" s="13"/>
      <c r="Q18" s="16">
        <f t="shared" si="0"/>
        <v>1402121.9999999998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11233</v>
      </c>
      <c r="K19" s="17">
        <v>0</v>
      </c>
      <c r="L19" s="13">
        <v>11233</v>
      </c>
      <c r="M19" s="13">
        <v>11346.46</v>
      </c>
      <c r="N19" s="13">
        <v>340393.8</v>
      </c>
      <c r="O19" s="15"/>
      <c r="P19" s="13"/>
      <c r="Q19" s="16">
        <f t="shared" si="0"/>
        <v>3403938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9762</v>
      </c>
      <c r="K20" s="17">
        <v>0</v>
      </c>
      <c r="L20" s="13">
        <v>9762</v>
      </c>
      <c r="M20" s="13">
        <v>9860.61</v>
      </c>
      <c r="N20" s="13">
        <v>739545.75</v>
      </c>
      <c r="O20" s="15"/>
      <c r="P20" s="13"/>
      <c r="Q20" s="16">
        <f t="shared" si="0"/>
        <v>7395457.5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452</v>
      </c>
      <c r="K21" s="17">
        <v>0</v>
      </c>
      <c r="L21" s="13">
        <v>452</v>
      </c>
      <c r="M21" s="13">
        <v>456.57</v>
      </c>
      <c r="N21" s="13">
        <v>34242.75</v>
      </c>
      <c r="O21" s="15"/>
      <c r="P21" s="13"/>
      <c r="Q21" s="16">
        <f t="shared" si="0"/>
        <v>342427.5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6550</v>
      </c>
      <c r="K22" s="17">
        <v>0</v>
      </c>
      <c r="L22" s="13">
        <v>6550</v>
      </c>
      <c r="M22" s="13">
        <v>6616.16</v>
      </c>
      <c r="N22" s="13">
        <v>198484.8</v>
      </c>
      <c r="O22" s="15"/>
      <c r="P22" s="13"/>
      <c r="Q22" s="16">
        <f t="shared" si="0"/>
        <v>1984848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6504</v>
      </c>
      <c r="K23" s="17">
        <v>0</v>
      </c>
      <c r="L23" s="13">
        <v>6504</v>
      </c>
      <c r="M23" s="13">
        <v>6569.7</v>
      </c>
      <c r="N23" s="13">
        <v>19709.099999999999</v>
      </c>
      <c r="O23" s="15"/>
      <c r="P23" s="13"/>
      <c r="Q23" s="16">
        <f t="shared" si="0"/>
        <v>197091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4751</v>
      </c>
      <c r="K24" s="17">
        <v>0</v>
      </c>
      <c r="L24" s="13">
        <v>4751</v>
      </c>
      <c r="M24" s="13">
        <v>4798.99</v>
      </c>
      <c r="N24" s="13">
        <v>143969.69999999998</v>
      </c>
      <c r="O24" s="15"/>
      <c r="P24" s="13"/>
      <c r="Q24" s="16">
        <f t="shared" si="0"/>
        <v>1439696.9999999998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3439</v>
      </c>
      <c r="K25" s="17">
        <v>0</v>
      </c>
      <c r="L25" s="13">
        <v>3439</v>
      </c>
      <c r="M25" s="13">
        <v>3473.74</v>
      </c>
      <c r="N25" s="13">
        <v>104212.2</v>
      </c>
      <c r="O25" s="15"/>
      <c r="P25" s="13"/>
      <c r="Q25" s="16">
        <f t="shared" si="0"/>
        <v>1042122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11798</v>
      </c>
      <c r="K26" s="17">
        <v>0</v>
      </c>
      <c r="L26" s="13">
        <v>11798</v>
      </c>
      <c r="M26" s="13">
        <v>11917.17</v>
      </c>
      <c r="N26" s="13">
        <v>357515.1</v>
      </c>
      <c r="O26" s="15"/>
      <c r="P26" s="13"/>
      <c r="Q26" s="16">
        <f t="shared" si="0"/>
        <v>3575151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6980</v>
      </c>
      <c r="K27" s="17">
        <v>0</v>
      </c>
      <c r="L27" s="13">
        <v>6980</v>
      </c>
      <c r="M27" s="13">
        <v>7050.51</v>
      </c>
      <c r="N27" s="13">
        <v>211515.30000000002</v>
      </c>
      <c r="O27" s="15"/>
      <c r="P27" s="13"/>
      <c r="Q27" s="16">
        <f t="shared" si="0"/>
        <v>2115153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27488</v>
      </c>
      <c r="K28" s="17">
        <v>0</v>
      </c>
      <c r="L28" s="13">
        <v>27488</v>
      </c>
      <c r="M28" s="13">
        <v>27765.66</v>
      </c>
      <c r="N28" s="13">
        <v>83296.98</v>
      </c>
      <c r="O28" s="15"/>
      <c r="P28" s="13"/>
      <c r="Q28" s="16">
        <f t="shared" si="0"/>
        <v>832969.79999999993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38449</v>
      </c>
      <c r="K29" s="17">
        <v>0</v>
      </c>
      <c r="L29" s="13">
        <v>38449</v>
      </c>
      <c r="M29" s="13">
        <v>38837.370000000003</v>
      </c>
      <c r="N29" s="13">
        <v>116512.11000000002</v>
      </c>
      <c r="O29" s="15"/>
      <c r="P29" s="13"/>
      <c r="Q29" s="16">
        <f t="shared" si="0"/>
        <v>1165121.1000000001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38223</v>
      </c>
      <c r="K30" s="17">
        <v>0</v>
      </c>
      <c r="L30" s="13">
        <v>38223</v>
      </c>
      <c r="M30" s="13">
        <v>38609.089999999997</v>
      </c>
      <c r="N30" s="13">
        <v>115827.26999999999</v>
      </c>
      <c r="O30" s="15"/>
      <c r="P30" s="13"/>
      <c r="Q30" s="16">
        <f t="shared" si="0"/>
        <v>1158272.7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1380</v>
      </c>
      <c r="K31" s="17">
        <v>0</v>
      </c>
      <c r="L31" s="13">
        <v>1380</v>
      </c>
      <c r="M31" s="13">
        <v>1393.94</v>
      </c>
      <c r="N31" s="13">
        <v>188181.9</v>
      </c>
      <c r="O31" s="15"/>
      <c r="P31" s="13"/>
      <c r="Q31" s="16">
        <f t="shared" si="0"/>
        <v>1881819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4265</v>
      </c>
      <c r="K32" s="17">
        <v>0</v>
      </c>
      <c r="L32" s="13">
        <v>4265</v>
      </c>
      <c r="M32" s="13">
        <v>4308.08</v>
      </c>
      <c r="N32" s="13">
        <v>387727.2</v>
      </c>
      <c r="O32" s="15"/>
      <c r="P32" s="13"/>
      <c r="Q32" s="16">
        <f t="shared" si="0"/>
        <v>3877272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4446</v>
      </c>
      <c r="K33" s="17">
        <v>0</v>
      </c>
      <c r="L33" s="13">
        <v>4446</v>
      </c>
      <c r="M33" s="13">
        <v>4490.91</v>
      </c>
      <c r="N33" s="13">
        <v>404181.89999999997</v>
      </c>
      <c r="O33" s="15"/>
      <c r="P33" s="13"/>
      <c r="Q33" s="16">
        <f t="shared" si="0"/>
        <v>4041818.9999999995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4740</v>
      </c>
      <c r="K34" s="17">
        <v>0</v>
      </c>
      <c r="L34" s="13">
        <v>4740</v>
      </c>
      <c r="M34" s="13">
        <v>4787.88</v>
      </c>
      <c r="N34" s="13">
        <v>430909.2</v>
      </c>
      <c r="O34" s="15"/>
      <c r="P34" s="13"/>
      <c r="Q34" s="16">
        <f t="shared" si="0"/>
        <v>4309092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6007</v>
      </c>
      <c r="K35" s="17">
        <v>0</v>
      </c>
      <c r="L35" s="13">
        <v>6007</v>
      </c>
      <c r="M35" s="13">
        <v>6067.68</v>
      </c>
      <c r="N35" s="13">
        <v>546091.20000000007</v>
      </c>
      <c r="O35" s="15"/>
      <c r="P35" s="13"/>
      <c r="Q35" s="16">
        <f t="shared" si="0"/>
        <v>5460912.0000000009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6267</v>
      </c>
      <c r="K36" s="17">
        <v>0</v>
      </c>
      <c r="L36" s="13">
        <v>6267</v>
      </c>
      <c r="M36" s="13">
        <v>6330.3</v>
      </c>
      <c r="N36" s="13">
        <v>246881.7</v>
      </c>
      <c r="O36" s="15"/>
      <c r="P36" s="13"/>
      <c r="Q36" s="16">
        <f t="shared" si="0"/>
        <v>2468817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6233</v>
      </c>
      <c r="K37" s="17">
        <v>0</v>
      </c>
      <c r="L37" s="13">
        <v>6233</v>
      </c>
      <c r="M37" s="13">
        <v>6295.96</v>
      </c>
      <c r="N37" s="13">
        <v>245542.44</v>
      </c>
      <c r="O37" s="15"/>
      <c r="P37" s="13"/>
      <c r="Q37" s="16">
        <f t="shared" si="0"/>
        <v>2455424.4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17715</v>
      </c>
      <c r="K38" s="17">
        <v>0</v>
      </c>
      <c r="L38" s="13">
        <v>17715</v>
      </c>
      <c r="M38" s="13">
        <v>17893.939999999999</v>
      </c>
      <c r="N38" s="13">
        <v>3757727.4</v>
      </c>
      <c r="O38" s="15"/>
      <c r="P38" s="13"/>
      <c r="Q38" s="16">
        <f t="shared" si="0"/>
        <v>37577274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41990</v>
      </c>
      <c r="K39" s="17">
        <v>0</v>
      </c>
      <c r="L39" s="13">
        <v>41990</v>
      </c>
      <c r="M39" s="13">
        <v>42414.14</v>
      </c>
      <c r="N39" s="13">
        <v>6362121</v>
      </c>
      <c r="O39" s="15"/>
      <c r="P39" s="13"/>
      <c r="Q39" s="16">
        <f t="shared" si="0"/>
        <v>63621210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6335</v>
      </c>
      <c r="K40" s="17">
        <v>0</v>
      </c>
      <c r="L40" s="13">
        <v>6335</v>
      </c>
      <c r="M40" s="13">
        <v>6398.99</v>
      </c>
      <c r="N40" s="13">
        <v>211166.66999999998</v>
      </c>
      <c r="O40" s="15"/>
      <c r="P40" s="13"/>
      <c r="Q40" s="16">
        <f t="shared" si="0"/>
        <v>2111666.6999999997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53178</v>
      </c>
      <c r="K41" s="17">
        <v>0</v>
      </c>
      <c r="L41" s="13">
        <v>53178</v>
      </c>
      <c r="M41" s="13">
        <v>53715.15</v>
      </c>
      <c r="N41" s="13">
        <v>161145.45000000001</v>
      </c>
      <c r="O41" s="15"/>
      <c r="P41" s="13"/>
      <c r="Q41" s="16">
        <f t="shared" si="0"/>
        <v>1611454.5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15418</v>
      </c>
      <c r="K42" s="17">
        <v>0</v>
      </c>
      <c r="L42" s="13">
        <v>15418</v>
      </c>
      <c r="M42" s="13">
        <v>15573.74</v>
      </c>
      <c r="N42" s="13">
        <v>93442.44</v>
      </c>
      <c r="O42" s="15"/>
      <c r="P42" s="13"/>
      <c r="Q42" s="16">
        <f t="shared" si="0"/>
        <v>934424.4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29649</v>
      </c>
      <c r="K43" s="17">
        <v>0</v>
      </c>
      <c r="L43" s="13">
        <v>29649</v>
      </c>
      <c r="M43" s="13">
        <v>29948.48</v>
      </c>
      <c r="N43" s="13">
        <v>89845.440000000002</v>
      </c>
      <c r="O43" s="15"/>
      <c r="P43" s="13"/>
      <c r="Q43" s="16">
        <f t="shared" si="0"/>
        <v>898454.4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166694</v>
      </c>
      <c r="K44" s="17">
        <v>0</v>
      </c>
      <c r="L44" s="13">
        <v>166694</v>
      </c>
      <c r="M44" s="13">
        <v>168377.78</v>
      </c>
      <c r="N44" s="13">
        <v>505133.33999999997</v>
      </c>
      <c r="O44" s="15"/>
      <c r="P44" s="13"/>
      <c r="Q44" s="16">
        <f t="shared" si="0"/>
        <v>5051333.3999999994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254610</v>
      </c>
      <c r="K45" s="17">
        <v>0</v>
      </c>
      <c r="L45" s="13">
        <v>254610</v>
      </c>
      <c r="M45" s="13">
        <v>257181.82</v>
      </c>
      <c r="N45" s="13">
        <v>771545.46</v>
      </c>
      <c r="O45" s="15"/>
      <c r="P45" s="13"/>
      <c r="Q45" s="16">
        <f t="shared" si="0"/>
        <v>7715454.5999999996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422582</v>
      </c>
      <c r="K46" s="17">
        <v>0</v>
      </c>
      <c r="L46" s="13">
        <v>422582</v>
      </c>
      <c r="M46" s="13">
        <v>426850.51</v>
      </c>
      <c r="N46" s="13">
        <v>1280551.53</v>
      </c>
      <c r="O46" s="15"/>
      <c r="P46" s="13"/>
      <c r="Q46" s="16">
        <f t="shared" si="0"/>
        <v>12805515.300000001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765145793.5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76514579.349999994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14537770.08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856198142.93000007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40" priority="7">
      <formula>ISERROR($Q49)</formula>
    </cfRule>
  </conditionalFormatting>
  <conditionalFormatting sqref="Q49">
    <cfRule type="expression" dxfId="39" priority="6">
      <formula>ISERROR($J47)</formula>
    </cfRule>
  </conditionalFormatting>
  <conditionalFormatting sqref="Q52">
    <cfRule type="expression" dxfId="38" priority="5">
      <formula>ISERROR($Q52)</formula>
    </cfRule>
  </conditionalFormatting>
  <conditionalFormatting sqref="Q52">
    <cfRule type="expression" dxfId="37" priority="4">
      <formula>ISERROR($Q52)</formula>
    </cfRule>
  </conditionalFormatting>
  <conditionalFormatting sqref="Q52">
    <cfRule type="expression" dxfId="36" priority="3">
      <formula>ISERROR($Q52)</formula>
    </cfRule>
  </conditionalFormatting>
  <conditionalFormatting sqref="Q52">
    <cfRule type="expression" dxfId="35" priority="8">
      <formula>ISERROR($J53)</formula>
    </cfRule>
  </conditionalFormatting>
  <conditionalFormatting sqref="Q47">
    <cfRule type="expression" dxfId="34" priority="9">
      <formula>ISERROR($G48)</formula>
    </cfRule>
  </conditionalFormatting>
  <conditionalFormatting sqref="D3:E3">
    <cfRule type="cellIs" dxfId="33" priority="2" operator="equal">
      <formula>0</formula>
    </cfRule>
  </conditionalFormatting>
  <conditionalFormatting sqref="Q51">
    <cfRule type="expression" dxfId="32" priority="1">
      <formula>ISERROR($Q51)</formula>
    </cfRule>
  </conditionalFormatting>
  <conditionalFormatting sqref="Q50">
    <cfRule type="expression" dxfId="31" priority="10">
      <formula>ISERROR($Q50)</formula>
    </cfRule>
  </conditionalFormatting>
  <dataValidations count="10">
    <dataValidation type="decimal" allowBlank="1" showInputMessage="1" showErrorMessage="1" sqref="G52:G53" xr:uid="{71A5399C-6F3C-4D95-A051-BE48F4CCADCE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0712FCD7-28F2-47A5-A7B0-78776A22A17E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73D0485D-15E0-4EAB-9448-797B23BB4409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FFE74387-850C-4129-8C65-4FCBA23AEE7C}">
      <formula1>A8</formula1>
    </dataValidation>
    <dataValidation operator="greaterThanOrEqual" allowBlank="1" showInputMessage="1" showErrorMessage="1" sqref="K10:K46" xr:uid="{BF2DE311-5B74-41EB-AB5D-0BA110537A3E}"/>
    <dataValidation type="decimal" allowBlank="1" showInputMessage="1" showErrorMessage="1" errorTitle="Error" error="Mayor a 1" sqref="Q47:Q48" xr:uid="{6CDF5287-40CE-48A1-A752-F2F5180BB249}">
      <formula1>0.011</formula1>
      <formula2>AG50</formula2>
    </dataValidation>
    <dataValidation type="decimal" operator="greaterThan" allowBlank="1" showInputMessage="1" showErrorMessage="1" sqref="O8:P46" xr:uid="{164F5129-BC39-43D3-9C42-D313033E0375}">
      <formula1>0</formula1>
    </dataValidation>
    <dataValidation type="decimal" allowBlank="1" showInputMessage="1" showErrorMessage="1" errorTitle="Error" error="Mayor a 1" promptTitle="Porcentaje de AIU" prompt="Mayor a 1" sqref="N47" xr:uid="{62452A6E-1EE8-43E1-A361-2E2AA45A7E1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DFAA9B02-AB6B-438E-B103-CEAA6B6B56C7}">
      <formula1>0.011</formula1>
      <formula2>R50</formula2>
    </dataValidation>
    <dataValidation type="list" allowBlank="1" showInputMessage="1" showErrorMessage="1" sqref="D4" xr:uid="{D09F71D5-CCF0-40C5-9134-33F0D3B2EA5F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CBB6-FAF8-41B8-9A7A-28E94E36126F}">
  <sheetPr>
    <tabColor rgb="FF00B050"/>
  </sheetPr>
  <dimension ref="A1:Y54"/>
  <sheetViews>
    <sheetView workbookViewId="0">
      <selection activeCell="M12" sqref="M12"/>
    </sheetView>
  </sheetViews>
  <sheetFormatPr baseColWidth="10" defaultRowHeight="15" x14ac:dyDescent="0.25"/>
  <cols>
    <col min="10" max="10" width="15" customWidth="1"/>
    <col min="12" max="14" width="15" customWidth="1"/>
    <col min="17" max="17" width="18.42578125" customWidth="1"/>
    <col min="19" max="19" width="17.140625" bestFit="1" customWidth="1"/>
    <col min="20" max="21" width="14" bestFit="1" customWidth="1"/>
    <col min="22" max="22" width="16.42578125" customWidth="1"/>
    <col min="23" max="23" width="14" customWidth="1"/>
    <col min="24" max="24" width="14.140625" customWidth="1"/>
  </cols>
  <sheetData>
    <row r="1" spans="1:25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5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25.5" x14ac:dyDescent="0.25">
      <c r="A3" s="5"/>
      <c r="B3" s="75" t="s">
        <v>121</v>
      </c>
      <c r="C3" s="76"/>
      <c r="D3" s="77">
        <f>'[25]Solicitud de Cotización General'!H9</f>
        <v>4</v>
      </c>
      <c r="E3" s="78"/>
    </row>
    <row r="4" spans="1:25" ht="25.5" x14ac:dyDescent="0.25">
      <c r="A4" s="5"/>
      <c r="B4" s="37" t="s">
        <v>122</v>
      </c>
      <c r="C4" s="38"/>
      <c r="D4" s="79" t="s">
        <v>106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5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5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5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5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5" ht="51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1830643</v>
      </c>
      <c r="K9" s="70">
        <v>0.23076918874952679</v>
      </c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5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18082</v>
      </c>
      <c r="K10" s="17">
        <v>0.5573775024886628</v>
      </c>
      <c r="L10" s="13">
        <v>8003.4999999999991</v>
      </c>
      <c r="M10" s="13">
        <v>8084.34</v>
      </c>
      <c r="N10" s="13">
        <v>242530.2</v>
      </c>
      <c r="O10" s="15"/>
      <c r="P10" s="13"/>
      <c r="Q10" s="16">
        <f t="shared" si="0"/>
        <v>2425302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NO</v>
      </c>
      <c r="X10" s="66" t="str">
        <f>IF(L10&lt;T10,"SI","NO")</f>
        <v>NO</v>
      </c>
      <c r="Y10" s="67" t="str">
        <f>IF(AND(W10="SI",X10="SI"),(L10/T10)-1,"N/A")</f>
        <v>N/A</v>
      </c>
    </row>
    <row r="11" spans="1:25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42307</v>
      </c>
      <c r="K11" s="17">
        <v>0.57429769305315903</v>
      </c>
      <c r="L11" s="13">
        <v>18010.1875</v>
      </c>
      <c r="M11" s="13">
        <v>18192.11</v>
      </c>
      <c r="N11" s="13">
        <v>2183053.2000000002</v>
      </c>
      <c r="O11" s="15"/>
      <c r="P11" s="13"/>
      <c r="Q11" s="16">
        <f t="shared" si="0"/>
        <v>21830532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NO</v>
      </c>
      <c r="X11" s="66" t="str">
        <f t="shared" ref="X11:X46" si="3">IF(L11&lt;T11,"SI","NO")</f>
        <v>NO</v>
      </c>
      <c r="Y11" s="67" t="str">
        <f t="shared" ref="Y11:Y46" si="4">IF(AND(W11="SI",X11="SI"),(L11/T11)-1,"N/A")</f>
        <v>N/A</v>
      </c>
    </row>
    <row r="12" spans="1:25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11074</v>
      </c>
      <c r="K12" s="17">
        <v>0.47718191258804404</v>
      </c>
      <c r="L12" s="13">
        <v>5789.6875</v>
      </c>
      <c r="M12" s="13">
        <v>5848.17</v>
      </c>
      <c r="N12" s="13">
        <v>1403560.8</v>
      </c>
      <c r="O12" s="15"/>
      <c r="P12" s="13"/>
      <c r="Q12" s="16">
        <f t="shared" si="0"/>
        <v>14035608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NO</v>
      </c>
      <c r="X12" s="66" t="str">
        <f t="shared" si="3"/>
        <v>NO</v>
      </c>
      <c r="Y12" s="67" t="str">
        <f t="shared" si="4"/>
        <v>N/A</v>
      </c>
    </row>
    <row r="13" spans="1:25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10796</v>
      </c>
      <c r="K13" s="17">
        <v>0.4556722397184142</v>
      </c>
      <c r="L13" s="13">
        <v>5876.5625</v>
      </c>
      <c r="M13" s="13">
        <v>5935.92</v>
      </c>
      <c r="N13" s="13">
        <v>1424620.8</v>
      </c>
      <c r="O13" s="15"/>
      <c r="P13" s="13"/>
      <c r="Q13" s="16">
        <f t="shared" si="0"/>
        <v>14246208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NO</v>
      </c>
      <c r="X13" s="66" t="str">
        <f t="shared" si="3"/>
        <v>NO</v>
      </c>
      <c r="Y13" s="67" t="str">
        <f t="shared" si="4"/>
        <v>N/A</v>
      </c>
    </row>
    <row r="14" spans="1:25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13563</v>
      </c>
      <c r="K14" s="17">
        <v>0.46570172528201725</v>
      </c>
      <c r="L14" s="13">
        <v>7246.6875</v>
      </c>
      <c r="M14" s="13">
        <v>7319.89</v>
      </c>
      <c r="N14" s="13">
        <v>219596.7</v>
      </c>
      <c r="O14" s="15"/>
      <c r="P14" s="13"/>
      <c r="Q14" s="16">
        <f t="shared" si="0"/>
        <v>2195967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NO</v>
      </c>
      <c r="X14" s="66" t="str">
        <f t="shared" si="3"/>
        <v>NO</v>
      </c>
      <c r="Y14" s="67" t="str">
        <f t="shared" si="4"/>
        <v>N/A</v>
      </c>
    </row>
    <row r="15" spans="1:25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10203</v>
      </c>
      <c r="K15" s="17">
        <v>0.4494266392237577</v>
      </c>
      <c r="L15" s="13">
        <v>5617.5</v>
      </c>
      <c r="M15" s="13">
        <v>5674.24</v>
      </c>
      <c r="N15" s="13">
        <v>1361817.5999999999</v>
      </c>
      <c r="O15" s="15"/>
      <c r="P15" s="13"/>
      <c r="Q15" s="16">
        <f t="shared" si="0"/>
        <v>13618175.999999998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NO</v>
      </c>
      <c r="X15" s="66" t="str">
        <f t="shared" si="3"/>
        <v>NO</v>
      </c>
      <c r="Y15" s="67" t="str">
        <f t="shared" si="4"/>
        <v>N/A</v>
      </c>
    </row>
    <row r="16" spans="1:25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3642</v>
      </c>
      <c r="K16" s="17">
        <v>0.39631383855024716</v>
      </c>
      <c r="L16" s="13">
        <v>2198.625</v>
      </c>
      <c r="M16" s="13">
        <v>2220.83</v>
      </c>
      <c r="N16" s="13">
        <v>146574.78</v>
      </c>
      <c r="O16" s="15"/>
      <c r="P16" s="13"/>
      <c r="Q16" s="16">
        <f t="shared" si="0"/>
        <v>1465747.8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SI</v>
      </c>
      <c r="X16" s="66" t="str">
        <f t="shared" si="3"/>
        <v>SI</v>
      </c>
      <c r="Y16" s="67">
        <f t="shared" si="4"/>
        <v>-3.9901746724890774E-2</v>
      </c>
    </row>
    <row r="17" spans="1:25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3049</v>
      </c>
      <c r="K17" s="17">
        <v>0.38139553952115451</v>
      </c>
      <c r="L17" s="13">
        <v>1886.1249999999998</v>
      </c>
      <c r="M17" s="13">
        <v>1905.18</v>
      </c>
      <c r="N17" s="13">
        <v>171466.2</v>
      </c>
      <c r="O17" s="15"/>
      <c r="P17" s="13"/>
      <c r="Q17" s="16">
        <f t="shared" si="0"/>
        <v>1714662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SI</v>
      </c>
      <c r="X17" s="66" t="str">
        <f t="shared" si="3"/>
        <v>SI</v>
      </c>
      <c r="Y17" s="67">
        <f t="shared" si="4"/>
        <v>-5.5993493493493585E-2</v>
      </c>
    </row>
    <row r="18" spans="1:25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5911</v>
      </c>
      <c r="K18" s="17">
        <v>0.46304347826086956</v>
      </c>
      <c r="L18" s="13">
        <v>3173.9500000000003</v>
      </c>
      <c r="M18" s="13">
        <v>3206.01</v>
      </c>
      <c r="N18" s="13">
        <v>96180.3</v>
      </c>
      <c r="O18" s="15"/>
      <c r="P18" s="13"/>
      <c r="Q18" s="16">
        <f t="shared" si="0"/>
        <v>961803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NO</v>
      </c>
      <c r="X18" s="66" t="str">
        <f t="shared" si="3"/>
        <v>NO</v>
      </c>
      <c r="Y18" s="67" t="str">
        <f t="shared" si="4"/>
        <v>N/A</v>
      </c>
    </row>
    <row r="19" spans="1:25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11821</v>
      </c>
      <c r="K19" s="17">
        <v>0.48771254546992637</v>
      </c>
      <c r="L19" s="13">
        <v>6055.75</v>
      </c>
      <c r="M19" s="13">
        <v>6116.92</v>
      </c>
      <c r="N19" s="13">
        <v>183507.6</v>
      </c>
      <c r="O19" s="15"/>
      <c r="P19" s="13"/>
      <c r="Q19" s="16">
        <f t="shared" si="0"/>
        <v>1835076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NO</v>
      </c>
      <c r="X19" s="66" t="str">
        <f t="shared" si="3"/>
        <v>NO</v>
      </c>
      <c r="Y19" s="67" t="str">
        <f t="shared" si="4"/>
        <v>N/A</v>
      </c>
    </row>
    <row r="20" spans="1:25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6595</v>
      </c>
      <c r="K20" s="17">
        <v>0.62135708870356332</v>
      </c>
      <c r="L20" s="13">
        <v>2497.15</v>
      </c>
      <c r="M20" s="13">
        <v>2522.37</v>
      </c>
      <c r="N20" s="13">
        <v>189177.75</v>
      </c>
      <c r="O20" s="15"/>
      <c r="P20" s="13"/>
      <c r="Q20" s="16">
        <f t="shared" si="0"/>
        <v>1891777.5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NO</v>
      </c>
      <c r="X20" s="66" t="str">
        <f t="shared" si="3"/>
        <v>NO</v>
      </c>
      <c r="Y20" s="67" t="str">
        <f t="shared" si="4"/>
        <v>N/A</v>
      </c>
    </row>
    <row r="21" spans="1:25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386</v>
      </c>
      <c r="K21" s="17">
        <v>0.36295336787564758</v>
      </c>
      <c r="L21" s="13">
        <v>245.90000000000003</v>
      </c>
      <c r="M21" s="13">
        <v>248.38</v>
      </c>
      <c r="N21" s="13">
        <v>18628.5</v>
      </c>
      <c r="O21" s="15"/>
      <c r="P21" s="13"/>
      <c r="Q21" s="16">
        <f t="shared" si="0"/>
        <v>186285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SI</v>
      </c>
      <c r="X21" s="66" t="str">
        <f t="shared" si="3"/>
        <v>SI</v>
      </c>
      <c r="Y21" s="67">
        <f t="shared" si="4"/>
        <v>-1.2449799196787015E-2</v>
      </c>
    </row>
    <row r="22" spans="1:25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6408</v>
      </c>
      <c r="K22" s="17">
        <v>0.54541198501872656</v>
      </c>
      <c r="L22" s="13">
        <v>2913</v>
      </c>
      <c r="M22" s="13">
        <v>2942.42</v>
      </c>
      <c r="N22" s="13">
        <v>88272.6</v>
      </c>
      <c r="O22" s="15"/>
      <c r="P22" s="13"/>
      <c r="Q22" s="16">
        <f t="shared" si="0"/>
        <v>882726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NO</v>
      </c>
      <c r="X22" s="66" t="str">
        <f t="shared" si="3"/>
        <v>NO</v>
      </c>
      <c r="Y22" s="67" t="str">
        <f t="shared" si="4"/>
        <v>N/A</v>
      </c>
    </row>
    <row r="23" spans="1:25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6408</v>
      </c>
      <c r="K23" s="17">
        <v>0.54541198501872656</v>
      </c>
      <c r="L23" s="13">
        <v>2913</v>
      </c>
      <c r="M23" s="13">
        <v>2942.42</v>
      </c>
      <c r="N23" s="13">
        <v>8827.26</v>
      </c>
      <c r="O23" s="15"/>
      <c r="P23" s="13"/>
      <c r="Q23" s="16">
        <f t="shared" si="0"/>
        <v>88272.6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NO</v>
      </c>
      <c r="X23" s="66" t="str">
        <f t="shared" si="3"/>
        <v>NO</v>
      </c>
      <c r="Y23" s="67" t="str">
        <f t="shared" si="4"/>
        <v>N/A</v>
      </c>
    </row>
    <row r="24" spans="1:25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3360</v>
      </c>
      <c r="K24" s="17">
        <v>0.50267857142857153</v>
      </c>
      <c r="L24" s="13">
        <v>1670.9999999999995</v>
      </c>
      <c r="M24" s="13">
        <v>1687.88</v>
      </c>
      <c r="N24" s="13">
        <v>50636.4</v>
      </c>
      <c r="O24" s="15"/>
      <c r="P24" s="13"/>
      <c r="Q24" s="16">
        <f t="shared" si="0"/>
        <v>506364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NO</v>
      </c>
      <c r="X24" s="66" t="str">
        <f t="shared" si="3"/>
        <v>NO</v>
      </c>
      <c r="Y24" s="67" t="str">
        <f t="shared" si="4"/>
        <v>N/A</v>
      </c>
    </row>
    <row r="25" spans="1:25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2489</v>
      </c>
      <c r="K25" s="17">
        <v>0.44120128565689032</v>
      </c>
      <c r="L25" s="13">
        <v>1390.85</v>
      </c>
      <c r="M25" s="13">
        <v>1404.9</v>
      </c>
      <c r="N25" s="13">
        <v>42147</v>
      </c>
      <c r="O25" s="15"/>
      <c r="P25" s="13"/>
      <c r="Q25" s="16">
        <f t="shared" si="0"/>
        <v>421470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NO</v>
      </c>
      <c r="X25" s="66" t="str">
        <f t="shared" si="3"/>
        <v>NO</v>
      </c>
      <c r="Y25" s="67" t="str">
        <f t="shared" si="4"/>
        <v>N/A</v>
      </c>
    </row>
    <row r="26" spans="1:25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8846</v>
      </c>
      <c r="K26" s="17">
        <v>0.4047804092245082</v>
      </c>
      <c r="L26" s="13">
        <v>5265.3125000000009</v>
      </c>
      <c r="M26" s="13">
        <v>5318.5</v>
      </c>
      <c r="N26" s="13">
        <v>159555</v>
      </c>
      <c r="O26" s="15"/>
      <c r="P26" s="13"/>
      <c r="Q26" s="16">
        <f t="shared" si="0"/>
        <v>1595550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SI</v>
      </c>
      <c r="X26" s="66" t="str">
        <f t="shared" si="3"/>
        <v>SI</v>
      </c>
      <c r="Y26" s="67">
        <f t="shared" si="4"/>
        <v>-3.0150580217351064E-2</v>
      </c>
    </row>
    <row r="27" spans="1:25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4853</v>
      </c>
      <c r="K27" s="17">
        <v>0.45018545229754786</v>
      </c>
      <c r="L27" s="13">
        <v>2668.25</v>
      </c>
      <c r="M27" s="13">
        <v>2695.2</v>
      </c>
      <c r="N27" s="13">
        <v>80856</v>
      </c>
      <c r="O27" s="15"/>
      <c r="P27" s="13"/>
      <c r="Q27" s="16">
        <f t="shared" si="0"/>
        <v>808560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NO</v>
      </c>
      <c r="X27" s="66" t="str">
        <f t="shared" si="3"/>
        <v>NO</v>
      </c>
      <c r="Y27" s="67" t="str">
        <f t="shared" si="4"/>
        <v>N/A</v>
      </c>
    </row>
    <row r="28" spans="1:25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19909</v>
      </c>
      <c r="K28" s="17">
        <v>0.41849163694811387</v>
      </c>
      <c r="L28" s="13">
        <v>11577.250000000002</v>
      </c>
      <c r="M28" s="13">
        <v>11694.19</v>
      </c>
      <c r="N28" s="13">
        <v>35082.57</v>
      </c>
      <c r="O28" s="15"/>
      <c r="P28" s="13"/>
      <c r="Q28" s="16">
        <f t="shared" si="0"/>
        <v>350825.7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NO</v>
      </c>
      <c r="X28" s="66" t="str">
        <f t="shared" si="3"/>
        <v>NO</v>
      </c>
      <c r="Y28" s="67" t="str">
        <f t="shared" si="4"/>
        <v>N/A</v>
      </c>
    </row>
    <row r="29" spans="1:25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24762</v>
      </c>
      <c r="K29" s="17">
        <v>0.39104676520474924</v>
      </c>
      <c r="L29" s="13">
        <v>15078.9</v>
      </c>
      <c r="M29" s="13">
        <v>15231.21</v>
      </c>
      <c r="N29" s="13">
        <v>45693.63</v>
      </c>
      <c r="O29" s="15"/>
      <c r="P29" s="13"/>
      <c r="Q29" s="16">
        <f t="shared" si="0"/>
        <v>456936.3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NO</v>
      </c>
      <c r="X29" s="66" t="str">
        <f t="shared" si="3"/>
        <v>NO</v>
      </c>
      <c r="Y29" s="67" t="str">
        <f t="shared" si="4"/>
        <v>N/A</v>
      </c>
    </row>
    <row r="30" spans="1:25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24762</v>
      </c>
      <c r="K30" s="17">
        <v>0.39104676520474924</v>
      </c>
      <c r="L30" s="13">
        <v>15078.9</v>
      </c>
      <c r="M30" s="13">
        <v>15231.21</v>
      </c>
      <c r="N30" s="13">
        <v>45693.63</v>
      </c>
      <c r="O30" s="15"/>
      <c r="P30" s="13"/>
      <c r="Q30" s="16">
        <f t="shared" si="0"/>
        <v>456936.3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NO</v>
      </c>
      <c r="X30" s="66" t="str">
        <f t="shared" si="3"/>
        <v>NO</v>
      </c>
      <c r="Y30" s="67" t="str">
        <f t="shared" si="4"/>
        <v>N/A</v>
      </c>
    </row>
    <row r="31" spans="1:25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863</v>
      </c>
      <c r="K31" s="17">
        <v>0.37039397450753186</v>
      </c>
      <c r="L31" s="13">
        <v>543.35</v>
      </c>
      <c r="M31" s="13">
        <v>548.84</v>
      </c>
      <c r="N31" s="13">
        <v>74093.400000000009</v>
      </c>
      <c r="O31" s="15"/>
      <c r="P31" s="13"/>
      <c r="Q31" s="16">
        <f t="shared" si="0"/>
        <v>740934.00000000012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SI</v>
      </c>
      <c r="X31" s="66" t="str">
        <f t="shared" si="3"/>
        <v>SI</v>
      </c>
      <c r="Y31" s="69">
        <f t="shared" si="4"/>
        <v>-4.8534798534798362E-3</v>
      </c>
    </row>
    <row r="32" spans="1:25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2647</v>
      </c>
      <c r="K32" s="17">
        <v>0.47565640347563282</v>
      </c>
      <c r="L32" s="13">
        <v>1387.9375</v>
      </c>
      <c r="M32" s="13">
        <v>1401.96</v>
      </c>
      <c r="N32" s="13">
        <v>126176.40000000001</v>
      </c>
      <c r="O32" s="15"/>
      <c r="P32" s="13"/>
      <c r="Q32" s="16">
        <f t="shared" si="0"/>
        <v>1261764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NO</v>
      </c>
      <c r="X32" s="66" t="str">
        <f t="shared" si="3"/>
        <v>NO</v>
      </c>
      <c r="Y32" s="67" t="str">
        <f t="shared" si="4"/>
        <v>N/A</v>
      </c>
    </row>
    <row r="33" spans="1:25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2647</v>
      </c>
      <c r="K33" s="17">
        <v>0.46035606346807706</v>
      </c>
      <c r="L33" s="13">
        <v>1428.4375000000002</v>
      </c>
      <c r="M33" s="13">
        <v>1442.87</v>
      </c>
      <c r="N33" s="13">
        <v>129858.29999999999</v>
      </c>
      <c r="O33" s="15"/>
      <c r="P33" s="13"/>
      <c r="Q33" s="16">
        <f t="shared" si="0"/>
        <v>1298583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NO</v>
      </c>
      <c r="X33" s="66" t="str">
        <f t="shared" si="3"/>
        <v>NO</v>
      </c>
      <c r="Y33" s="67" t="str">
        <f t="shared" si="4"/>
        <v>N/A</v>
      </c>
    </row>
    <row r="34" spans="1:25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2647</v>
      </c>
      <c r="K34" s="17">
        <v>0.46035606346807706</v>
      </c>
      <c r="L34" s="13">
        <v>1428.4375000000002</v>
      </c>
      <c r="M34" s="13">
        <v>1442.87</v>
      </c>
      <c r="N34" s="13">
        <v>129858.29999999999</v>
      </c>
      <c r="O34" s="15"/>
      <c r="P34" s="13"/>
      <c r="Q34" s="16">
        <f t="shared" si="0"/>
        <v>1298583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NO</v>
      </c>
      <c r="X34" s="66" t="str">
        <f t="shared" si="3"/>
        <v>NO</v>
      </c>
      <c r="Y34" s="67" t="str">
        <f t="shared" si="4"/>
        <v>N/A</v>
      </c>
    </row>
    <row r="35" spans="1:25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2986</v>
      </c>
      <c r="K35" s="17">
        <v>0.41751088412592102</v>
      </c>
      <c r="L35" s="13">
        <v>1739.3125</v>
      </c>
      <c r="M35" s="13">
        <v>1756.88</v>
      </c>
      <c r="N35" s="13">
        <v>158119.20000000001</v>
      </c>
      <c r="O35" s="15"/>
      <c r="P35" s="13"/>
      <c r="Q35" s="16">
        <f t="shared" si="0"/>
        <v>1581192</v>
      </c>
      <c r="S35" s="68">
        <v>30381</v>
      </c>
      <c r="T35" s="68">
        <v>1765</v>
      </c>
      <c r="U35" s="68">
        <v>1323.75</v>
      </c>
      <c r="V35" s="66" t="str">
        <f t="shared" si="1"/>
        <v>SI</v>
      </c>
      <c r="W35" s="66" t="str">
        <f t="shared" si="2"/>
        <v>SI</v>
      </c>
      <c r="X35" s="66" t="str">
        <f t="shared" si="3"/>
        <v>SI</v>
      </c>
      <c r="Y35" s="67">
        <f t="shared" si="4"/>
        <v>-1.4553824362606216E-2</v>
      </c>
    </row>
    <row r="36" spans="1:25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4106</v>
      </c>
      <c r="K36" s="17">
        <v>0.35490745250852407</v>
      </c>
      <c r="L36" s="13">
        <v>2648.75</v>
      </c>
      <c r="M36" s="13">
        <v>2675.51</v>
      </c>
      <c r="N36" s="13">
        <v>104344.89000000001</v>
      </c>
      <c r="O36" s="15"/>
      <c r="P36" s="13"/>
      <c r="Q36" s="16">
        <f t="shared" si="0"/>
        <v>1043448.9000000001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SI</v>
      </c>
      <c r="X36" s="66" t="str">
        <f t="shared" si="3"/>
        <v>SI</v>
      </c>
      <c r="Y36" s="67">
        <f t="shared" si="4"/>
        <v>-8.1570735090152557E-2</v>
      </c>
    </row>
    <row r="37" spans="1:25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4480</v>
      </c>
      <c r="K37" s="17">
        <v>0.39190848214285712</v>
      </c>
      <c r="L37" s="13">
        <v>2724.25</v>
      </c>
      <c r="M37" s="13">
        <v>2751.77</v>
      </c>
      <c r="N37" s="13">
        <v>107319.03</v>
      </c>
      <c r="O37" s="15"/>
      <c r="P37" s="13"/>
      <c r="Q37" s="16">
        <f t="shared" si="0"/>
        <v>1073190.3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SI</v>
      </c>
      <c r="X37" s="66" t="str">
        <f t="shared" si="3"/>
        <v>SI</v>
      </c>
      <c r="Y37" s="67">
        <f t="shared" si="4"/>
        <v>-4.4793127629733531E-2</v>
      </c>
    </row>
    <row r="38" spans="1:25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12141</v>
      </c>
      <c r="K38" s="17">
        <v>0.42309117865085244</v>
      </c>
      <c r="L38" s="13">
        <v>7004.2500000000009</v>
      </c>
      <c r="M38" s="13">
        <v>7075</v>
      </c>
      <c r="N38" s="13">
        <v>1485750</v>
      </c>
      <c r="O38" s="15"/>
      <c r="P38" s="13"/>
      <c r="Q38" s="16">
        <f t="shared" si="0"/>
        <v>14857500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SI</v>
      </c>
      <c r="X38" s="66" t="str">
        <f t="shared" si="3"/>
        <v>SI</v>
      </c>
      <c r="Y38" s="67">
        <f t="shared" si="4"/>
        <v>-7.3341836734692745E-3</v>
      </c>
    </row>
    <row r="39" spans="1:25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22532</v>
      </c>
      <c r="K39" s="17">
        <v>0.63985664832238598</v>
      </c>
      <c r="L39" s="13">
        <v>8114.7499999999991</v>
      </c>
      <c r="M39" s="13">
        <v>8196.7199999999993</v>
      </c>
      <c r="N39" s="13">
        <v>1229508</v>
      </c>
      <c r="O39" s="15"/>
      <c r="P39" s="13"/>
      <c r="Q39" s="16">
        <f t="shared" si="0"/>
        <v>12295080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NO</v>
      </c>
      <c r="X39" s="66" t="str">
        <f t="shared" si="3"/>
        <v>NO</v>
      </c>
      <c r="Y39" s="67" t="str">
        <f t="shared" si="4"/>
        <v>N/A</v>
      </c>
    </row>
    <row r="40" spans="1:25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4728</v>
      </c>
      <c r="K40" s="17">
        <v>0.5123096446700508</v>
      </c>
      <c r="L40" s="13">
        <v>2305.7999999999997</v>
      </c>
      <c r="M40" s="13">
        <v>2329.09</v>
      </c>
      <c r="N40" s="13">
        <v>76859.97</v>
      </c>
      <c r="O40" s="15"/>
      <c r="P40" s="13"/>
      <c r="Q40" s="16">
        <f t="shared" si="0"/>
        <v>768599.7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NO</v>
      </c>
      <c r="X40" s="66" t="str">
        <f t="shared" si="3"/>
        <v>NO</v>
      </c>
      <c r="Y40" s="67" t="str">
        <f t="shared" si="4"/>
        <v>N/A</v>
      </c>
    </row>
    <row r="41" spans="1:25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52257</v>
      </c>
      <c r="K41" s="17">
        <v>0.67379585510075213</v>
      </c>
      <c r="L41" s="13">
        <v>17046.449999999997</v>
      </c>
      <c r="M41" s="13">
        <v>17218.64</v>
      </c>
      <c r="N41" s="13">
        <v>51655.92</v>
      </c>
      <c r="O41" s="15"/>
      <c r="P41" s="13"/>
      <c r="Q41" s="16">
        <f t="shared" si="0"/>
        <v>516559.19999999995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NO</v>
      </c>
      <c r="X41" s="66" t="str">
        <f t="shared" si="3"/>
        <v>NO</v>
      </c>
      <c r="Y41" s="67" t="str">
        <f t="shared" si="4"/>
        <v>N/A</v>
      </c>
    </row>
    <row r="42" spans="1:25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26115</v>
      </c>
      <c r="K42" s="17">
        <v>0.67983342906375643</v>
      </c>
      <c r="L42" s="13">
        <v>8361.1500000000015</v>
      </c>
      <c r="M42" s="13">
        <v>8445.61</v>
      </c>
      <c r="N42" s="13">
        <v>50673.66</v>
      </c>
      <c r="O42" s="15"/>
      <c r="P42" s="13"/>
      <c r="Q42" s="16">
        <f t="shared" si="0"/>
        <v>506736.60000000003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NO</v>
      </c>
      <c r="X42" s="66" t="str">
        <f t="shared" si="3"/>
        <v>NO</v>
      </c>
      <c r="Y42" s="67" t="str">
        <f t="shared" si="4"/>
        <v>N/A</v>
      </c>
    </row>
    <row r="43" spans="1:25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40285</v>
      </c>
      <c r="K43" s="17">
        <v>0.63023830209755494</v>
      </c>
      <c r="L43" s="13">
        <v>14895.849999999999</v>
      </c>
      <c r="M43" s="13">
        <v>15046.31</v>
      </c>
      <c r="N43" s="13">
        <v>45138.93</v>
      </c>
      <c r="O43" s="15"/>
      <c r="P43" s="13"/>
      <c r="Q43" s="16">
        <f t="shared" si="0"/>
        <v>451389.3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NO</v>
      </c>
      <c r="X43" s="66" t="str">
        <f t="shared" si="3"/>
        <v>NO</v>
      </c>
      <c r="Y43" s="67" t="str">
        <f t="shared" si="4"/>
        <v>N/A</v>
      </c>
    </row>
    <row r="44" spans="1:25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175781</v>
      </c>
      <c r="K44" s="17">
        <v>0.66456073181970754</v>
      </c>
      <c r="L44" s="13">
        <v>58963.849999999991</v>
      </c>
      <c r="M44" s="13">
        <v>59559.44</v>
      </c>
      <c r="N44" s="13">
        <v>178678.32</v>
      </c>
      <c r="O44" s="15"/>
      <c r="P44" s="13"/>
      <c r="Q44" s="16">
        <f t="shared" si="0"/>
        <v>1786783.2000000002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NO</v>
      </c>
      <c r="X44" s="66" t="str">
        <f t="shared" si="3"/>
        <v>NO</v>
      </c>
      <c r="Y44" s="67" t="str">
        <f t="shared" si="4"/>
        <v>N/A</v>
      </c>
    </row>
    <row r="45" spans="1:25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255152</v>
      </c>
      <c r="K45" s="17">
        <v>0.66484634649150309</v>
      </c>
      <c r="L45" s="13">
        <v>85515.125</v>
      </c>
      <c r="M45" s="13">
        <v>86378.91</v>
      </c>
      <c r="N45" s="13">
        <v>259136.73</v>
      </c>
      <c r="O45" s="15"/>
      <c r="P45" s="13"/>
      <c r="Q45" s="16">
        <f t="shared" si="0"/>
        <v>2591367.3000000003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NO</v>
      </c>
      <c r="X45" s="66" t="str">
        <f t="shared" si="3"/>
        <v>NO</v>
      </c>
      <c r="Y45" s="67" t="str">
        <f t="shared" si="4"/>
        <v>N/A</v>
      </c>
    </row>
    <row r="46" spans="1:25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331715</v>
      </c>
      <c r="K46" s="17">
        <v>0.68870400795863929</v>
      </c>
      <c r="L46" s="13">
        <v>103261.54999999997</v>
      </c>
      <c r="M46" s="13">
        <v>104304.6</v>
      </c>
      <c r="N46" s="13">
        <v>312913.80000000005</v>
      </c>
      <c r="O46" s="15"/>
      <c r="P46" s="13"/>
      <c r="Q46" s="16">
        <f t="shared" si="0"/>
        <v>3129138.0000000005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NO</v>
      </c>
      <c r="X46" s="66" t="str">
        <f t="shared" si="3"/>
        <v>NO</v>
      </c>
      <c r="Y46" s="67" t="str">
        <f t="shared" si="4"/>
        <v>N/A</v>
      </c>
    </row>
    <row r="47" spans="1:25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5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439217128.39999998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43921712.840000004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8345125.4400000004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491483966.68000001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30" priority="7">
      <formula>ISERROR($Q49)</formula>
    </cfRule>
  </conditionalFormatting>
  <conditionalFormatting sqref="Q49">
    <cfRule type="expression" dxfId="29" priority="6">
      <formula>ISERROR($J47)</formula>
    </cfRule>
  </conditionalFormatting>
  <conditionalFormatting sqref="Q52">
    <cfRule type="expression" dxfId="28" priority="5">
      <formula>ISERROR($Q52)</formula>
    </cfRule>
  </conditionalFormatting>
  <conditionalFormatting sqref="Q52">
    <cfRule type="expression" dxfId="27" priority="4">
      <formula>ISERROR($Q52)</formula>
    </cfRule>
  </conditionalFormatting>
  <conditionalFormatting sqref="Q52">
    <cfRule type="expression" dxfId="26" priority="3">
      <formula>ISERROR($Q52)</formula>
    </cfRule>
  </conditionalFormatting>
  <conditionalFormatting sqref="Q52">
    <cfRule type="expression" dxfId="25" priority="8">
      <formula>ISERROR($J53)</formula>
    </cfRule>
  </conditionalFormatting>
  <conditionalFormatting sqref="Q47">
    <cfRule type="expression" dxfId="24" priority="9">
      <formula>ISERROR($G48)</formula>
    </cfRule>
  </conditionalFormatting>
  <conditionalFormatting sqref="D3:E3">
    <cfRule type="cellIs" dxfId="23" priority="2" operator="equal">
      <formula>0</formula>
    </cfRule>
  </conditionalFormatting>
  <conditionalFormatting sqref="Q51">
    <cfRule type="expression" dxfId="22" priority="1">
      <formula>ISERROR($Q51)</formula>
    </cfRule>
  </conditionalFormatting>
  <conditionalFormatting sqref="Q50">
    <cfRule type="expression" dxfId="21" priority="10">
      <formula>ISERROR($Q50)</formula>
    </cfRule>
  </conditionalFormatting>
  <dataValidations count="12">
    <dataValidation type="decimal" allowBlank="1" showInputMessage="1" showErrorMessage="1" sqref="G52:G53" xr:uid="{99002BDD-2BCE-4F24-947D-A59AE47C0821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2609AEB6-2388-462F-A775-0BF1133B8B8D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EAC44E36-BB71-4A0C-BB00-67058BA85CB4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1921560C-755A-48E2-B09D-5B7525DF9737}">
      <formula1>A8</formula1>
    </dataValidation>
    <dataValidation operator="greaterThanOrEqual" allowBlank="1" showInputMessage="1" showErrorMessage="1" sqref="K10:K46" xr:uid="{2B02A59D-6735-4EF2-9F6F-582A45C9486D}"/>
    <dataValidation type="decimal" allowBlank="1" showInputMessage="1" showErrorMessage="1" errorTitle="Error" error="Mayor a 1" sqref="Q47:Q48" xr:uid="{10FF0C89-868D-49A8-80C2-E35236CEEBEA}">
      <formula1>0.011</formula1>
      <formula2>Z50</formula2>
    </dataValidation>
    <dataValidation type="decimal" operator="greaterThan" allowBlank="1" showInputMessage="1" showErrorMessage="1" sqref="O8:P46" xr:uid="{5EFDCD53-C664-4759-93EE-38AAD734627E}">
      <formula1>0</formula1>
    </dataValidation>
    <dataValidation type="decimal" allowBlank="1" showInputMessage="1" showErrorMessage="1" errorTitle="Error" error="Mayor a 1" promptTitle="Porcentaje de AIU" prompt="Mayor a 1" sqref="N47" xr:uid="{9BBF9EB3-8717-4336-8E3B-B25FA5834779}">
      <formula1>0.011</formula1>
      <formula2>W50</formula2>
    </dataValidation>
    <dataValidation type="list" allowBlank="1" showInputMessage="1" showErrorMessage="1" sqref="D4" xr:uid="{61048C16-313C-4D6E-8428-60832534390D}">
      <formula1>INDIRECT("regioncobertura"&amp;$D$3)</formula1>
    </dataValidation>
    <dataValidation type="decimal" allowBlank="1" showInputMessage="1" showErrorMessage="1" errorTitle="Error" error="Mayor a 1" promptTitle="Porcentaje de AIU" prompt="Mayor a 1" sqref="A47" xr:uid="{021467BF-A88A-499B-AEB8-A03BB738FFAC}">
      <formula1>0.011</formula1>
      <formula2>R50</formula2>
    </dataValidation>
    <dataValidation type="decimal" allowBlank="1" showInputMessage="1" showErrorMessage="1" errorTitle="Error" error="Mayor a 1" promptTitle="Porcentaje de AIU" prompt="Mayor a 1" sqref="I47:L47" xr:uid="{0813C9EB-FC67-4127-AB8A-F33AF9D1519B}">
      <formula1>0.011</formula1>
      <formula2>S50</formula2>
    </dataValidation>
    <dataValidation type="decimal" allowBlank="1" showInputMessage="1" showErrorMessage="1" errorTitle="Error" error="Mayor a 1" promptTitle="Porcentaje de AIU" prompt="Mayor a 1" sqref="B47:H47" xr:uid="{E7D97385-8F71-44C3-929A-21EE5461C22E}">
      <formula1>0.011</formula1>
      <formula2>#REF!</formula2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54D1-5646-4456-BCB0-43CE2AFB6052}">
  <sheetPr>
    <tabColor rgb="FFFF0000"/>
  </sheetPr>
  <dimension ref="A1:Q54"/>
  <sheetViews>
    <sheetView topLeftCell="A38" workbookViewId="0">
      <selection activeCell="Q8" sqref="Q8:Q46"/>
    </sheetView>
  </sheetViews>
  <sheetFormatPr baseColWidth="10" defaultRowHeight="15" x14ac:dyDescent="0.25"/>
  <cols>
    <col min="10" max="10" width="14.85546875" customWidth="1"/>
    <col min="12" max="14" width="14.5703125" customWidth="1"/>
    <col min="17" max="17" width="18.57031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'[26]Solicitud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3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3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33">
        <v>1640187</v>
      </c>
      <c r="K9" s="14">
        <v>0.14144728619358646</v>
      </c>
      <c r="L9" s="13">
        <v>1408187</v>
      </c>
      <c r="M9" s="13">
        <v>1422411.11</v>
      </c>
      <c r="N9" s="13">
        <v>15646522.210000001</v>
      </c>
      <c r="O9" s="15"/>
      <c r="P9" s="3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33">
        <v>15120</v>
      </c>
      <c r="K10" s="17">
        <v>0</v>
      </c>
      <c r="L10" s="13">
        <v>15120</v>
      </c>
      <c r="M10" s="13">
        <v>15272.73</v>
      </c>
      <c r="N10" s="13">
        <v>458181.89999999997</v>
      </c>
      <c r="O10" s="15"/>
      <c r="P10" s="33"/>
      <c r="Q10" s="16">
        <f t="shared" si="0"/>
        <v>4581819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33">
        <v>40787</v>
      </c>
      <c r="K11" s="17">
        <v>0</v>
      </c>
      <c r="L11" s="13">
        <v>40787</v>
      </c>
      <c r="M11" s="13">
        <v>41198.99</v>
      </c>
      <c r="N11" s="13">
        <v>4943878.8</v>
      </c>
      <c r="O11" s="15"/>
      <c r="P11" s="33"/>
      <c r="Q11" s="16">
        <f t="shared" si="0"/>
        <v>49438788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33">
        <v>13812</v>
      </c>
      <c r="K12" s="17">
        <v>0</v>
      </c>
      <c r="L12" s="13">
        <v>13812</v>
      </c>
      <c r="M12" s="13">
        <v>13951.52</v>
      </c>
      <c r="N12" s="13">
        <v>3348364.8000000003</v>
      </c>
      <c r="O12" s="15"/>
      <c r="P12" s="33"/>
      <c r="Q12" s="16">
        <f t="shared" si="0"/>
        <v>33483648.000000004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33">
        <v>15202</v>
      </c>
      <c r="K13" s="17">
        <v>0</v>
      </c>
      <c r="L13" s="13">
        <v>15202</v>
      </c>
      <c r="M13" s="13">
        <v>15355.56</v>
      </c>
      <c r="N13" s="13">
        <v>3685334.4</v>
      </c>
      <c r="O13" s="15"/>
      <c r="P13" s="33"/>
      <c r="Q13" s="16">
        <f t="shared" si="0"/>
        <v>36853344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33">
        <v>14977</v>
      </c>
      <c r="K14" s="17">
        <v>0</v>
      </c>
      <c r="L14" s="13">
        <v>14977</v>
      </c>
      <c r="M14" s="13">
        <v>15128.28</v>
      </c>
      <c r="N14" s="13">
        <v>453848.4</v>
      </c>
      <c r="O14" s="15"/>
      <c r="P14" s="33"/>
      <c r="Q14" s="16">
        <f t="shared" si="0"/>
        <v>4538484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33">
        <v>13301</v>
      </c>
      <c r="K15" s="17">
        <v>0</v>
      </c>
      <c r="L15" s="13">
        <v>13301</v>
      </c>
      <c r="M15" s="13">
        <v>13435.35</v>
      </c>
      <c r="N15" s="13">
        <v>3224484</v>
      </c>
      <c r="O15" s="15"/>
      <c r="P15" s="33"/>
      <c r="Q15" s="16">
        <f t="shared" si="0"/>
        <v>32244840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33">
        <v>5785</v>
      </c>
      <c r="K16" s="17">
        <v>0</v>
      </c>
      <c r="L16" s="13">
        <v>5785</v>
      </c>
      <c r="M16" s="13">
        <v>5843.43</v>
      </c>
      <c r="N16" s="13">
        <v>385666.38</v>
      </c>
      <c r="O16" s="15"/>
      <c r="P16" s="33"/>
      <c r="Q16" s="16">
        <f t="shared" si="0"/>
        <v>3856663.8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33">
        <v>4635</v>
      </c>
      <c r="K17" s="17">
        <v>0</v>
      </c>
      <c r="L17" s="13">
        <v>4635</v>
      </c>
      <c r="M17" s="13">
        <v>4681.82</v>
      </c>
      <c r="N17" s="13">
        <v>421363.8</v>
      </c>
      <c r="O17" s="15"/>
      <c r="P17" s="33"/>
      <c r="Q17" s="16">
        <f t="shared" si="0"/>
        <v>4213638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33">
        <v>4683</v>
      </c>
      <c r="K18" s="17">
        <v>0</v>
      </c>
      <c r="L18" s="13">
        <v>4683</v>
      </c>
      <c r="M18" s="13">
        <v>4730.3</v>
      </c>
      <c r="N18" s="13">
        <v>141909</v>
      </c>
      <c r="O18" s="15"/>
      <c r="P18" s="33"/>
      <c r="Q18" s="16">
        <f t="shared" si="0"/>
        <v>1419090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33">
        <v>11363</v>
      </c>
      <c r="K19" s="17">
        <v>0</v>
      </c>
      <c r="L19" s="13">
        <v>11363</v>
      </c>
      <c r="M19" s="13">
        <v>11477.78</v>
      </c>
      <c r="N19" s="13">
        <v>344333.4</v>
      </c>
      <c r="O19" s="15"/>
      <c r="P19" s="33"/>
      <c r="Q19" s="16">
        <f t="shared" si="0"/>
        <v>3443334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33">
        <v>9929</v>
      </c>
      <c r="K20" s="17">
        <v>0</v>
      </c>
      <c r="L20" s="13">
        <v>9929</v>
      </c>
      <c r="M20" s="13">
        <v>10029.290000000001</v>
      </c>
      <c r="N20" s="13">
        <v>752196.75000000012</v>
      </c>
      <c r="O20" s="15"/>
      <c r="P20" s="33"/>
      <c r="Q20" s="16">
        <f t="shared" si="0"/>
        <v>7521967.5000000009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33">
        <v>465</v>
      </c>
      <c r="K21" s="17">
        <v>0</v>
      </c>
      <c r="L21" s="13">
        <v>465</v>
      </c>
      <c r="M21" s="13">
        <v>469.7</v>
      </c>
      <c r="N21" s="13">
        <v>35227.5</v>
      </c>
      <c r="O21" s="15"/>
      <c r="P21" s="33"/>
      <c r="Q21" s="16">
        <f t="shared" si="0"/>
        <v>352275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33">
        <v>6620</v>
      </c>
      <c r="K22" s="17">
        <v>0</v>
      </c>
      <c r="L22" s="13">
        <v>6620</v>
      </c>
      <c r="M22" s="13">
        <v>6686.87</v>
      </c>
      <c r="N22" s="13">
        <v>200606.1</v>
      </c>
      <c r="O22" s="15"/>
      <c r="P22" s="33"/>
      <c r="Q22" s="16">
        <f t="shared" si="0"/>
        <v>2006061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33">
        <v>6620</v>
      </c>
      <c r="K23" s="17">
        <v>0</v>
      </c>
      <c r="L23" s="13">
        <v>6620</v>
      </c>
      <c r="M23" s="13">
        <v>6686.87</v>
      </c>
      <c r="N23" s="13">
        <v>20060.61</v>
      </c>
      <c r="O23" s="15"/>
      <c r="P23" s="33"/>
      <c r="Q23" s="16">
        <f t="shared" si="0"/>
        <v>200606.1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33">
        <v>4817</v>
      </c>
      <c r="K24" s="17">
        <v>0</v>
      </c>
      <c r="L24" s="13">
        <v>4817</v>
      </c>
      <c r="M24" s="13">
        <v>4865.66</v>
      </c>
      <c r="N24" s="13">
        <v>145969.79999999999</v>
      </c>
      <c r="O24" s="15"/>
      <c r="P24" s="33"/>
      <c r="Q24" s="16">
        <f t="shared" si="0"/>
        <v>1459698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33">
        <v>3485</v>
      </c>
      <c r="K25" s="17">
        <v>0</v>
      </c>
      <c r="L25" s="13">
        <v>3485</v>
      </c>
      <c r="M25" s="13">
        <v>3520.2</v>
      </c>
      <c r="N25" s="13">
        <v>105606</v>
      </c>
      <c r="O25" s="15"/>
      <c r="P25" s="33"/>
      <c r="Q25" s="16">
        <f t="shared" si="0"/>
        <v>1056060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33">
        <v>11962</v>
      </c>
      <c r="K26" s="17">
        <v>0</v>
      </c>
      <c r="L26" s="13">
        <v>11962</v>
      </c>
      <c r="M26" s="13">
        <v>12082.83</v>
      </c>
      <c r="N26" s="13">
        <v>362484.9</v>
      </c>
      <c r="O26" s="15"/>
      <c r="P26" s="33"/>
      <c r="Q26" s="16">
        <f t="shared" si="0"/>
        <v>3624849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33">
        <v>7060</v>
      </c>
      <c r="K27" s="17">
        <v>0</v>
      </c>
      <c r="L27" s="13">
        <v>7060</v>
      </c>
      <c r="M27" s="13">
        <v>7131.31</v>
      </c>
      <c r="N27" s="13">
        <v>213939.30000000002</v>
      </c>
      <c r="O27" s="15"/>
      <c r="P27" s="33"/>
      <c r="Q27" s="16">
        <f t="shared" si="0"/>
        <v>2139393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33">
        <v>27809</v>
      </c>
      <c r="K28" s="17">
        <v>0</v>
      </c>
      <c r="L28" s="13">
        <v>27809</v>
      </c>
      <c r="M28" s="13">
        <v>28089.9</v>
      </c>
      <c r="N28" s="13">
        <v>84269.700000000012</v>
      </c>
      <c r="O28" s="15"/>
      <c r="P28" s="33"/>
      <c r="Q28" s="16">
        <f t="shared" si="0"/>
        <v>842697.00000000012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33">
        <v>38868</v>
      </c>
      <c r="K29" s="17">
        <v>0</v>
      </c>
      <c r="L29" s="13">
        <v>38868</v>
      </c>
      <c r="M29" s="13">
        <v>39260.61</v>
      </c>
      <c r="N29" s="13">
        <v>117781.83</v>
      </c>
      <c r="O29" s="15"/>
      <c r="P29" s="33"/>
      <c r="Q29" s="16">
        <f t="shared" si="0"/>
        <v>1177818.3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33">
        <v>38868</v>
      </c>
      <c r="K30" s="17">
        <v>0</v>
      </c>
      <c r="L30" s="13">
        <v>38868</v>
      </c>
      <c r="M30" s="13">
        <v>39260.61</v>
      </c>
      <c r="N30" s="13">
        <v>117781.83</v>
      </c>
      <c r="O30" s="15"/>
      <c r="P30" s="33"/>
      <c r="Q30" s="16">
        <f t="shared" si="0"/>
        <v>1177818.3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33">
        <v>1404</v>
      </c>
      <c r="K31" s="17">
        <v>0</v>
      </c>
      <c r="L31" s="13">
        <v>1404</v>
      </c>
      <c r="M31" s="13">
        <v>1418.18</v>
      </c>
      <c r="N31" s="13">
        <v>191454.30000000002</v>
      </c>
      <c r="O31" s="15"/>
      <c r="P31" s="33"/>
      <c r="Q31" s="16">
        <f t="shared" si="0"/>
        <v>1914543.0000000002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33">
        <v>4314</v>
      </c>
      <c r="K32" s="17">
        <v>0</v>
      </c>
      <c r="L32" s="13">
        <v>4314</v>
      </c>
      <c r="M32" s="13">
        <v>4357.58</v>
      </c>
      <c r="N32" s="13">
        <v>392182.2</v>
      </c>
      <c r="O32" s="15"/>
      <c r="P32" s="33"/>
      <c r="Q32" s="16">
        <f t="shared" si="0"/>
        <v>3921822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33">
        <v>4513</v>
      </c>
      <c r="K33" s="17">
        <v>0</v>
      </c>
      <c r="L33" s="13">
        <v>4513</v>
      </c>
      <c r="M33" s="13">
        <v>4558.59</v>
      </c>
      <c r="N33" s="13">
        <v>410273.10000000003</v>
      </c>
      <c r="O33" s="15"/>
      <c r="P33" s="33"/>
      <c r="Q33" s="16">
        <f t="shared" si="0"/>
        <v>4102731.0000000005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33">
        <v>4809</v>
      </c>
      <c r="K34" s="17">
        <v>0</v>
      </c>
      <c r="L34" s="13">
        <v>4809</v>
      </c>
      <c r="M34" s="13">
        <v>4857.58</v>
      </c>
      <c r="N34" s="13">
        <v>437182.2</v>
      </c>
      <c r="O34" s="15"/>
      <c r="P34" s="33"/>
      <c r="Q34" s="16">
        <f t="shared" si="0"/>
        <v>4371822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33">
        <v>6085</v>
      </c>
      <c r="K35" s="17">
        <v>0</v>
      </c>
      <c r="L35" s="13">
        <v>6085</v>
      </c>
      <c r="M35" s="13">
        <v>6146.46</v>
      </c>
      <c r="N35" s="13">
        <v>553181.4</v>
      </c>
      <c r="O35" s="15"/>
      <c r="P35" s="33"/>
      <c r="Q35" s="16">
        <f t="shared" si="0"/>
        <v>5531814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33">
        <v>6360</v>
      </c>
      <c r="K36" s="17">
        <v>0</v>
      </c>
      <c r="L36" s="13">
        <v>6360</v>
      </c>
      <c r="M36" s="13">
        <v>6424.24</v>
      </c>
      <c r="N36" s="13">
        <v>250545.36</v>
      </c>
      <c r="O36" s="15"/>
      <c r="P36" s="33"/>
      <c r="Q36" s="16">
        <f t="shared" si="0"/>
        <v>2505453.5999999996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33">
        <v>6340</v>
      </c>
      <c r="K37" s="17">
        <v>0</v>
      </c>
      <c r="L37" s="13">
        <v>6340</v>
      </c>
      <c r="M37" s="13">
        <v>6404.04</v>
      </c>
      <c r="N37" s="13">
        <v>249757.56</v>
      </c>
      <c r="O37" s="15"/>
      <c r="P37" s="33"/>
      <c r="Q37" s="16">
        <f t="shared" si="0"/>
        <v>2497575.6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33">
        <v>17984</v>
      </c>
      <c r="K38" s="17">
        <v>0</v>
      </c>
      <c r="L38" s="13">
        <v>17984</v>
      </c>
      <c r="M38" s="13">
        <v>18165.66</v>
      </c>
      <c r="N38" s="13">
        <v>3814788.6</v>
      </c>
      <c r="O38" s="15"/>
      <c r="P38" s="33"/>
      <c r="Q38" s="16">
        <f t="shared" si="0"/>
        <v>38147886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33">
        <v>42642</v>
      </c>
      <c r="K39" s="17">
        <v>0</v>
      </c>
      <c r="L39" s="13">
        <v>42642</v>
      </c>
      <c r="M39" s="13">
        <v>43072.73</v>
      </c>
      <c r="N39" s="13">
        <v>6460909.5000000009</v>
      </c>
      <c r="O39" s="15"/>
      <c r="P39" s="33"/>
      <c r="Q39" s="16">
        <f t="shared" si="0"/>
        <v>64609095.000000007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33">
        <v>6398</v>
      </c>
      <c r="K40" s="17">
        <v>0</v>
      </c>
      <c r="L40" s="13">
        <v>6398</v>
      </c>
      <c r="M40" s="13">
        <v>6462.63</v>
      </c>
      <c r="N40" s="13">
        <v>213266.79</v>
      </c>
      <c r="O40" s="15"/>
      <c r="P40" s="33"/>
      <c r="Q40" s="16">
        <f t="shared" si="0"/>
        <v>2132667.9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33">
        <v>54075</v>
      </c>
      <c r="K41" s="17">
        <v>0</v>
      </c>
      <c r="L41" s="13">
        <v>54075</v>
      </c>
      <c r="M41" s="13">
        <v>54621.21</v>
      </c>
      <c r="N41" s="13">
        <v>163863.63</v>
      </c>
      <c r="O41" s="15"/>
      <c r="P41" s="33"/>
      <c r="Q41" s="16">
        <f t="shared" si="0"/>
        <v>1638636.3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33">
        <v>15573</v>
      </c>
      <c r="K42" s="17">
        <v>0</v>
      </c>
      <c r="L42" s="13">
        <v>15573</v>
      </c>
      <c r="M42" s="13">
        <v>15730.3</v>
      </c>
      <c r="N42" s="13">
        <v>94381.799999999988</v>
      </c>
      <c r="O42" s="15"/>
      <c r="P42" s="33"/>
      <c r="Q42" s="16">
        <f t="shared" si="0"/>
        <v>943817.99999999988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33">
        <v>29965</v>
      </c>
      <c r="K43" s="17">
        <v>0</v>
      </c>
      <c r="L43" s="13">
        <v>29965</v>
      </c>
      <c r="M43" s="13">
        <v>30267.68</v>
      </c>
      <c r="N43" s="13">
        <v>90803.040000000008</v>
      </c>
      <c r="O43" s="15"/>
      <c r="P43" s="33"/>
      <c r="Q43" s="16">
        <f t="shared" si="0"/>
        <v>908030.40000000014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33">
        <v>169226</v>
      </c>
      <c r="K44" s="17">
        <v>0</v>
      </c>
      <c r="L44" s="13">
        <v>169226</v>
      </c>
      <c r="M44" s="13">
        <v>170935.35</v>
      </c>
      <c r="N44" s="13">
        <v>512806.05000000005</v>
      </c>
      <c r="O44" s="15"/>
      <c r="P44" s="33"/>
      <c r="Q44" s="16">
        <f t="shared" si="0"/>
        <v>5128060.5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33">
        <v>257495</v>
      </c>
      <c r="K45" s="17">
        <v>0</v>
      </c>
      <c r="L45" s="13">
        <v>257495</v>
      </c>
      <c r="M45" s="13">
        <v>260095.96</v>
      </c>
      <c r="N45" s="13">
        <v>780287.88</v>
      </c>
      <c r="O45" s="15"/>
      <c r="P45" s="33"/>
      <c r="Q45" s="16">
        <f t="shared" si="0"/>
        <v>7802878.7999999998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33">
        <v>427441</v>
      </c>
      <c r="K46" s="17">
        <v>0</v>
      </c>
      <c r="L46" s="13">
        <v>427441</v>
      </c>
      <c r="M46" s="13">
        <v>431758.59</v>
      </c>
      <c r="N46" s="13">
        <v>1295275.77</v>
      </c>
      <c r="O46" s="15"/>
      <c r="P46" s="33"/>
      <c r="Q46" s="16">
        <f t="shared" si="0"/>
        <v>12952757.699999999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666783978.5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66678397.850000001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12668895.59</v>
      </c>
    </row>
    <row r="52" spans="1:17" x14ac:dyDescent="0.25">
      <c r="A52" s="5"/>
      <c r="B52" s="34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746131271.94000006</v>
      </c>
    </row>
    <row r="53" spans="1:17" x14ac:dyDescent="0.25">
      <c r="A53" s="5"/>
      <c r="B53" s="34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35"/>
      <c r="C54" s="35"/>
      <c r="D54" s="35"/>
      <c r="E54" s="96" t="s">
        <v>200</v>
      </c>
      <c r="F54" s="97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B1:Q1"/>
    <mergeCell ref="B3:C3"/>
    <mergeCell ref="D3:E3"/>
    <mergeCell ref="D4:M4"/>
    <mergeCell ref="B6:I6"/>
    <mergeCell ref="J6:Q6"/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</mergeCells>
  <conditionalFormatting sqref="Q49">
    <cfRule type="expression" dxfId="20" priority="7">
      <formula>ISERROR($Q49)</formula>
    </cfRule>
  </conditionalFormatting>
  <conditionalFormatting sqref="Q49">
    <cfRule type="expression" dxfId="19" priority="6">
      <formula>ISERROR($J47)</formula>
    </cfRule>
  </conditionalFormatting>
  <conditionalFormatting sqref="Q52">
    <cfRule type="expression" dxfId="18" priority="5">
      <formula>ISERROR($Q52)</formula>
    </cfRule>
  </conditionalFormatting>
  <conditionalFormatting sqref="Q52">
    <cfRule type="expression" dxfId="17" priority="4">
      <formula>ISERROR($Q52)</formula>
    </cfRule>
  </conditionalFormatting>
  <conditionalFormatting sqref="Q52">
    <cfRule type="expression" dxfId="16" priority="3">
      <formula>ISERROR($Q52)</formula>
    </cfRule>
  </conditionalFormatting>
  <conditionalFormatting sqref="Q52">
    <cfRule type="expression" dxfId="15" priority="8">
      <formula>ISERROR($J53)</formula>
    </cfRule>
  </conditionalFormatting>
  <conditionalFormatting sqref="Q47">
    <cfRule type="expression" dxfId="14" priority="9">
      <formula>ISERROR($G48)</formula>
    </cfRule>
  </conditionalFormatting>
  <conditionalFormatting sqref="D3:E3">
    <cfRule type="cellIs" dxfId="13" priority="2" operator="equal">
      <formula>0</formula>
    </cfRule>
  </conditionalFormatting>
  <conditionalFormatting sqref="Q51">
    <cfRule type="expression" dxfId="12" priority="1">
      <formula>ISERROR($Q51)</formula>
    </cfRule>
  </conditionalFormatting>
  <conditionalFormatting sqref="Q50">
    <cfRule type="expression" dxfId="11" priority="10">
      <formula>ISERROR($Q50)</formula>
    </cfRule>
  </conditionalFormatting>
  <dataValidations count="10">
    <dataValidation type="decimal" allowBlank="1" showInputMessage="1" showErrorMessage="1" sqref="G52:G53" xr:uid="{ED5DBEA3-3C84-49C2-BE0B-F4D155E26E3B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54B769D1-C777-42EF-AA32-61C2064D30DA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6C2E5EFF-0934-4B3B-9BD0-40DA918B3A10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1113B714-1C64-4888-9922-778FC1BF86C3}">
      <formula1>A8</formula1>
    </dataValidation>
    <dataValidation operator="greaterThanOrEqual" allowBlank="1" showInputMessage="1" showErrorMessage="1" sqref="K10:K46" xr:uid="{38E82262-68FE-4FE9-B284-FF7ECA4A49DD}"/>
    <dataValidation type="decimal" allowBlank="1" showInputMessage="1" showErrorMessage="1" errorTitle="Error" error="Mayor a 1" sqref="Q47:Q48" xr:uid="{3DD86AB6-BC97-4AF2-922E-CF157F2CCA04}">
      <formula1>0.011</formula1>
      <formula2>AG50</formula2>
    </dataValidation>
    <dataValidation type="decimal" operator="greaterThan" allowBlank="1" showInputMessage="1" showErrorMessage="1" sqref="O8:P46" xr:uid="{9ACEB6B6-1D5E-4046-A0E3-CCC7861E3689}">
      <formula1>0</formula1>
    </dataValidation>
    <dataValidation type="decimal" allowBlank="1" showInputMessage="1" showErrorMessage="1" errorTitle="Error" error="Mayor a 1" promptTitle="Porcentaje de AIU" prompt="Mayor a 1" sqref="N47" xr:uid="{FCF3D3A8-C3DF-4A84-A8FD-ECA7D382E90E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5C5F2489-5316-4189-93B0-D90D5DB64871}">
      <formula1>0.011</formula1>
      <formula2>R50</formula2>
    </dataValidation>
    <dataValidation type="list" allowBlank="1" showInputMessage="1" showErrorMessage="1" sqref="D4" xr:uid="{A563023F-91C9-4744-A389-84462441396B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F6AB-A5D6-4791-980B-A0E79C86279D}">
  <sheetPr>
    <tabColor rgb="FF00B050"/>
  </sheetPr>
  <dimension ref="A1:S61"/>
  <sheetViews>
    <sheetView tabSelected="1" topLeftCell="H10" zoomScale="85" zoomScaleNormal="85" workbookViewId="0">
      <selection activeCell="J9" sqref="J9"/>
    </sheetView>
  </sheetViews>
  <sheetFormatPr baseColWidth="10" defaultColWidth="11.42578125" defaultRowHeight="35.25" customHeight="1" x14ac:dyDescent="0.2"/>
  <cols>
    <col min="1" max="1" width="4.42578125" style="5" customWidth="1"/>
    <col min="2" max="2" width="6.42578125" style="7" customWidth="1"/>
    <col min="3" max="3" width="28.5703125" style="7" customWidth="1"/>
    <col min="4" max="4" width="29" style="7" customWidth="1"/>
    <col min="5" max="5" width="39.42578125" style="7" customWidth="1"/>
    <col min="6" max="6" width="20.140625" style="7" customWidth="1"/>
    <col min="7" max="7" width="17.42578125" style="7" customWidth="1"/>
    <col min="8" max="8" width="10.42578125" style="7" customWidth="1"/>
    <col min="9" max="9" width="17.42578125" style="7" customWidth="1"/>
    <col min="10" max="10" width="24.42578125" style="7" customWidth="1"/>
    <col min="11" max="11" width="13.85546875" style="7" customWidth="1"/>
    <col min="12" max="12" width="25.42578125" style="7" customWidth="1"/>
    <col min="13" max="13" width="28.5703125" style="7" customWidth="1"/>
    <col min="14" max="14" width="27.5703125" style="7" customWidth="1"/>
    <col min="15" max="15" width="31.85546875" style="7" customWidth="1"/>
    <col min="16" max="16" width="28.42578125" style="7" customWidth="1"/>
    <col min="17" max="17" width="39.42578125" style="7" customWidth="1"/>
    <col min="18" max="18" width="12.85546875" style="7" hidden="1" customWidth="1"/>
    <col min="19" max="19" width="15.140625" style="104" bestFit="1" customWidth="1"/>
    <col min="20" max="20" width="15.85546875" style="7" bestFit="1" customWidth="1"/>
    <col min="21" max="22" width="15.42578125" style="7" bestFit="1" customWidth="1"/>
    <col min="23" max="23" width="16.42578125" style="7" bestFit="1" customWidth="1"/>
    <col min="24" max="24" width="15.85546875" style="7" bestFit="1" customWidth="1"/>
    <col min="25" max="16384" width="11.42578125" style="7"/>
  </cols>
  <sheetData>
    <row r="1" spans="1:19" ht="68.849999999999994" customHeight="1" x14ac:dyDescent="0.2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9" ht="22.15" customHeight="1" x14ac:dyDescent="0.25">
      <c r="B2" s="6" t="s">
        <v>120</v>
      </c>
      <c r="F2" s="8"/>
    </row>
    <row r="3" spans="1:19" ht="35.25" customHeight="1" x14ac:dyDescent="0.25">
      <c r="B3" s="75" t="s">
        <v>121</v>
      </c>
      <c r="C3" s="76"/>
      <c r="D3" s="77">
        <f>'[27]Solicitud de Cotización General'!H9</f>
        <v>4</v>
      </c>
      <c r="E3" s="78"/>
      <c r="F3"/>
      <c r="G3"/>
      <c r="H3"/>
      <c r="I3"/>
      <c r="J3"/>
      <c r="K3"/>
      <c r="L3"/>
      <c r="M3"/>
      <c r="N3"/>
      <c r="O3"/>
      <c r="P3"/>
      <c r="Q3"/>
      <c r="R3" s="105"/>
    </row>
    <row r="4" spans="1:19" ht="35.25" customHeight="1" x14ac:dyDescent="0.2">
      <c r="B4" s="72" t="s">
        <v>122</v>
      </c>
      <c r="C4" s="73"/>
      <c r="D4" s="79" t="s">
        <v>207</v>
      </c>
      <c r="E4" s="80"/>
      <c r="F4" s="80"/>
      <c r="G4" s="80"/>
      <c r="H4" s="80"/>
      <c r="I4" s="80"/>
      <c r="J4" s="80"/>
      <c r="K4" s="80"/>
      <c r="L4" s="80"/>
      <c r="M4" s="81"/>
    </row>
    <row r="5" spans="1:19" ht="12.75" customHeight="1" x14ac:dyDescent="0.2"/>
    <row r="6" spans="1:19" ht="35.25" customHeight="1" x14ac:dyDescent="0.2"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  <c r="R6" s="105"/>
    </row>
    <row r="7" spans="1:19" ht="47.25" customHeight="1" x14ac:dyDescent="0.2"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R7" s="105" t="s">
        <v>228</v>
      </c>
    </row>
    <row r="8" spans="1:19" s="64" customFormat="1" ht="35.25" customHeight="1" x14ac:dyDescent="0.2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R8" s="64" t="s">
        <v>228</v>
      </c>
      <c r="S8" s="106"/>
    </row>
    <row r="9" spans="1:19" s="64" customFormat="1" ht="35.25" customHeight="1" x14ac:dyDescent="0.2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  <c r="R9" s="64" t="s">
        <v>228</v>
      </c>
      <c r="S9" s="106"/>
    </row>
    <row r="10" spans="1:19" s="64" customFormat="1" ht="35.25" customHeight="1" x14ac:dyDescent="0.2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10">
        <v>17932</v>
      </c>
      <c r="K10" s="17">
        <v>0.74102163729645332</v>
      </c>
      <c r="L10" s="13">
        <v>4643.9999999999991</v>
      </c>
      <c r="M10" s="13">
        <v>4690.91</v>
      </c>
      <c r="N10" s="13">
        <v>140727.29999999999</v>
      </c>
      <c r="O10" s="15"/>
      <c r="P10" s="13"/>
      <c r="Q10" s="16">
        <f t="shared" si="0"/>
        <v>1407273</v>
      </c>
      <c r="R10" s="64" t="s">
        <v>228</v>
      </c>
      <c r="S10" s="106"/>
    </row>
    <row r="11" spans="1:19" s="64" customFormat="1" ht="35.25" customHeight="1" x14ac:dyDescent="0.2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42729</v>
      </c>
      <c r="K11" s="17">
        <v>0.76804395141473014</v>
      </c>
      <c r="L11" s="13">
        <v>9911.2499999999964</v>
      </c>
      <c r="M11" s="13">
        <v>10011.36</v>
      </c>
      <c r="N11" s="13">
        <v>1201363.2000000002</v>
      </c>
      <c r="O11" s="15"/>
      <c r="P11" s="13"/>
      <c r="Q11" s="16">
        <f t="shared" si="0"/>
        <v>12013632.000000002</v>
      </c>
      <c r="R11" s="64" t="s">
        <v>228</v>
      </c>
      <c r="S11" s="106"/>
    </row>
    <row r="12" spans="1:19" s="64" customFormat="1" ht="35.25" customHeight="1" x14ac:dyDescent="0.2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12063</v>
      </c>
      <c r="K12" s="17">
        <v>0.66606565530962458</v>
      </c>
      <c r="L12" s="13">
        <v>4028.2499999999986</v>
      </c>
      <c r="M12" s="13">
        <v>4068.94</v>
      </c>
      <c r="N12" s="13">
        <v>976545.6</v>
      </c>
      <c r="O12" s="15"/>
      <c r="P12" s="13"/>
      <c r="Q12" s="16">
        <f t="shared" si="0"/>
        <v>9765456</v>
      </c>
      <c r="R12" s="64" t="s">
        <v>228</v>
      </c>
      <c r="S12" s="106"/>
    </row>
    <row r="13" spans="1:19" s="64" customFormat="1" ht="35.25" customHeight="1" x14ac:dyDescent="0.2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19230</v>
      </c>
      <c r="K13" s="17">
        <v>0.77968018720748833</v>
      </c>
      <c r="L13" s="13">
        <v>4236.7499999999991</v>
      </c>
      <c r="M13" s="13">
        <v>4279.55</v>
      </c>
      <c r="N13" s="13">
        <v>1027092</v>
      </c>
      <c r="O13" s="15"/>
      <c r="P13" s="13"/>
      <c r="Q13" s="16">
        <f t="shared" si="0"/>
        <v>10270920</v>
      </c>
      <c r="R13" s="64" t="s">
        <v>228</v>
      </c>
      <c r="S13" s="106"/>
    </row>
    <row r="14" spans="1:19" s="64" customFormat="1" ht="35.25" customHeight="1" x14ac:dyDescent="0.2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14568</v>
      </c>
      <c r="K14" s="17">
        <v>0.64708607907742999</v>
      </c>
      <c r="L14" s="13">
        <v>5141.25</v>
      </c>
      <c r="M14" s="13">
        <v>5193.18</v>
      </c>
      <c r="N14" s="13">
        <v>155795.40000000002</v>
      </c>
      <c r="O14" s="15"/>
      <c r="P14" s="13"/>
      <c r="Q14" s="16">
        <f t="shared" si="0"/>
        <v>1557954.0000000002</v>
      </c>
      <c r="R14" s="64" t="s">
        <v>228</v>
      </c>
      <c r="S14" s="106"/>
    </row>
    <row r="15" spans="1:19" s="64" customFormat="1" ht="35.25" customHeight="1" x14ac:dyDescent="0.2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13486</v>
      </c>
      <c r="K15" s="17">
        <v>0.69679667803648226</v>
      </c>
      <c r="L15" s="13">
        <v>4089</v>
      </c>
      <c r="M15" s="13">
        <v>4130.3</v>
      </c>
      <c r="N15" s="13">
        <v>991272</v>
      </c>
      <c r="O15" s="15"/>
      <c r="P15" s="13"/>
      <c r="Q15" s="16">
        <f t="shared" si="0"/>
        <v>9912720</v>
      </c>
      <c r="R15" s="64" t="s">
        <v>228</v>
      </c>
      <c r="S15" s="106"/>
    </row>
    <row r="16" spans="1:19" s="64" customFormat="1" ht="35.25" customHeight="1" x14ac:dyDescent="0.2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4373</v>
      </c>
      <c r="K16" s="17">
        <v>0.60724902812714388</v>
      </c>
      <c r="L16" s="13">
        <v>1717.4999999999998</v>
      </c>
      <c r="M16" s="13">
        <v>1734.85</v>
      </c>
      <c r="N16" s="13">
        <v>114500.09999999999</v>
      </c>
      <c r="O16" s="15"/>
      <c r="P16" s="13"/>
      <c r="Q16" s="16">
        <f t="shared" si="0"/>
        <v>1145001</v>
      </c>
      <c r="R16" s="64" t="s">
        <v>228</v>
      </c>
      <c r="S16" s="106"/>
    </row>
    <row r="17" spans="1:19" s="64" customFormat="1" ht="35.25" customHeight="1" x14ac:dyDescent="0.2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3559</v>
      </c>
      <c r="K17" s="17">
        <v>0.57895476257375666</v>
      </c>
      <c r="L17" s="13">
        <v>1498.5</v>
      </c>
      <c r="M17" s="13">
        <v>1513.64</v>
      </c>
      <c r="N17" s="13">
        <v>136227.6</v>
      </c>
      <c r="O17" s="15"/>
      <c r="P17" s="13"/>
      <c r="Q17" s="16">
        <f t="shared" si="0"/>
        <v>1362276</v>
      </c>
      <c r="R17" s="64" t="s">
        <v>228</v>
      </c>
      <c r="S17" s="106"/>
    </row>
    <row r="18" spans="1:19" s="64" customFormat="1" ht="35.25" customHeight="1" x14ac:dyDescent="0.2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6425</v>
      </c>
      <c r="K18" s="17">
        <v>0.64800000000000013</v>
      </c>
      <c r="L18" s="13">
        <v>2261.599999999999</v>
      </c>
      <c r="M18" s="13">
        <v>2284.44</v>
      </c>
      <c r="N18" s="13">
        <v>68533.2</v>
      </c>
      <c r="O18" s="15"/>
      <c r="P18" s="13"/>
      <c r="Q18" s="16">
        <f t="shared" si="0"/>
        <v>685332</v>
      </c>
      <c r="R18" s="64" t="s">
        <v>228</v>
      </c>
      <c r="S18" s="106"/>
    </row>
    <row r="19" spans="1:19" s="64" customFormat="1" ht="35.25" customHeight="1" x14ac:dyDescent="0.2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13140</v>
      </c>
      <c r="K19" s="17">
        <v>0.68538812785388137</v>
      </c>
      <c r="L19" s="13">
        <v>4133.9999999999991</v>
      </c>
      <c r="M19" s="13">
        <v>4175.76</v>
      </c>
      <c r="N19" s="13">
        <v>125272.8</v>
      </c>
      <c r="O19" s="15"/>
      <c r="P19" s="13"/>
      <c r="Q19" s="16">
        <f t="shared" si="0"/>
        <v>1252728</v>
      </c>
      <c r="R19" s="64" t="s">
        <v>228</v>
      </c>
      <c r="S19" s="106"/>
    </row>
    <row r="20" spans="1:19" s="64" customFormat="1" ht="35.25" customHeight="1" x14ac:dyDescent="0.2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7465</v>
      </c>
      <c r="K20" s="17">
        <v>0.84846617548559944</v>
      </c>
      <c r="L20" s="13">
        <v>1131.2000000000003</v>
      </c>
      <c r="M20" s="13">
        <v>1142.6300000000001</v>
      </c>
      <c r="N20" s="13">
        <v>85697.250000000015</v>
      </c>
      <c r="O20" s="15"/>
      <c r="P20" s="13"/>
      <c r="Q20" s="16">
        <f t="shared" si="0"/>
        <v>856972.50000000012</v>
      </c>
      <c r="R20" s="64" t="s">
        <v>228</v>
      </c>
      <c r="S20" s="106"/>
    </row>
    <row r="21" spans="1:19" s="64" customFormat="1" ht="35.25" customHeight="1" x14ac:dyDescent="0.2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676</v>
      </c>
      <c r="K21" s="17">
        <v>0.70532544378698214</v>
      </c>
      <c r="L21" s="13">
        <v>199.20000000000007</v>
      </c>
      <c r="M21" s="13">
        <v>201.21</v>
      </c>
      <c r="N21" s="13">
        <v>15090.75</v>
      </c>
      <c r="O21" s="15"/>
      <c r="P21" s="13"/>
      <c r="Q21" s="16">
        <f t="shared" si="0"/>
        <v>150907.5</v>
      </c>
      <c r="R21" s="64" t="s">
        <v>228</v>
      </c>
      <c r="S21" s="106"/>
    </row>
    <row r="22" spans="1:19" s="64" customFormat="1" ht="35.25" customHeight="1" x14ac:dyDescent="0.2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5725</v>
      </c>
      <c r="K22" s="17">
        <v>0.69467248908296941</v>
      </c>
      <c r="L22" s="13">
        <v>1748</v>
      </c>
      <c r="M22" s="13">
        <v>1765.66</v>
      </c>
      <c r="N22" s="13">
        <v>52969.8</v>
      </c>
      <c r="O22" s="15"/>
      <c r="P22" s="13"/>
      <c r="Q22" s="16">
        <f t="shared" si="0"/>
        <v>529698</v>
      </c>
      <c r="R22" s="64" t="s">
        <v>228</v>
      </c>
      <c r="S22" s="106"/>
    </row>
    <row r="23" spans="1:19" s="64" customFormat="1" ht="35.25" customHeight="1" x14ac:dyDescent="0.2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5649</v>
      </c>
      <c r="K23" s="17">
        <v>0.69056470171711803</v>
      </c>
      <c r="L23" s="13">
        <v>1748.0000000000002</v>
      </c>
      <c r="M23" s="13">
        <v>1765.66</v>
      </c>
      <c r="N23" s="13">
        <v>5296.9800000000005</v>
      </c>
      <c r="O23" s="15"/>
      <c r="P23" s="13"/>
      <c r="Q23" s="16">
        <f t="shared" si="0"/>
        <v>52969.8</v>
      </c>
      <c r="R23" s="64" t="s">
        <v>228</v>
      </c>
      <c r="S23" s="106"/>
    </row>
    <row r="24" spans="1:19" s="64" customFormat="1" ht="35.25" customHeight="1" x14ac:dyDescent="0.2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4291</v>
      </c>
      <c r="K24" s="17">
        <v>0.74178513167093907</v>
      </c>
      <c r="L24" s="13">
        <v>1108.0000000000005</v>
      </c>
      <c r="M24" s="13">
        <v>1119.19</v>
      </c>
      <c r="N24" s="13">
        <v>33575.700000000004</v>
      </c>
      <c r="O24" s="15"/>
      <c r="P24" s="13"/>
      <c r="Q24" s="16">
        <f t="shared" si="0"/>
        <v>335757.00000000006</v>
      </c>
      <c r="R24" s="64" t="s">
        <v>228</v>
      </c>
      <c r="S24" s="106"/>
    </row>
    <row r="25" spans="1:19" s="64" customFormat="1" ht="35.25" customHeight="1" x14ac:dyDescent="0.2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3046</v>
      </c>
      <c r="K25" s="17">
        <v>0.663558765594222</v>
      </c>
      <c r="L25" s="13">
        <v>1024.7999999999997</v>
      </c>
      <c r="M25" s="13">
        <v>1035.1500000000001</v>
      </c>
      <c r="N25" s="13">
        <v>31054.500000000004</v>
      </c>
      <c r="O25" s="15"/>
      <c r="P25" s="13"/>
      <c r="Q25" s="16">
        <f t="shared" si="0"/>
        <v>310545.00000000006</v>
      </c>
      <c r="R25" s="64" t="s">
        <v>228</v>
      </c>
      <c r="S25" s="106"/>
    </row>
    <row r="26" spans="1:19" s="64" customFormat="1" ht="35.25" customHeight="1" x14ac:dyDescent="0.2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9392</v>
      </c>
      <c r="K26" s="17">
        <v>0.56646614139693352</v>
      </c>
      <c r="L26" s="13">
        <v>4071.7500000000005</v>
      </c>
      <c r="M26" s="13">
        <v>4112.88</v>
      </c>
      <c r="N26" s="13">
        <v>123386.40000000001</v>
      </c>
      <c r="O26" s="15"/>
      <c r="P26" s="13"/>
      <c r="Q26" s="16">
        <f t="shared" si="0"/>
        <v>1233864</v>
      </c>
      <c r="R26" s="64" t="s">
        <v>228</v>
      </c>
      <c r="S26" s="106"/>
    </row>
    <row r="27" spans="1:19" s="64" customFormat="1" ht="35.25" customHeight="1" x14ac:dyDescent="0.2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5564</v>
      </c>
      <c r="K27" s="17">
        <v>0.65132997843278218</v>
      </c>
      <c r="L27" s="13">
        <v>1940</v>
      </c>
      <c r="M27" s="13">
        <v>1959.6</v>
      </c>
      <c r="N27" s="13">
        <v>58788</v>
      </c>
      <c r="O27" s="15"/>
      <c r="P27" s="13"/>
      <c r="Q27" s="16">
        <f t="shared" si="0"/>
        <v>587880</v>
      </c>
      <c r="R27" s="64" t="s">
        <v>228</v>
      </c>
      <c r="S27" s="106"/>
    </row>
    <row r="28" spans="1:19" s="64" customFormat="1" ht="35.25" customHeight="1" x14ac:dyDescent="0.2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19864</v>
      </c>
      <c r="K28" s="17">
        <v>0.55698751510269839</v>
      </c>
      <c r="L28" s="13">
        <v>8800</v>
      </c>
      <c r="M28" s="13">
        <v>8888.89</v>
      </c>
      <c r="N28" s="13">
        <v>26666.67</v>
      </c>
      <c r="O28" s="15"/>
      <c r="P28" s="13"/>
      <c r="Q28" s="16">
        <f t="shared" si="0"/>
        <v>266666.69999999995</v>
      </c>
      <c r="R28" s="64" t="s">
        <v>228</v>
      </c>
      <c r="S28" s="106"/>
    </row>
    <row r="29" spans="1:19" s="64" customFormat="1" ht="35.25" customHeight="1" x14ac:dyDescent="0.2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27970</v>
      </c>
      <c r="K29" s="17">
        <v>0.57628888094386843</v>
      </c>
      <c r="L29" s="13">
        <v>11851.2</v>
      </c>
      <c r="M29" s="13">
        <v>11970.91</v>
      </c>
      <c r="N29" s="13">
        <v>35912.729999999996</v>
      </c>
      <c r="O29" s="15"/>
      <c r="P29" s="13"/>
      <c r="Q29" s="16">
        <f t="shared" si="0"/>
        <v>359127.29999999993</v>
      </c>
      <c r="R29" s="64" t="s">
        <v>228</v>
      </c>
      <c r="S29" s="106"/>
    </row>
    <row r="30" spans="1:19" s="64" customFormat="1" ht="35.25" customHeight="1" x14ac:dyDescent="0.2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28031</v>
      </c>
      <c r="K30" s="17">
        <v>0.57721094502515069</v>
      </c>
      <c r="L30" s="13">
        <v>11851.2</v>
      </c>
      <c r="M30" s="13">
        <v>11970.91</v>
      </c>
      <c r="N30" s="13">
        <v>35912.729999999996</v>
      </c>
      <c r="O30" s="15"/>
      <c r="P30" s="13"/>
      <c r="Q30" s="16">
        <f t="shared" si="0"/>
        <v>359127.29999999993</v>
      </c>
      <c r="R30" s="64" t="s">
        <v>228</v>
      </c>
      <c r="S30" s="106"/>
    </row>
    <row r="31" spans="1:19" s="64" customFormat="1" ht="35.25" customHeight="1" x14ac:dyDescent="0.2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1092</v>
      </c>
      <c r="K31" s="17">
        <v>0.6</v>
      </c>
      <c r="L31" s="13">
        <v>436.8</v>
      </c>
      <c r="M31" s="13">
        <v>441.21</v>
      </c>
      <c r="N31" s="13">
        <v>59563.35</v>
      </c>
      <c r="O31" s="15"/>
      <c r="P31" s="13"/>
      <c r="Q31" s="16">
        <f t="shared" si="0"/>
        <v>595633.5</v>
      </c>
      <c r="R31" s="64" t="s">
        <v>228</v>
      </c>
      <c r="S31" s="106"/>
    </row>
    <row r="32" spans="1:19" s="64" customFormat="1" ht="35.25" customHeight="1" x14ac:dyDescent="0.2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3391</v>
      </c>
      <c r="K32" s="17">
        <v>0.714464759657918</v>
      </c>
      <c r="L32" s="13">
        <v>968.25</v>
      </c>
      <c r="M32" s="13">
        <v>978.03</v>
      </c>
      <c r="N32" s="13">
        <v>88022.7</v>
      </c>
      <c r="O32" s="15"/>
      <c r="P32" s="13"/>
      <c r="Q32" s="16">
        <f t="shared" si="0"/>
        <v>880227</v>
      </c>
      <c r="R32" s="64" t="s">
        <v>228</v>
      </c>
      <c r="S32" s="106"/>
    </row>
    <row r="33" spans="1:19" s="64" customFormat="1" ht="35.25" customHeight="1" x14ac:dyDescent="0.2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3776</v>
      </c>
      <c r="K33" s="17">
        <v>0.7292770127118644</v>
      </c>
      <c r="L33" s="13">
        <v>1022.25</v>
      </c>
      <c r="M33" s="13">
        <v>1032.58</v>
      </c>
      <c r="N33" s="13">
        <v>92932.2</v>
      </c>
      <c r="O33" s="15"/>
      <c r="P33" s="13"/>
      <c r="Q33" s="16">
        <f t="shared" si="0"/>
        <v>929322</v>
      </c>
      <c r="R33" s="64" t="s">
        <v>228</v>
      </c>
      <c r="S33" s="106"/>
    </row>
    <row r="34" spans="1:19" s="64" customFormat="1" ht="35.25" customHeight="1" x14ac:dyDescent="0.2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3808</v>
      </c>
      <c r="K34" s="17">
        <v>0.73155199579831931</v>
      </c>
      <c r="L34" s="13">
        <v>1022.2500000000001</v>
      </c>
      <c r="M34" s="13">
        <v>1032.58</v>
      </c>
      <c r="N34" s="13">
        <v>92932.2</v>
      </c>
      <c r="O34" s="15"/>
      <c r="P34" s="13"/>
      <c r="Q34" s="16">
        <f t="shared" si="0"/>
        <v>929322</v>
      </c>
      <c r="R34" s="64" t="s">
        <v>228</v>
      </c>
      <c r="S34" s="106"/>
    </row>
    <row r="35" spans="1:19" s="64" customFormat="1" ht="35.25" customHeight="1" x14ac:dyDescent="0.2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3915</v>
      </c>
      <c r="K35" s="17">
        <v>0.66187739463601536</v>
      </c>
      <c r="L35" s="13">
        <v>1323.7499999999998</v>
      </c>
      <c r="M35" s="13">
        <v>1337.12</v>
      </c>
      <c r="N35" s="13">
        <v>120340.79999999999</v>
      </c>
      <c r="O35" s="15"/>
      <c r="P35" s="13"/>
      <c r="Q35" s="16">
        <f t="shared" si="0"/>
        <v>1203408</v>
      </c>
      <c r="R35" s="64" t="s">
        <v>228</v>
      </c>
      <c r="S35" s="106"/>
    </row>
    <row r="36" spans="1:19" s="64" customFormat="1" ht="35.25" customHeight="1" x14ac:dyDescent="0.2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4619</v>
      </c>
      <c r="K36" s="17">
        <v>0.53171682182290536</v>
      </c>
      <c r="L36" s="13">
        <v>2163</v>
      </c>
      <c r="M36" s="13">
        <v>2184.85</v>
      </c>
      <c r="N36" s="13">
        <v>85209.15</v>
      </c>
      <c r="O36" s="15"/>
      <c r="P36" s="13"/>
      <c r="Q36" s="16">
        <f t="shared" si="0"/>
        <v>852091.5</v>
      </c>
      <c r="R36" s="64" t="s">
        <v>228</v>
      </c>
      <c r="S36" s="106"/>
    </row>
    <row r="37" spans="1:19" s="64" customFormat="1" ht="35.25" customHeight="1" x14ac:dyDescent="0.2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4616</v>
      </c>
      <c r="K37" s="17">
        <v>0.53661178509532059</v>
      </c>
      <c r="L37" s="13">
        <v>2139</v>
      </c>
      <c r="M37" s="13">
        <v>2160.61</v>
      </c>
      <c r="N37" s="13">
        <v>84263.790000000008</v>
      </c>
      <c r="O37" s="15"/>
      <c r="P37" s="13"/>
      <c r="Q37" s="16">
        <f t="shared" si="0"/>
        <v>842637.90000000014</v>
      </c>
      <c r="R37" s="64" t="s">
        <v>228</v>
      </c>
      <c r="S37" s="106"/>
    </row>
    <row r="38" spans="1:19" s="64" customFormat="1" ht="35.25" customHeight="1" x14ac:dyDescent="0.2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13134</v>
      </c>
      <c r="K38" s="17">
        <v>0.59707629054362721</v>
      </c>
      <c r="L38" s="13">
        <v>5292</v>
      </c>
      <c r="M38" s="13">
        <v>5345.45</v>
      </c>
      <c r="N38" s="13">
        <v>1122544.5</v>
      </c>
      <c r="O38" s="15"/>
      <c r="P38" s="13"/>
      <c r="Q38" s="16">
        <f t="shared" si="0"/>
        <v>11225445</v>
      </c>
      <c r="R38" s="64" t="s">
        <v>228</v>
      </c>
      <c r="S38" s="106"/>
    </row>
    <row r="39" spans="1:19" s="64" customFormat="1" ht="35.25" customHeight="1" x14ac:dyDescent="0.2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8484</v>
      </c>
      <c r="K39" s="17">
        <v>0.60997171145685991</v>
      </c>
      <c r="L39" s="13">
        <v>3309.0000000000005</v>
      </c>
      <c r="M39" s="13">
        <v>3342.42</v>
      </c>
      <c r="N39" s="13">
        <v>501363</v>
      </c>
      <c r="O39" s="15"/>
      <c r="P39" s="13"/>
      <c r="Q39" s="16">
        <f t="shared" si="0"/>
        <v>5013630</v>
      </c>
      <c r="R39" s="64" t="s">
        <v>228</v>
      </c>
      <c r="S39" s="106"/>
    </row>
    <row r="40" spans="1:19" s="64" customFormat="1" ht="35.25" customHeight="1" x14ac:dyDescent="0.2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5269</v>
      </c>
      <c r="K40" s="17">
        <v>0.71561966217498563</v>
      </c>
      <c r="L40" s="13">
        <v>1498.4000000000008</v>
      </c>
      <c r="M40" s="13">
        <v>1513.54</v>
      </c>
      <c r="N40" s="13">
        <v>49946.82</v>
      </c>
      <c r="O40" s="15"/>
      <c r="P40" s="13"/>
      <c r="Q40" s="16">
        <f t="shared" si="0"/>
        <v>499468.2</v>
      </c>
      <c r="R40" s="64" t="s">
        <v>228</v>
      </c>
      <c r="S40" s="106"/>
    </row>
    <row r="41" spans="1:19" s="64" customFormat="1" ht="35.25" customHeight="1" x14ac:dyDescent="0.2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10050</v>
      </c>
      <c r="K41" s="17">
        <v>0.47168159203980098</v>
      </c>
      <c r="L41" s="13">
        <v>5309.6</v>
      </c>
      <c r="M41" s="13">
        <v>5363.23</v>
      </c>
      <c r="N41" s="13">
        <v>16089.689999999999</v>
      </c>
      <c r="O41" s="15"/>
      <c r="P41" s="13"/>
      <c r="Q41" s="16">
        <f t="shared" si="0"/>
        <v>160896.9</v>
      </c>
      <c r="R41" s="64" t="s">
        <v>228</v>
      </c>
      <c r="S41" s="106"/>
    </row>
    <row r="42" spans="1:19" s="64" customFormat="1" ht="35.25" customHeight="1" x14ac:dyDescent="0.2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9898</v>
      </c>
      <c r="K42" s="17">
        <v>0.75316225500101042</v>
      </c>
      <c r="L42" s="13">
        <v>2443.1999999999989</v>
      </c>
      <c r="M42" s="13">
        <v>2467.88</v>
      </c>
      <c r="N42" s="13">
        <v>14807.28</v>
      </c>
      <c r="O42" s="15"/>
      <c r="P42" s="13"/>
      <c r="Q42" s="16">
        <f t="shared" si="0"/>
        <v>148072.80000000002</v>
      </c>
      <c r="R42" s="64" t="s">
        <v>228</v>
      </c>
      <c r="S42" s="106"/>
    </row>
    <row r="43" spans="1:19" s="64" customFormat="1" ht="35.25" customHeight="1" x14ac:dyDescent="0.2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19796</v>
      </c>
      <c r="K43" s="17">
        <v>0.67504546373004648</v>
      </c>
      <c r="L43" s="13">
        <v>6432.8</v>
      </c>
      <c r="M43" s="13">
        <v>6497.78</v>
      </c>
      <c r="N43" s="13">
        <v>19493.34</v>
      </c>
      <c r="O43" s="15"/>
      <c r="P43" s="13"/>
      <c r="Q43" s="16">
        <f t="shared" si="0"/>
        <v>194933.4</v>
      </c>
      <c r="R43" s="64" t="s">
        <v>228</v>
      </c>
      <c r="S43" s="106"/>
    </row>
    <row r="44" spans="1:19" s="64" customFormat="1" ht="35.25" customHeight="1" x14ac:dyDescent="0.2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367640</v>
      </c>
      <c r="K44" s="17">
        <v>0.94553149820476545</v>
      </c>
      <c r="L44" s="13">
        <v>20024.800000000028</v>
      </c>
      <c r="M44" s="13">
        <v>20227.07</v>
      </c>
      <c r="N44" s="13">
        <v>60681.21</v>
      </c>
      <c r="O44" s="15"/>
      <c r="P44" s="13"/>
      <c r="Q44" s="16">
        <f t="shared" si="0"/>
        <v>606812.1</v>
      </c>
      <c r="R44" s="64" t="s">
        <v>228</v>
      </c>
      <c r="S44" s="106"/>
    </row>
    <row r="45" spans="1:19" s="64" customFormat="1" ht="35.25" customHeight="1" x14ac:dyDescent="0.2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84840</v>
      </c>
      <c r="K45" s="17">
        <v>0.65853960396039612</v>
      </c>
      <c r="L45" s="13">
        <v>28969.499999999993</v>
      </c>
      <c r="M45" s="13">
        <v>29262.12</v>
      </c>
      <c r="N45" s="13">
        <v>87786.36</v>
      </c>
      <c r="O45" s="15"/>
      <c r="P45" s="13"/>
      <c r="Q45" s="16">
        <f t="shared" si="0"/>
        <v>877863.6</v>
      </c>
      <c r="R45" s="64" t="s">
        <v>228</v>
      </c>
      <c r="S45" s="106"/>
    </row>
    <row r="46" spans="1:19" s="64" customFormat="1" ht="35.25" customHeight="1" thickBot="1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87668</v>
      </c>
      <c r="K46" s="17">
        <v>0.69076059679700674</v>
      </c>
      <c r="L46" s="13">
        <v>27110.400000000012</v>
      </c>
      <c r="M46" s="13">
        <v>27384.240000000002</v>
      </c>
      <c r="N46" s="13">
        <v>82152.72</v>
      </c>
      <c r="O46" s="15"/>
      <c r="P46" s="13"/>
      <c r="Q46" s="16">
        <f t="shared" si="0"/>
        <v>821527.2</v>
      </c>
      <c r="R46" s="64" t="s">
        <v>228</v>
      </c>
      <c r="S46" s="106"/>
    </row>
    <row r="47" spans="1:19" ht="35.25" customHeight="1" thickBot="1" x14ac:dyDescent="0.25">
      <c r="B47" s="5" t="s">
        <v>187</v>
      </c>
      <c r="J47" s="5">
        <v>0</v>
      </c>
      <c r="M47" s="18"/>
      <c r="O47" s="90" t="s">
        <v>188</v>
      </c>
      <c r="P47" s="91"/>
      <c r="Q47" s="19">
        <v>0</v>
      </c>
      <c r="R47" s="107"/>
    </row>
    <row r="48" spans="1:19" ht="35.25" customHeight="1" x14ac:dyDescent="0.2">
      <c r="B48" s="20" t="s">
        <v>189</v>
      </c>
      <c r="C48" s="21"/>
      <c r="D48" s="21"/>
      <c r="E48" s="21"/>
      <c r="F48" s="21"/>
      <c r="G48" s="21"/>
      <c r="H48" s="21"/>
      <c r="I48" s="21"/>
      <c r="O48" s="90" t="s">
        <v>140</v>
      </c>
      <c r="P48" s="91"/>
      <c r="Q48" s="19">
        <v>0</v>
      </c>
      <c r="R48" s="105"/>
    </row>
    <row r="49" spans="2:18" ht="35.25" customHeight="1" x14ac:dyDescent="0.2">
      <c r="B49" s="22"/>
      <c r="C49" s="22"/>
      <c r="D49" s="22"/>
      <c r="E49" s="22"/>
      <c r="F49" s="22"/>
      <c r="G49" s="22"/>
      <c r="O49" s="92" t="s">
        <v>190</v>
      </c>
      <c r="P49" s="92"/>
      <c r="Q49" s="23">
        <v>392239592.89999998</v>
      </c>
      <c r="R49" s="105"/>
    </row>
    <row r="50" spans="2:18" ht="35.25" customHeight="1" x14ac:dyDescent="0.2">
      <c r="B50" s="24" t="s">
        <v>191</v>
      </c>
      <c r="C50" s="25"/>
      <c r="D50" s="25"/>
      <c r="E50" s="25"/>
      <c r="F50" s="25"/>
      <c r="G50" s="25"/>
      <c r="O50" s="71" t="s">
        <v>192</v>
      </c>
      <c r="P50" s="27">
        <v>0.1</v>
      </c>
      <c r="Q50" s="23">
        <v>39223959.289999999</v>
      </c>
      <c r="R50" s="105">
        <v>0.1</v>
      </c>
    </row>
    <row r="51" spans="2:18" ht="35.25" customHeight="1" x14ac:dyDescent="0.2">
      <c r="B51" s="28" t="s">
        <v>193</v>
      </c>
      <c r="C51" s="93" t="s">
        <v>194</v>
      </c>
      <c r="D51" s="94"/>
      <c r="E51" s="94"/>
      <c r="F51" s="95"/>
      <c r="G51" s="28" t="s">
        <v>195</v>
      </c>
      <c r="O51" s="92" t="s">
        <v>196</v>
      </c>
      <c r="P51" s="92"/>
      <c r="Q51" s="29">
        <v>7452552.2699999996</v>
      </c>
      <c r="R51" s="105"/>
    </row>
    <row r="52" spans="2:18" ht="35.25" customHeight="1" x14ac:dyDescent="0.2">
      <c r="B52" s="30">
        <v>1</v>
      </c>
      <c r="C52" s="85" t="s">
        <v>197</v>
      </c>
      <c r="D52" s="86"/>
      <c r="E52" s="86"/>
      <c r="F52" s="87"/>
      <c r="G52" s="31">
        <v>5.0000000000000001E-3</v>
      </c>
      <c r="O52" s="92" t="s">
        <v>198</v>
      </c>
      <c r="P52" s="92"/>
      <c r="Q52" s="23">
        <v>438916104.45999998</v>
      </c>
      <c r="R52" s="105"/>
    </row>
    <row r="53" spans="2:18" ht="35.25" customHeight="1" x14ac:dyDescent="0.2">
      <c r="B53" s="30">
        <v>2</v>
      </c>
      <c r="C53" s="85" t="s">
        <v>199</v>
      </c>
      <c r="D53" s="86"/>
      <c r="E53" s="86"/>
      <c r="F53" s="87"/>
      <c r="G53" s="31">
        <v>5.0000000000000001E-3</v>
      </c>
    </row>
    <row r="54" spans="2:18" ht="35.25" customHeight="1" x14ac:dyDescent="0.2">
      <c r="B54" s="22"/>
      <c r="C54" s="22"/>
      <c r="D54" s="22"/>
      <c r="E54" s="88" t="s">
        <v>200</v>
      </c>
      <c r="F54" s="89"/>
      <c r="G54" s="32">
        <v>0.01</v>
      </c>
    </row>
    <row r="55" spans="2:18" ht="35.25" customHeight="1" x14ac:dyDescent="0.2">
      <c r="O55" s="108"/>
    </row>
    <row r="61" spans="2:18" ht="35.25" customHeight="1" x14ac:dyDescent="0.2">
      <c r="Q61" s="109"/>
      <c r="R61" s="109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R47">
    <cfRule type="expression" dxfId="10" priority="8">
      <formula>ISERROR($J47)</formula>
    </cfRule>
  </conditionalFormatting>
  <conditionalFormatting sqref="Q49">
    <cfRule type="expression" dxfId="9" priority="7">
      <formula>ISERROR($Q49)</formula>
    </cfRule>
  </conditionalFormatting>
  <conditionalFormatting sqref="Q49">
    <cfRule type="expression" dxfId="8" priority="6">
      <formula>ISERROR($J47)</formula>
    </cfRule>
  </conditionalFormatting>
  <conditionalFormatting sqref="Q52">
    <cfRule type="expression" dxfId="7" priority="5">
      <formula>ISERROR($Q52)</formula>
    </cfRule>
  </conditionalFormatting>
  <conditionalFormatting sqref="Q52">
    <cfRule type="expression" dxfId="6" priority="4">
      <formula>ISERROR($Q52)</formula>
    </cfRule>
  </conditionalFormatting>
  <conditionalFormatting sqref="Q52">
    <cfRule type="expression" dxfId="5" priority="3">
      <formula>ISERROR($Q52)</formula>
    </cfRule>
  </conditionalFormatting>
  <conditionalFormatting sqref="Q52">
    <cfRule type="expression" dxfId="4" priority="9">
      <formula>ISERROR($J53)</formula>
    </cfRule>
  </conditionalFormatting>
  <conditionalFormatting sqref="Q47">
    <cfRule type="expression" dxfId="3" priority="10">
      <formula>ISERROR($G48)</formula>
    </cfRule>
  </conditionalFormatting>
  <conditionalFormatting sqref="D3:E3">
    <cfRule type="cellIs" dxfId="2" priority="2" operator="equal">
      <formula>0</formula>
    </cfRule>
  </conditionalFormatting>
  <conditionalFormatting sqref="Q51">
    <cfRule type="expression" dxfId="1" priority="1">
      <formula>ISERROR($Q51)</formula>
    </cfRule>
  </conditionalFormatting>
  <conditionalFormatting sqref="Q50">
    <cfRule type="expression" dxfId="0" priority="11">
      <formula>ISERROR($Q50)</formula>
    </cfRule>
  </conditionalFormatting>
  <dataValidations count="12">
    <dataValidation type="decimal" allowBlank="1" showInputMessage="1" showErrorMessage="1" sqref="G52:G53" xr:uid="{B7DC885E-D5AA-4CA5-A41E-520C33B81352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D399A393-413D-48D6-8DA3-1030B74D2A37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796681D6-41EE-4A35-A21A-BBFFE53B884C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27667CB9-8188-4E2A-969B-69C68F2EE67C}">
      <formula1>A8</formula1>
    </dataValidation>
    <dataValidation operator="greaterThanOrEqual" allowBlank="1" showInputMessage="1" showErrorMessage="1" sqref="K10:K46" xr:uid="{0B0F4657-C77D-4081-AD9F-6F123FD7671F}"/>
    <dataValidation type="decimal" allowBlank="1" showInputMessage="1" showErrorMessage="1" errorTitle="Error" error="Mayor a 1" promptTitle="Porcentaje de AIU" prompt="Mayor a 1" sqref="XEP47:XFD47" xr:uid="{3CD2EB65-66F5-4133-A0E7-B9DD37857062}">
      <formula1>0.011</formula1>
      <formula2>A50</formula2>
    </dataValidation>
    <dataValidation type="decimal" allowBlank="1" showInputMessage="1" showErrorMessage="1" errorTitle="Error" error="Mayor a 1" sqref="Q47:Q48" xr:uid="{55A39B7B-F7C9-4945-84BF-D837AF0F95BF}">
      <formula1>0.011</formula1>
      <formula2>AG50</formula2>
    </dataValidation>
    <dataValidation type="decimal" operator="greaterThan" allowBlank="1" showInputMessage="1" showErrorMessage="1" sqref="O8:P46" xr:uid="{04B0916D-44C1-4A19-8EC1-6DD2B3DD02C0}">
      <formula1>0</formula1>
    </dataValidation>
    <dataValidation type="decimal" allowBlank="1" showInputMessage="1" showErrorMessage="1" errorTitle="Error" error="Mayor a 1" promptTitle="Porcentaje de AIU" prompt="Mayor a 1" sqref="N47 R47:XEO47" xr:uid="{D7917B71-CA9F-4A8A-B8A1-5C93D050EF9A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A8FAA82F-0674-4456-B26C-0BB2E37E4BF4}">
      <formula1>0.011</formula1>
      <formula2>R50</formula2>
    </dataValidation>
    <dataValidation type="decimal" allowBlank="1" showInputMessage="1" showErrorMessage="1" errorTitle="Error" error="Mayor a 1 y Menor al Ofertado" promptTitle="Porcentaje de AIU" prompt="Mayor a 1 y Menor al Ofertado" sqref="R50" xr:uid="{BAC937E9-1386-4695-85DD-0707C79586F6}">
      <formula1>0.011</formula1>
      <formula2>R50</formula2>
    </dataValidation>
    <dataValidation type="list" allowBlank="1" showInputMessage="1" showErrorMessage="1" sqref="D4" xr:uid="{FD7BD189-2327-427B-99FF-8B6A1B42AB7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B01D-C799-40A4-BE4F-916508D7AEFA}">
  <sheetPr>
    <tabColor rgb="FFFF0000"/>
  </sheetPr>
  <dimension ref="A1:Q54"/>
  <sheetViews>
    <sheetView topLeftCell="D1" workbookViewId="0">
      <selection activeCell="K50" sqref="K50"/>
    </sheetView>
  </sheetViews>
  <sheetFormatPr baseColWidth="10" defaultRowHeight="15" x14ac:dyDescent="0.25"/>
  <cols>
    <col min="10" max="10" width="14.140625" customWidth="1"/>
    <col min="12" max="14" width="14.140625" customWidth="1"/>
    <col min="17" max="17" width="19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'[2]Solicitud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16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58">
        <v>1695864</v>
      </c>
      <c r="K9" s="14"/>
      <c r="L9" s="13">
        <v>1695864</v>
      </c>
      <c r="M9" s="13">
        <v>1712993.94</v>
      </c>
      <c r="N9" s="13">
        <v>18842933.34</v>
      </c>
      <c r="O9" s="15"/>
      <c r="P9" s="13"/>
      <c r="Q9" s="16">
        <f t="shared" si="0"/>
        <v>188429333.40000001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58">
        <v>14287</v>
      </c>
      <c r="K10" s="17">
        <v>0</v>
      </c>
      <c r="L10" s="13">
        <v>14287</v>
      </c>
      <c r="M10" s="13">
        <v>14431.31</v>
      </c>
      <c r="N10" s="13">
        <v>432939.3</v>
      </c>
      <c r="O10" s="15"/>
      <c r="P10" s="13"/>
      <c r="Q10" s="16">
        <f t="shared" si="0"/>
        <v>4329393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58">
        <v>38543</v>
      </c>
      <c r="K11" s="17">
        <v>0</v>
      </c>
      <c r="L11" s="13">
        <v>38543</v>
      </c>
      <c r="M11" s="13">
        <v>38932.32</v>
      </c>
      <c r="N11" s="13">
        <v>4671878.4000000004</v>
      </c>
      <c r="O11" s="15"/>
      <c r="P11" s="13"/>
      <c r="Q11" s="16">
        <f t="shared" si="0"/>
        <v>46718784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58">
        <v>13052</v>
      </c>
      <c r="K12" s="17">
        <v>0</v>
      </c>
      <c r="L12" s="13">
        <v>13052</v>
      </c>
      <c r="M12" s="13">
        <v>13183.84</v>
      </c>
      <c r="N12" s="13">
        <v>3164121.6</v>
      </c>
      <c r="O12" s="15"/>
      <c r="P12" s="13"/>
      <c r="Q12" s="16">
        <f t="shared" si="0"/>
        <v>31641216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58">
        <v>14366</v>
      </c>
      <c r="K13" s="17">
        <v>0</v>
      </c>
      <c r="L13" s="13">
        <v>14366</v>
      </c>
      <c r="M13" s="13">
        <v>14511.11</v>
      </c>
      <c r="N13" s="13">
        <v>3482666.4000000004</v>
      </c>
      <c r="O13" s="15"/>
      <c r="P13" s="13"/>
      <c r="Q13" s="16">
        <f t="shared" si="0"/>
        <v>34826664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58">
        <v>14152</v>
      </c>
      <c r="K14" s="17">
        <v>0</v>
      </c>
      <c r="L14" s="13">
        <v>14152</v>
      </c>
      <c r="M14" s="13">
        <v>14294.95</v>
      </c>
      <c r="N14" s="13">
        <v>428848.5</v>
      </c>
      <c r="O14" s="15"/>
      <c r="P14" s="13"/>
      <c r="Q14" s="16">
        <f t="shared" si="0"/>
        <v>4288485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58">
        <v>12569</v>
      </c>
      <c r="K15" s="17">
        <v>0</v>
      </c>
      <c r="L15" s="13">
        <v>12569</v>
      </c>
      <c r="M15" s="13">
        <v>12695.96</v>
      </c>
      <c r="N15" s="13">
        <v>3047030.4</v>
      </c>
      <c r="O15" s="15"/>
      <c r="P15" s="13"/>
      <c r="Q15" s="16">
        <f t="shared" si="0"/>
        <v>30470304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58">
        <v>5466</v>
      </c>
      <c r="K16" s="17">
        <v>0</v>
      </c>
      <c r="L16" s="13">
        <v>5466</v>
      </c>
      <c r="M16" s="13">
        <v>5521.21</v>
      </c>
      <c r="N16" s="13">
        <v>364399.86</v>
      </c>
      <c r="O16" s="15"/>
      <c r="P16" s="13"/>
      <c r="Q16" s="16">
        <f t="shared" si="0"/>
        <v>3643998.5999999996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58">
        <v>4381</v>
      </c>
      <c r="K17" s="17">
        <v>0</v>
      </c>
      <c r="L17" s="13">
        <v>4381</v>
      </c>
      <c r="M17" s="13">
        <v>4425.25</v>
      </c>
      <c r="N17" s="13">
        <v>398272.5</v>
      </c>
      <c r="O17" s="15"/>
      <c r="P17" s="13"/>
      <c r="Q17" s="16">
        <f t="shared" si="0"/>
        <v>3982725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58">
        <v>4425</v>
      </c>
      <c r="K18" s="17">
        <v>0</v>
      </c>
      <c r="L18" s="13">
        <v>4425</v>
      </c>
      <c r="M18" s="13">
        <v>4469.7</v>
      </c>
      <c r="N18" s="13">
        <v>134091</v>
      </c>
      <c r="O18" s="15"/>
      <c r="P18" s="13"/>
      <c r="Q18" s="16">
        <f t="shared" si="0"/>
        <v>1340910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58">
        <v>10738</v>
      </c>
      <c r="K19" s="17">
        <v>0</v>
      </c>
      <c r="L19" s="13">
        <v>10738</v>
      </c>
      <c r="M19" s="13">
        <v>10846.46</v>
      </c>
      <c r="N19" s="13">
        <v>325393.8</v>
      </c>
      <c r="O19" s="15"/>
      <c r="P19" s="13"/>
      <c r="Q19" s="16">
        <f t="shared" si="0"/>
        <v>3253938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58">
        <v>9382</v>
      </c>
      <c r="K20" s="17">
        <v>0</v>
      </c>
      <c r="L20" s="13">
        <v>9382</v>
      </c>
      <c r="M20" s="13">
        <v>9476.77</v>
      </c>
      <c r="N20" s="13">
        <v>710757.75</v>
      </c>
      <c r="O20" s="15"/>
      <c r="P20" s="13"/>
      <c r="Q20" s="16">
        <f t="shared" si="0"/>
        <v>7107577.5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58">
        <v>440</v>
      </c>
      <c r="K21" s="17">
        <v>0</v>
      </c>
      <c r="L21" s="13">
        <v>440</v>
      </c>
      <c r="M21" s="13">
        <v>444.44</v>
      </c>
      <c r="N21" s="13">
        <v>33333</v>
      </c>
      <c r="O21" s="15"/>
      <c r="P21" s="13"/>
      <c r="Q21" s="16">
        <f t="shared" si="0"/>
        <v>333330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58">
        <v>6257</v>
      </c>
      <c r="K22" s="17">
        <v>0</v>
      </c>
      <c r="L22" s="13">
        <v>6257</v>
      </c>
      <c r="M22" s="13">
        <v>6320.2</v>
      </c>
      <c r="N22" s="13">
        <v>189606</v>
      </c>
      <c r="O22" s="15"/>
      <c r="P22" s="13"/>
      <c r="Q22" s="16">
        <f t="shared" si="0"/>
        <v>1896060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58">
        <v>6257</v>
      </c>
      <c r="K23" s="17">
        <v>0</v>
      </c>
      <c r="L23" s="13">
        <v>6257</v>
      </c>
      <c r="M23" s="13">
        <v>6320.2</v>
      </c>
      <c r="N23" s="13">
        <v>18960.599999999999</v>
      </c>
      <c r="O23" s="15"/>
      <c r="P23" s="13"/>
      <c r="Q23" s="16">
        <f t="shared" si="0"/>
        <v>189606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58">
        <v>4551</v>
      </c>
      <c r="K24" s="17">
        <v>0</v>
      </c>
      <c r="L24" s="13">
        <v>4551</v>
      </c>
      <c r="M24" s="13">
        <v>4596.97</v>
      </c>
      <c r="N24" s="13">
        <v>137909.1</v>
      </c>
      <c r="O24" s="15"/>
      <c r="P24" s="13"/>
      <c r="Q24" s="16">
        <f t="shared" si="0"/>
        <v>1379091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58">
        <v>3294</v>
      </c>
      <c r="K25" s="17">
        <v>0</v>
      </c>
      <c r="L25" s="13">
        <v>3294</v>
      </c>
      <c r="M25" s="13">
        <v>3327.27</v>
      </c>
      <c r="N25" s="13">
        <v>99818.1</v>
      </c>
      <c r="O25" s="15"/>
      <c r="P25" s="13"/>
      <c r="Q25" s="16">
        <f t="shared" si="0"/>
        <v>998181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58">
        <v>11305</v>
      </c>
      <c r="K26" s="17">
        <v>0</v>
      </c>
      <c r="L26" s="13">
        <v>11305</v>
      </c>
      <c r="M26" s="13">
        <v>11419.19</v>
      </c>
      <c r="N26" s="13">
        <v>342575.7</v>
      </c>
      <c r="O26" s="15"/>
      <c r="P26" s="13"/>
      <c r="Q26" s="16">
        <f t="shared" si="0"/>
        <v>3425757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58">
        <v>6672</v>
      </c>
      <c r="K27" s="17">
        <v>0</v>
      </c>
      <c r="L27" s="13">
        <v>6672</v>
      </c>
      <c r="M27" s="13">
        <v>6739.39</v>
      </c>
      <c r="N27" s="13">
        <v>202181.7</v>
      </c>
      <c r="O27" s="15"/>
      <c r="P27" s="13"/>
      <c r="Q27" s="16">
        <f t="shared" si="0"/>
        <v>2021817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58">
        <v>26280</v>
      </c>
      <c r="K28" s="17">
        <v>0</v>
      </c>
      <c r="L28" s="13">
        <v>26280</v>
      </c>
      <c r="M28" s="13">
        <v>26545.45</v>
      </c>
      <c r="N28" s="13">
        <v>79636.350000000006</v>
      </c>
      <c r="O28" s="15"/>
      <c r="P28" s="13"/>
      <c r="Q28" s="16">
        <f t="shared" si="0"/>
        <v>796363.5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58">
        <v>36730</v>
      </c>
      <c r="K29" s="17">
        <v>0</v>
      </c>
      <c r="L29" s="13">
        <v>36730</v>
      </c>
      <c r="M29" s="13">
        <v>37101.01</v>
      </c>
      <c r="N29" s="13">
        <v>111303.03</v>
      </c>
      <c r="O29" s="15"/>
      <c r="P29" s="13"/>
      <c r="Q29" s="16">
        <f t="shared" si="0"/>
        <v>1113030.3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58">
        <v>36730</v>
      </c>
      <c r="K30" s="17">
        <v>0</v>
      </c>
      <c r="L30" s="13">
        <v>36730</v>
      </c>
      <c r="M30" s="13">
        <v>37101.01</v>
      </c>
      <c r="N30" s="13">
        <v>111303.03</v>
      </c>
      <c r="O30" s="15"/>
      <c r="P30" s="13"/>
      <c r="Q30" s="16">
        <f t="shared" si="0"/>
        <v>1113030.3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58">
        <v>1327</v>
      </c>
      <c r="K31" s="17">
        <v>0</v>
      </c>
      <c r="L31" s="13">
        <v>1327</v>
      </c>
      <c r="M31" s="13">
        <v>1340.4</v>
      </c>
      <c r="N31" s="13">
        <v>180954</v>
      </c>
      <c r="O31" s="15"/>
      <c r="P31" s="13"/>
      <c r="Q31" s="16">
        <f t="shared" si="0"/>
        <v>1809540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58">
        <v>4077</v>
      </c>
      <c r="K32" s="17">
        <v>0</v>
      </c>
      <c r="L32" s="13">
        <v>4077</v>
      </c>
      <c r="M32" s="13">
        <v>4118.18</v>
      </c>
      <c r="N32" s="13">
        <v>370636.2</v>
      </c>
      <c r="O32" s="15"/>
      <c r="P32" s="13"/>
      <c r="Q32" s="16">
        <f t="shared" si="0"/>
        <v>3706362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58">
        <v>4266</v>
      </c>
      <c r="K33" s="17">
        <v>0</v>
      </c>
      <c r="L33" s="13">
        <v>4266</v>
      </c>
      <c r="M33" s="13">
        <v>4309.09</v>
      </c>
      <c r="N33" s="13">
        <v>387818.10000000003</v>
      </c>
      <c r="O33" s="15"/>
      <c r="P33" s="13"/>
      <c r="Q33" s="16">
        <f t="shared" si="0"/>
        <v>3878181.0000000005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58">
        <v>4544</v>
      </c>
      <c r="K34" s="17">
        <v>0</v>
      </c>
      <c r="L34" s="13">
        <v>4544</v>
      </c>
      <c r="M34" s="13">
        <v>4589.8999999999996</v>
      </c>
      <c r="N34" s="13">
        <v>413090.99999999994</v>
      </c>
      <c r="O34" s="15"/>
      <c r="P34" s="13"/>
      <c r="Q34" s="16">
        <f t="shared" si="0"/>
        <v>4130909.9999999995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58">
        <v>5751</v>
      </c>
      <c r="K35" s="17">
        <v>0</v>
      </c>
      <c r="L35" s="13">
        <v>5751</v>
      </c>
      <c r="M35" s="13">
        <v>5809.09</v>
      </c>
      <c r="N35" s="13">
        <v>522818.10000000003</v>
      </c>
      <c r="O35" s="15"/>
      <c r="P35" s="13"/>
      <c r="Q35" s="16">
        <f t="shared" si="0"/>
        <v>5228181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58">
        <v>6010</v>
      </c>
      <c r="K36" s="17">
        <v>0</v>
      </c>
      <c r="L36" s="13">
        <v>6010</v>
      </c>
      <c r="M36" s="13">
        <v>6070.71</v>
      </c>
      <c r="N36" s="13">
        <v>236757.69</v>
      </c>
      <c r="O36" s="15"/>
      <c r="P36" s="13"/>
      <c r="Q36" s="16">
        <f t="shared" si="0"/>
        <v>2367576.9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58">
        <v>5992</v>
      </c>
      <c r="K37" s="17">
        <v>0</v>
      </c>
      <c r="L37" s="13">
        <v>5992</v>
      </c>
      <c r="M37" s="13">
        <v>6052.53</v>
      </c>
      <c r="N37" s="13">
        <v>236048.66999999998</v>
      </c>
      <c r="O37" s="15"/>
      <c r="P37" s="13"/>
      <c r="Q37" s="16">
        <f t="shared" si="0"/>
        <v>2360486.6999999997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58">
        <v>16995</v>
      </c>
      <c r="K38" s="17">
        <v>0</v>
      </c>
      <c r="L38" s="13">
        <v>16995</v>
      </c>
      <c r="M38" s="13">
        <v>17166.669999999998</v>
      </c>
      <c r="N38" s="13">
        <v>3605000.6999999997</v>
      </c>
      <c r="O38" s="15"/>
      <c r="P38" s="13"/>
      <c r="Q38" s="16">
        <f t="shared" si="0"/>
        <v>36050007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58">
        <v>40297</v>
      </c>
      <c r="K39" s="17">
        <v>0</v>
      </c>
      <c r="L39" s="13">
        <v>40297</v>
      </c>
      <c r="M39" s="13">
        <v>40704.04</v>
      </c>
      <c r="N39" s="13">
        <v>6105606</v>
      </c>
      <c r="O39" s="15"/>
      <c r="P39" s="13"/>
      <c r="Q39" s="16">
        <f t="shared" si="0"/>
        <v>61056060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58">
        <v>6046</v>
      </c>
      <c r="K40" s="17">
        <v>0</v>
      </c>
      <c r="L40" s="13">
        <v>6046</v>
      </c>
      <c r="M40" s="13">
        <v>6107.07</v>
      </c>
      <c r="N40" s="13">
        <v>201533.31</v>
      </c>
      <c r="O40" s="15"/>
      <c r="P40" s="13"/>
      <c r="Q40" s="16">
        <f t="shared" si="0"/>
        <v>2015333.1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58">
        <v>51100</v>
      </c>
      <c r="K41" s="17">
        <v>0</v>
      </c>
      <c r="L41" s="13">
        <v>51100</v>
      </c>
      <c r="M41" s="13">
        <v>51616.160000000003</v>
      </c>
      <c r="N41" s="13">
        <v>154848.48000000001</v>
      </c>
      <c r="O41" s="15"/>
      <c r="P41" s="13"/>
      <c r="Q41" s="16">
        <f t="shared" si="0"/>
        <v>1548484.8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58">
        <v>14716</v>
      </c>
      <c r="K42" s="17">
        <v>0</v>
      </c>
      <c r="L42" s="13">
        <v>14716</v>
      </c>
      <c r="M42" s="13">
        <v>14864.65</v>
      </c>
      <c r="N42" s="13">
        <v>89187.9</v>
      </c>
      <c r="O42" s="15"/>
      <c r="P42" s="13"/>
      <c r="Q42" s="16">
        <f t="shared" si="0"/>
        <v>891879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58">
        <v>28317</v>
      </c>
      <c r="K43" s="17">
        <v>0</v>
      </c>
      <c r="L43" s="13">
        <v>28317</v>
      </c>
      <c r="M43" s="13">
        <v>28603.03</v>
      </c>
      <c r="N43" s="13">
        <v>85809.09</v>
      </c>
      <c r="O43" s="15"/>
      <c r="P43" s="13"/>
      <c r="Q43" s="16">
        <f t="shared" si="0"/>
        <v>858090.89999999991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58">
        <v>159918</v>
      </c>
      <c r="K44" s="17">
        <v>0</v>
      </c>
      <c r="L44" s="13">
        <v>159918</v>
      </c>
      <c r="M44" s="13">
        <v>161533.32999999999</v>
      </c>
      <c r="N44" s="13">
        <v>484599.99</v>
      </c>
      <c r="O44" s="15"/>
      <c r="P44" s="13"/>
      <c r="Q44" s="16">
        <f t="shared" si="0"/>
        <v>4845999.9000000004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58">
        <v>243331</v>
      </c>
      <c r="K45" s="17">
        <v>0</v>
      </c>
      <c r="L45" s="13">
        <v>243331</v>
      </c>
      <c r="M45" s="13">
        <v>245788.89</v>
      </c>
      <c r="N45" s="13">
        <v>737366.67</v>
      </c>
      <c r="O45" s="15"/>
      <c r="P45" s="13"/>
      <c r="Q45" s="16">
        <f t="shared" si="0"/>
        <v>7373666.7000000002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58">
        <v>403931</v>
      </c>
      <c r="K46" s="17">
        <v>0</v>
      </c>
      <c r="L46" s="13">
        <v>403931</v>
      </c>
      <c r="M46" s="13">
        <v>408011.11</v>
      </c>
      <c r="N46" s="13">
        <v>1224033.33</v>
      </c>
      <c r="O46" s="15"/>
      <c r="P46" s="13"/>
      <c r="Q46" s="16">
        <f t="shared" si="0"/>
        <v>12240333.300000001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679236959.5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67923695.950000003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12905502.23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760066157.68000007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70" priority="7">
      <formula>ISERROR($Q49)</formula>
    </cfRule>
  </conditionalFormatting>
  <conditionalFormatting sqref="Q49">
    <cfRule type="expression" dxfId="269" priority="6">
      <formula>ISERROR($J47)</formula>
    </cfRule>
  </conditionalFormatting>
  <conditionalFormatting sqref="Q52">
    <cfRule type="expression" dxfId="268" priority="5">
      <formula>ISERROR($Q52)</formula>
    </cfRule>
  </conditionalFormatting>
  <conditionalFormatting sqref="Q52">
    <cfRule type="expression" dxfId="267" priority="4">
      <formula>ISERROR($Q52)</formula>
    </cfRule>
  </conditionalFormatting>
  <conditionalFormatting sqref="Q52">
    <cfRule type="expression" dxfId="266" priority="3">
      <formula>ISERROR($Q52)</formula>
    </cfRule>
  </conditionalFormatting>
  <conditionalFormatting sqref="Q52">
    <cfRule type="expression" dxfId="265" priority="8">
      <formula>ISERROR($J53)</formula>
    </cfRule>
  </conditionalFormatting>
  <conditionalFormatting sqref="Q47">
    <cfRule type="expression" dxfId="264" priority="9">
      <formula>ISERROR($G48)</formula>
    </cfRule>
  </conditionalFormatting>
  <conditionalFormatting sqref="D3:E3">
    <cfRule type="cellIs" dxfId="263" priority="2" operator="equal">
      <formula>0</formula>
    </cfRule>
  </conditionalFormatting>
  <conditionalFormatting sqref="Q51">
    <cfRule type="expression" dxfId="262" priority="1">
      <formula>ISERROR($Q51)</formula>
    </cfRule>
  </conditionalFormatting>
  <conditionalFormatting sqref="Q50">
    <cfRule type="expression" dxfId="261" priority="10">
      <formula>ISERROR($Q50)</formula>
    </cfRule>
  </conditionalFormatting>
  <dataValidations count="10">
    <dataValidation type="decimal" allowBlank="1" showInputMessage="1" showErrorMessage="1" sqref="G52:G53" xr:uid="{8A45DC75-BA2C-4ABE-AB03-80C244C8B9FF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F1821E0B-C796-43FF-ADDC-B683DB198C5A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1282EC3A-CB33-407A-84A9-D7DED9AF405C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1F12695A-D83F-4757-90BE-09ED43BCE44B}">
      <formula1>A8</formula1>
    </dataValidation>
    <dataValidation operator="greaterThanOrEqual" allowBlank="1" showInputMessage="1" showErrorMessage="1" sqref="K10:K46" xr:uid="{413F4219-BB08-4A6C-ACE7-57C7518A7C48}"/>
    <dataValidation type="decimal" allowBlank="1" showInputMessage="1" showErrorMessage="1" errorTitle="Error" error="Mayor a 1" sqref="Q47:Q48" xr:uid="{B3CFA1FF-EC81-47D2-8144-F6B8350DFA2E}">
      <formula1>0.011</formula1>
      <formula2>AG50</formula2>
    </dataValidation>
    <dataValidation type="decimal" operator="greaterThan" allowBlank="1" showInputMessage="1" showErrorMessage="1" sqref="O8:P46" xr:uid="{2A0CB3C0-2BF4-4D8B-BEE2-82787C62229B}">
      <formula1>0</formula1>
    </dataValidation>
    <dataValidation type="decimal" allowBlank="1" showInputMessage="1" showErrorMessage="1" errorTitle="Error" error="Mayor a 1" promptTitle="Porcentaje de AIU" prompt="Mayor a 1" sqref="N47" xr:uid="{61E40B88-BAFE-4371-8F8A-06995015B4AB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0023AA4A-E991-4478-8EB4-1F329AE85C17}">
      <formula1>0.011</formula1>
      <formula2>R50</formula2>
    </dataValidation>
    <dataValidation type="list" allowBlank="1" showInputMessage="1" showErrorMessage="1" sqref="D4" xr:uid="{7910D17C-302C-40CB-A6E9-2148A81C0F6E}">
      <formula1>INDIRECT("regioncobertura"&amp;$D$3)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84BC-A773-41B3-8359-0984E08F5783}">
  <sheetPr>
    <tabColor rgb="FFFF0000"/>
  </sheetPr>
  <dimension ref="A1:Q54"/>
  <sheetViews>
    <sheetView topLeftCell="H1" workbookViewId="0">
      <selection activeCell="N46" sqref="N46"/>
    </sheetView>
  </sheetViews>
  <sheetFormatPr baseColWidth="10" defaultRowHeight="15" x14ac:dyDescent="0.25"/>
  <cols>
    <col min="10" max="10" width="13" customWidth="1"/>
    <col min="12" max="12" width="14" customWidth="1"/>
    <col min="13" max="14" width="14.140625" customWidth="1"/>
    <col min="17" max="17" width="18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'[3]Solicitud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16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33">
        <v>1695864</v>
      </c>
      <c r="K9" s="14"/>
      <c r="L9" s="13">
        <v>1695864</v>
      </c>
      <c r="M9" s="13">
        <v>1712993.94</v>
      </c>
      <c r="N9" s="13">
        <v>18842933.34</v>
      </c>
      <c r="O9" s="15"/>
      <c r="P9" s="13"/>
      <c r="Q9" s="16">
        <f t="shared" si="0"/>
        <v>188429333.40000001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14287</v>
      </c>
      <c r="K10" s="17">
        <v>0</v>
      </c>
      <c r="L10" s="13">
        <v>14287</v>
      </c>
      <c r="M10" s="13">
        <v>14431.31</v>
      </c>
      <c r="N10" s="13">
        <v>432939.3</v>
      </c>
      <c r="O10" s="15"/>
      <c r="P10" s="13"/>
      <c r="Q10" s="16">
        <f t="shared" si="0"/>
        <v>4329393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38543</v>
      </c>
      <c r="K11" s="17">
        <v>0</v>
      </c>
      <c r="L11" s="13">
        <v>38543</v>
      </c>
      <c r="M11" s="13">
        <v>38932.32</v>
      </c>
      <c r="N11" s="13">
        <v>4671878.4000000004</v>
      </c>
      <c r="O11" s="15"/>
      <c r="P11" s="13"/>
      <c r="Q11" s="16">
        <f t="shared" si="0"/>
        <v>46718784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13052</v>
      </c>
      <c r="K12" s="17">
        <v>0</v>
      </c>
      <c r="L12" s="13">
        <v>13052</v>
      </c>
      <c r="M12" s="13">
        <v>13183.84</v>
      </c>
      <c r="N12" s="13">
        <v>3164121.6</v>
      </c>
      <c r="O12" s="15"/>
      <c r="P12" s="13"/>
      <c r="Q12" s="16">
        <f t="shared" si="0"/>
        <v>31641216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14366</v>
      </c>
      <c r="K13" s="17">
        <v>0</v>
      </c>
      <c r="L13" s="13">
        <v>14366</v>
      </c>
      <c r="M13" s="13">
        <v>14511.11</v>
      </c>
      <c r="N13" s="13">
        <v>3482666.4000000004</v>
      </c>
      <c r="O13" s="15"/>
      <c r="P13" s="13"/>
      <c r="Q13" s="16">
        <f t="shared" si="0"/>
        <v>34826664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14152</v>
      </c>
      <c r="K14" s="17">
        <v>0</v>
      </c>
      <c r="L14" s="13">
        <v>14152</v>
      </c>
      <c r="M14" s="13">
        <v>14294.95</v>
      </c>
      <c r="N14" s="13">
        <v>428848.5</v>
      </c>
      <c r="O14" s="15"/>
      <c r="P14" s="13"/>
      <c r="Q14" s="16">
        <f t="shared" si="0"/>
        <v>4288485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12569</v>
      </c>
      <c r="K15" s="17">
        <v>0</v>
      </c>
      <c r="L15" s="13">
        <v>12569</v>
      </c>
      <c r="M15" s="13">
        <v>12695.96</v>
      </c>
      <c r="N15" s="13">
        <v>3047030.4</v>
      </c>
      <c r="O15" s="15"/>
      <c r="P15" s="13"/>
      <c r="Q15" s="16">
        <f t="shared" si="0"/>
        <v>30470304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5466</v>
      </c>
      <c r="K16" s="17">
        <v>0</v>
      </c>
      <c r="L16" s="13">
        <v>5466</v>
      </c>
      <c r="M16" s="13">
        <v>5521.21</v>
      </c>
      <c r="N16" s="13">
        <v>364399.86</v>
      </c>
      <c r="O16" s="15"/>
      <c r="P16" s="13"/>
      <c r="Q16" s="16">
        <f t="shared" si="0"/>
        <v>3643998.5999999996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4381</v>
      </c>
      <c r="K17" s="17">
        <v>0</v>
      </c>
      <c r="L17" s="13">
        <v>4381</v>
      </c>
      <c r="M17" s="13">
        <v>4425.25</v>
      </c>
      <c r="N17" s="13">
        <v>398272.5</v>
      </c>
      <c r="O17" s="15"/>
      <c r="P17" s="13"/>
      <c r="Q17" s="16">
        <f t="shared" si="0"/>
        <v>3982725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4425</v>
      </c>
      <c r="K18" s="17">
        <v>0</v>
      </c>
      <c r="L18" s="13">
        <v>4425</v>
      </c>
      <c r="M18" s="13">
        <v>4469.7</v>
      </c>
      <c r="N18" s="13">
        <v>134091</v>
      </c>
      <c r="O18" s="15"/>
      <c r="P18" s="13"/>
      <c r="Q18" s="16">
        <f t="shared" si="0"/>
        <v>1340910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10738</v>
      </c>
      <c r="K19" s="17">
        <v>0</v>
      </c>
      <c r="L19" s="13">
        <v>10738</v>
      </c>
      <c r="M19" s="13">
        <v>10846.46</v>
      </c>
      <c r="N19" s="13">
        <v>325393.8</v>
      </c>
      <c r="O19" s="15"/>
      <c r="P19" s="13"/>
      <c r="Q19" s="16">
        <f t="shared" si="0"/>
        <v>3253938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9382</v>
      </c>
      <c r="K20" s="17">
        <v>0</v>
      </c>
      <c r="L20" s="13">
        <v>9382</v>
      </c>
      <c r="M20" s="13">
        <v>9476.77</v>
      </c>
      <c r="N20" s="13">
        <v>710757.75</v>
      </c>
      <c r="O20" s="15"/>
      <c r="P20" s="13"/>
      <c r="Q20" s="16">
        <f t="shared" si="0"/>
        <v>7107577.5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440</v>
      </c>
      <c r="K21" s="17">
        <v>0</v>
      </c>
      <c r="L21" s="13">
        <v>440</v>
      </c>
      <c r="M21" s="13">
        <v>444.44</v>
      </c>
      <c r="N21" s="13">
        <v>33333</v>
      </c>
      <c r="O21" s="15"/>
      <c r="P21" s="13"/>
      <c r="Q21" s="16">
        <f t="shared" si="0"/>
        <v>333330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6257</v>
      </c>
      <c r="K22" s="17">
        <v>0</v>
      </c>
      <c r="L22" s="13">
        <v>6257</v>
      </c>
      <c r="M22" s="13">
        <v>6320.2</v>
      </c>
      <c r="N22" s="13">
        <v>189606</v>
      </c>
      <c r="O22" s="15"/>
      <c r="P22" s="13"/>
      <c r="Q22" s="16">
        <f t="shared" si="0"/>
        <v>1896060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6257</v>
      </c>
      <c r="K23" s="17">
        <v>0</v>
      </c>
      <c r="L23" s="13">
        <v>6257</v>
      </c>
      <c r="M23" s="13">
        <v>6320.2</v>
      </c>
      <c r="N23" s="13">
        <v>18960.599999999999</v>
      </c>
      <c r="O23" s="15"/>
      <c r="P23" s="13"/>
      <c r="Q23" s="16">
        <f t="shared" si="0"/>
        <v>189606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4551</v>
      </c>
      <c r="K24" s="17">
        <v>0</v>
      </c>
      <c r="L24" s="13">
        <v>4551</v>
      </c>
      <c r="M24" s="13">
        <v>4596.97</v>
      </c>
      <c r="N24" s="13">
        <v>137909.1</v>
      </c>
      <c r="O24" s="15"/>
      <c r="P24" s="13"/>
      <c r="Q24" s="16">
        <f t="shared" si="0"/>
        <v>1379091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3294</v>
      </c>
      <c r="K25" s="17">
        <v>0</v>
      </c>
      <c r="L25" s="13">
        <v>3294</v>
      </c>
      <c r="M25" s="13">
        <v>3327.27</v>
      </c>
      <c r="N25" s="13">
        <v>99818.1</v>
      </c>
      <c r="O25" s="15"/>
      <c r="P25" s="13"/>
      <c r="Q25" s="16">
        <f t="shared" si="0"/>
        <v>998181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11305</v>
      </c>
      <c r="K26" s="17">
        <v>0</v>
      </c>
      <c r="L26" s="13">
        <v>11305</v>
      </c>
      <c r="M26" s="13">
        <v>11419.19</v>
      </c>
      <c r="N26" s="13">
        <v>342575.7</v>
      </c>
      <c r="O26" s="15"/>
      <c r="P26" s="13"/>
      <c r="Q26" s="16">
        <f t="shared" si="0"/>
        <v>3425757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6672</v>
      </c>
      <c r="K27" s="17">
        <v>0</v>
      </c>
      <c r="L27" s="13">
        <v>6672</v>
      </c>
      <c r="M27" s="13">
        <v>6739.39</v>
      </c>
      <c r="N27" s="13">
        <v>202181.7</v>
      </c>
      <c r="O27" s="15"/>
      <c r="P27" s="13"/>
      <c r="Q27" s="16">
        <f t="shared" si="0"/>
        <v>2021817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26280</v>
      </c>
      <c r="K28" s="17">
        <v>0</v>
      </c>
      <c r="L28" s="13">
        <v>26280</v>
      </c>
      <c r="M28" s="13">
        <v>26545.45</v>
      </c>
      <c r="N28" s="13">
        <v>79636.350000000006</v>
      </c>
      <c r="O28" s="15"/>
      <c r="P28" s="13"/>
      <c r="Q28" s="16">
        <f t="shared" si="0"/>
        <v>796363.5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36730</v>
      </c>
      <c r="K29" s="17">
        <v>0</v>
      </c>
      <c r="L29" s="13">
        <v>36730</v>
      </c>
      <c r="M29" s="13">
        <v>37101.01</v>
      </c>
      <c r="N29" s="13">
        <v>111303.03</v>
      </c>
      <c r="O29" s="15"/>
      <c r="P29" s="13"/>
      <c r="Q29" s="16">
        <f t="shared" si="0"/>
        <v>1113030.3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36730</v>
      </c>
      <c r="K30" s="17">
        <v>0</v>
      </c>
      <c r="L30" s="13">
        <v>36730</v>
      </c>
      <c r="M30" s="13">
        <v>37101.01</v>
      </c>
      <c r="N30" s="13">
        <v>111303.03</v>
      </c>
      <c r="O30" s="15"/>
      <c r="P30" s="13"/>
      <c r="Q30" s="16">
        <f t="shared" si="0"/>
        <v>1113030.3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1327</v>
      </c>
      <c r="K31" s="17">
        <v>0</v>
      </c>
      <c r="L31" s="13">
        <v>1327</v>
      </c>
      <c r="M31" s="13">
        <v>1340.4</v>
      </c>
      <c r="N31" s="13">
        <v>180954</v>
      </c>
      <c r="O31" s="15"/>
      <c r="P31" s="13"/>
      <c r="Q31" s="16">
        <f t="shared" si="0"/>
        <v>1809540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4077</v>
      </c>
      <c r="K32" s="17">
        <v>0</v>
      </c>
      <c r="L32" s="13">
        <v>4077</v>
      </c>
      <c r="M32" s="13">
        <v>4118.18</v>
      </c>
      <c r="N32" s="13">
        <v>370636.2</v>
      </c>
      <c r="O32" s="15"/>
      <c r="P32" s="13"/>
      <c r="Q32" s="16">
        <f t="shared" si="0"/>
        <v>3706362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4266</v>
      </c>
      <c r="K33" s="17">
        <v>0</v>
      </c>
      <c r="L33" s="13">
        <v>4266</v>
      </c>
      <c r="M33" s="13">
        <v>4309.09</v>
      </c>
      <c r="N33" s="13">
        <v>387818.10000000003</v>
      </c>
      <c r="O33" s="15"/>
      <c r="P33" s="13"/>
      <c r="Q33" s="16">
        <f t="shared" si="0"/>
        <v>3878181.0000000005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4544</v>
      </c>
      <c r="K34" s="17">
        <v>0</v>
      </c>
      <c r="L34" s="13">
        <v>4544</v>
      </c>
      <c r="M34" s="13">
        <v>4589.8999999999996</v>
      </c>
      <c r="N34" s="13">
        <v>413090.99999999994</v>
      </c>
      <c r="O34" s="15"/>
      <c r="P34" s="13"/>
      <c r="Q34" s="16">
        <f t="shared" si="0"/>
        <v>4130909.9999999995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5751</v>
      </c>
      <c r="K35" s="17">
        <v>0</v>
      </c>
      <c r="L35" s="13">
        <v>5751</v>
      </c>
      <c r="M35" s="13">
        <v>5809.09</v>
      </c>
      <c r="N35" s="13">
        <v>522818.10000000003</v>
      </c>
      <c r="O35" s="15"/>
      <c r="P35" s="13"/>
      <c r="Q35" s="16">
        <f t="shared" si="0"/>
        <v>5228181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6010</v>
      </c>
      <c r="K36" s="17">
        <v>0</v>
      </c>
      <c r="L36" s="13">
        <v>6010</v>
      </c>
      <c r="M36" s="13">
        <v>6070.71</v>
      </c>
      <c r="N36" s="13">
        <v>236757.69</v>
      </c>
      <c r="O36" s="15"/>
      <c r="P36" s="13"/>
      <c r="Q36" s="16">
        <f t="shared" si="0"/>
        <v>2367576.9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5992</v>
      </c>
      <c r="K37" s="17">
        <v>0</v>
      </c>
      <c r="L37" s="13">
        <v>5992</v>
      </c>
      <c r="M37" s="13">
        <v>6052.53</v>
      </c>
      <c r="N37" s="13">
        <v>236048.66999999998</v>
      </c>
      <c r="O37" s="15"/>
      <c r="P37" s="13"/>
      <c r="Q37" s="16">
        <f t="shared" si="0"/>
        <v>2360486.6999999997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16995</v>
      </c>
      <c r="K38" s="17">
        <v>0</v>
      </c>
      <c r="L38" s="13">
        <v>16995</v>
      </c>
      <c r="M38" s="13">
        <v>17166.669999999998</v>
      </c>
      <c r="N38" s="13">
        <v>3605000.6999999997</v>
      </c>
      <c r="O38" s="15"/>
      <c r="P38" s="13"/>
      <c r="Q38" s="16">
        <f t="shared" si="0"/>
        <v>36050007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40297</v>
      </c>
      <c r="K39" s="17">
        <v>0</v>
      </c>
      <c r="L39" s="13">
        <v>40297</v>
      </c>
      <c r="M39" s="13">
        <v>40704.04</v>
      </c>
      <c r="N39" s="13">
        <v>6105606</v>
      </c>
      <c r="O39" s="15"/>
      <c r="P39" s="13"/>
      <c r="Q39" s="16">
        <f t="shared" si="0"/>
        <v>61056060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6046</v>
      </c>
      <c r="K40" s="17">
        <v>0</v>
      </c>
      <c r="L40" s="13">
        <v>6046</v>
      </c>
      <c r="M40" s="13">
        <v>6107.07</v>
      </c>
      <c r="N40" s="13">
        <v>201533.31</v>
      </c>
      <c r="O40" s="15"/>
      <c r="P40" s="13"/>
      <c r="Q40" s="16">
        <f t="shared" si="0"/>
        <v>2015333.1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51100</v>
      </c>
      <c r="K41" s="17">
        <v>0</v>
      </c>
      <c r="L41" s="13">
        <v>51100</v>
      </c>
      <c r="M41" s="13">
        <v>51616.160000000003</v>
      </c>
      <c r="N41" s="13">
        <v>154848.48000000001</v>
      </c>
      <c r="O41" s="15"/>
      <c r="P41" s="13"/>
      <c r="Q41" s="16">
        <f t="shared" si="0"/>
        <v>1548484.8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14716</v>
      </c>
      <c r="K42" s="17">
        <v>0</v>
      </c>
      <c r="L42" s="13">
        <v>14716</v>
      </c>
      <c r="M42" s="13">
        <v>14864.65</v>
      </c>
      <c r="N42" s="13">
        <v>89187.9</v>
      </c>
      <c r="O42" s="15"/>
      <c r="P42" s="13"/>
      <c r="Q42" s="16">
        <f t="shared" si="0"/>
        <v>891879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28317</v>
      </c>
      <c r="K43" s="17">
        <v>0</v>
      </c>
      <c r="L43" s="13">
        <v>28317</v>
      </c>
      <c r="M43" s="13">
        <v>28603.03</v>
      </c>
      <c r="N43" s="13">
        <v>85809.09</v>
      </c>
      <c r="O43" s="15"/>
      <c r="P43" s="13"/>
      <c r="Q43" s="16">
        <f t="shared" si="0"/>
        <v>858090.89999999991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159918</v>
      </c>
      <c r="K44" s="17">
        <v>0</v>
      </c>
      <c r="L44" s="13">
        <v>159918</v>
      </c>
      <c r="M44" s="13">
        <v>161533.32999999999</v>
      </c>
      <c r="N44" s="13">
        <v>484599.99</v>
      </c>
      <c r="O44" s="15"/>
      <c r="P44" s="13"/>
      <c r="Q44" s="16">
        <f t="shared" si="0"/>
        <v>4845999.9000000004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243331</v>
      </c>
      <c r="K45" s="17">
        <v>0</v>
      </c>
      <c r="L45" s="13">
        <v>243331</v>
      </c>
      <c r="M45" s="13">
        <v>245788.89</v>
      </c>
      <c r="N45" s="13">
        <v>737366.67</v>
      </c>
      <c r="O45" s="15"/>
      <c r="P45" s="13"/>
      <c r="Q45" s="16">
        <f t="shared" si="0"/>
        <v>7373666.7000000002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403931</v>
      </c>
      <c r="K46" s="17">
        <v>0</v>
      </c>
      <c r="L46" s="13">
        <v>403931</v>
      </c>
      <c r="M46" s="13">
        <v>408011.11</v>
      </c>
      <c r="N46" s="13">
        <v>1224033.33</v>
      </c>
      <c r="O46" s="15"/>
      <c r="P46" s="13"/>
      <c r="Q46" s="16">
        <f t="shared" si="0"/>
        <v>12240333.300000001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679236959.5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67923695.950000003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12905502.23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760066157.68000007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60" priority="7">
      <formula>ISERROR($Q49)</formula>
    </cfRule>
  </conditionalFormatting>
  <conditionalFormatting sqref="Q49">
    <cfRule type="expression" dxfId="259" priority="6">
      <formula>ISERROR($J47)</formula>
    </cfRule>
  </conditionalFormatting>
  <conditionalFormatting sqref="Q52">
    <cfRule type="expression" dxfId="258" priority="5">
      <formula>ISERROR($Q52)</formula>
    </cfRule>
  </conditionalFormatting>
  <conditionalFormatting sqref="Q52">
    <cfRule type="expression" dxfId="257" priority="4">
      <formula>ISERROR($Q52)</formula>
    </cfRule>
  </conditionalFormatting>
  <conditionalFormatting sqref="Q52">
    <cfRule type="expression" dxfId="256" priority="3">
      <formula>ISERROR($Q52)</formula>
    </cfRule>
  </conditionalFormatting>
  <conditionalFormatting sqref="Q52">
    <cfRule type="expression" dxfId="255" priority="8">
      <formula>ISERROR($J53)</formula>
    </cfRule>
  </conditionalFormatting>
  <conditionalFormatting sqref="Q47">
    <cfRule type="expression" dxfId="254" priority="9">
      <formula>ISERROR($G48)</formula>
    </cfRule>
  </conditionalFormatting>
  <conditionalFormatting sqref="D3:E3">
    <cfRule type="cellIs" dxfId="253" priority="2" operator="equal">
      <formula>0</formula>
    </cfRule>
  </conditionalFormatting>
  <conditionalFormatting sqref="Q51">
    <cfRule type="expression" dxfId="252" priority="1">
      <formula>ISERROR($Q51)</formula>
    </cfRule>
  </conditionalFormatting>
  <conditionalFormatting sqref="Q50">
    <cfRule type="expression" dxfId="251" priority="10">
      <formula>ISERROR($Q50)</formula>
    </cfRule>
  </conditionalFormatting>
  <dataValidations count="10">
    <dataValidation type="decimal" allowBlank="1" showInputMessage="1" showErrorMessage="1" sqref="G52:G53" xr:uid="{AE6A352B-2FD5-43F9-AE57-21F775925B5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5C7056B9-052C-40D7-AB65-29DC40657083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BC9081D9-6B45-4E61-9001-5DDC314E7790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282B595A-E5E7-4F76-A805-B69A8E523F56}">
      <formula1>A8</formula1>
    </dataValidation>
    <dataValidation operator="greaterThanOrEqual" allowBlank="1" showInputMessage="1" showErrorMessage="1" sqref="K10:K46" xr:uid="{8DEA5613-CC9A-469D-8FFC-04A1AC171992}"/>
    <dataValidation type="decimal" allowBlank="1" showInputMessage="1" showErrorMessage="1" errorTitle="Error" error="Mayor a 1" sqref="Q47:Q48" xr:uid="{56F743C5-0EE9-436C-8C40-FD371A74FC37}">
      <formula1>0.011</formula1>
      <formula2>AG50</formula2>
    </dataValidation>
    <dataValidation type="decimal" operator="greaterThan" allowBlank="1" showInputMessage="1" showErrorMessage="1" sqref="O8:P46" xr:uid="{FC0C5DF2-B38A-4741-9BAC-4081AAA30D6D}">
      <formula1>0</formula1>
    </dataValidation>
    <dataValidation type="decimal" allowBlank="1" showInputMessage="1" showErrorMessage="1" errorTitle="Error" error="Mayor a 1" promptTitle="Porcentaje de AIU" prompt="Mayor a 1" sqref="N47" xr:uid="{FAB6E5D7-54B6-4394-B278-FBD51B178C2F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157DFDB7-0E39-46B2-A749-1537385B997A}">
      <formula1>0.011</formula1>
      <formula2>R50</formula2>
    </dataValidation>
    <dataValidation type="list" allowBlank="1" showInputMessage="1" showErrorMessage="1" sqref="D4" xr:uid="{F47049C1-74FE-4B5F-89D5-03E7B60A1FA3}">
      <formula1>INDIRECT("regioncobertura"&amp;$D$3)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EC06-63B7-4604-A324-26BED4EEA4A1}">
  <sheetPr>
    <tabColor rgb="FFFF0000"/>
  </sheetPr>
  <dimension ref="A1:Q54"/>
  <sheetViews>
    <sheetView topLeftCell="D1" workbookViewId="0">
      <selection activeCell="E14" sqref="E14"/>
    </sheetView>
  </sheetViews>
  <sheetFormatPr baseColWidth="10" defaultRowHeight="15" x14ac:dyDescent="0.25"/>
  <cols>
    <col min="10" max="10" width="16.140625" customWidth="1"/>
    <col min="12" max="14" width="16.140625" customWidth="1"/>
    <col min="17" max="17" width="19.855468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'[4]Solicitud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18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33">
        <v>2200293</v>
      </c>
      <c r="K8" s="14">
        <v>0</v>
      </c>
      <c r="L8" s="13">
        <v>2200293</v>
      </c>
      <c r="M8" s="13">
        <v>2222518.1800000002</v>
      </c>
      <c r="N8" s="13">
        <v>15557627.260000002</v>
      </c>
      <c r="O8" s="15"/>
      <c r="P8" s="3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33">
        <v>1408187</v>
      </c>
      <c r="K9" s="14">
        <v>0</v>
      </c>
      <c r="L9" s="13">
        <v>1408187</v>
      </c>
      <c r="M9" s="13">
        <v>1422411.11</v>
      </c>
      <c r="N9" s="13">
        <v>15646522.210000001</v>
      </c>
      <c r="O9" s="15"/>
      <c r="P9" s="3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33">
        <v>13235</v>
      </c>
      <c r="K10" s="17">
        <v>0.64911220249338897</v>
      </c>
      <c r="L10" s="13">
        <v>4643.9999999999973</v>
      </c>
      <c r="M10" s="13">
        <v>4690.91</v>
      </c>
      <c r="N10" s="13">
        <v>140727.29999999999</v>
      </c>
      <c r="O10" s="15"/>
      <c r="P10" s="33"/>
      <c r="Q10" s="16">
        <f t="shared" si="0"/>
        <v>1407273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33">
        <v>34049</v>
      </c>
      <c r="K11" s="17">
        <v>0.70891215601045598</v>
      </c>
      <c r="L11" s="13">
        <v>9911.2499999999836</v>
      </c>
      <c r="M11" s="13">
        <v>10011.36</v>
      </c>
      <c r="N11" s="13">
        <v>1201363.2000000002</v>
      </c>
      <c r="O11" s="15"/>
      <c r="P11" s="33"/>
      <c r="Q11" s="16">
        <f t="shared" si="0"/>
        <v>12013632.000000002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33">
        <v>11878</v>
      </c>
      <c r="K12" s="17">
        <v>0.66086462367401899</v>
      </c>
      <c r="L12" s="13">
        <v>4028.2500000000023</v>
      </c>
      <c r="M12" s="13">
        <v>4068.94</v>
      </c>
      <c r="N12" s="13">
        <v>976545.6</v>
      </c>
      <c r="O12" s="15"/>
      <c r="P12" s="33"/>
      <c r="Q12" s="16">
        <f t="shared" si="0"/>
        <v>9765456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33">
        <v>11878</v>
      </c>
      <c r="K13" s="17">
        <v>0.64331116349553796</v>
      </c>
      <c r="L13" s="13">
        <v>4236.75</v>
      </c>
      <c r="M13" s="13">
        <v>4279.55</v>
      </c>
      <c r="N13" s="13">
        <v>1027092</v>
      </c>
      <c r="O13" s="15"/>
      <c r="P13" s="33"/>
      <c r="Q13" s="16">
        <f t="shared" si="0"/>
        <v>10270920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33">
        <v>14140</v>
      </c>
      <c r="K14" s="17">
        <v>0.63640381895332399</v>
      </c>
      <c r="L14" s="13">
        <v>5141.2499999999991</v>
      </c>
      <c r="M14" s="13">
        <v>5193.18</v>
      </c>
      <c r="N14" s="13">
        <v>155795.40000000002</v>
      </c>
      <c r="O14" s="15"/>
      <c r="P14" s="33"/>
      <c r="Q14" s="16">
        <f t="shared" si="0"/>
        <v>1557954.0000000002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33">
        <v>10350</v>
      </c>
      <c r="K15" s="17">
        <v>0.604927536231884</v>
      </c>
      <c r="L15" s="13">
        <v>4089.0000000000005</v>
      </c>
      <c r="M15" s="13">
        <v>4130.3</v>
      </c>
      <c r="N15" s="13">
        <v>991272</v>
      </c>
      <c r="O15" s="15"/>
      <c r="P15" s="33"/>
      <c r="Q15" s="16">
        <f t="shared" si="0"/>
        <v>9912720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33">
        <v>4638</v>
      </c>
      <c r="K16" s="17">
        <v>0.62968952134540701</v>
      </c>
      <c r="L16" s="13">
        <v>1717.5000000000023</v>
      </c>
      <c r="M16" s="13">
        <v>1734.85</v>
      </c>
      <c r="N16" s="13">
        <v>114500.09999999999</v>
      </c>
      <c r="O16" s="15"/>
      <c r="P16" s="33"/>
      <c r="Q16" s="16">
        <f t="shared" si="0"/>
        <v>1145001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33">
        <v>4072</v>
      </c>
      <c r="K17" s="17">
        <v>0.63199904176817201</v>
      </c>
      <c r="L17" s="13">
        <v>1498.4999019200036</v>
      </c>
      <c r="M17" s="13">
        <v>1513.64</v>
      </c>
      <c r="N17" s="13">
        <v>136227.6</v>
      </c>
      <c r="O17" s="15"/>
      <c r="P17" s="33"/>
      <c r="Q17" s="16">
        <f t="shared" si="0"/>
        <v>1362276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33">
        <v>5090</v>
      </c>
      <c r="K18" s="17">
        <v>0.55567779960707298</v>
      </c>
      <c r="L18" s="13">
        <v>2261.5999999999985</v>
      </c>
      <c r="M18" s="13">
        <v>2284.44</v>
      </c>
      <c r="N18" s="13">
        <v>68533.2</v>
      </c>
      <c r="O18" s="15"/>
      <c r="P18" s="33"/>
      <c r="Q18" s="16">
        <f t="shared" si="0"/>
        <v>685332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33">
        <v>11651</v>
      </c>
      <c r="K19" s="17">
        <v>0.64518067711870197</v>
      </c>
      <c r="L19" s="13">
        <v>4133.9999308900033</v>
      </c>
      <c r="M19" s="13">
        <v>4175.76</v>
      </c>
      <c r="N19" s="13">
        <v>125272.8</v>
      </c>
      <c r="O19" s="15"/>
      <c r="P19" s="33"/>
      <c r="Q19" s="16">
        <f t="shared" si="0"/>
        <v>1252728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33">
        <v>9332</v>
      </c>
      <c r="K20" s="17">
        <v>0.87878268324046305</v>
      </c>
      <c r="L20" s="13">
        <v>1131.1999999999989</v>
      </c>
      <c r="M20" s="13">
        <v>1142.6300000000001</v>
      </c>
      <c r="N20" s="13">
        <v>85697.250000000015</v>
      </c>
      <c r="O20" s="15"/>
      <c r="P20" s="33"/>
      <c r="Q20" s="16">
        <f t="shared" si="0"/>
        <v>856972.50000000012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33">
        <v>407</v>
      </c>
      <c r="K21" s="17">
        <v>0.510565110565111</v>
      </c>
      <c r="L21" s="13">
        <v>199.19999999999982</v>
      </c>
      <c r="M21" s="13">
        <v>201.21</v>
      </c>
      <c r="N21" s="13">
        <v>15090.75</v>
      </c>
      <c r="O21" s="15"/>
      <c r="P21" s="33"/>
      <c r="Q21" s="16">
        <f t="shared" si="0"/>
        <v>150907.5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33">
        <v>5882</v>
      </c>
      <c r="K22" s="17">
        <v>0.70282216933015995</v>
      </c>
      <c r="L22" s="13">
        <v>1747.9999999999991</v>
      </c>
      <c r="M22" s="13">
        <v>1765.66</v>
      </c>
      <c r="N22" s="13">
        <v>52969.8</v>
      </c>
      <c r="O22" s="15"/>
      <c r="P22" s="33"/>
      <c r="Q22" s="16">
        <f t="shared" si="0"/>
        <v>529698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33">
        <v>5995</v>
      </c>
      <c r="K23" s="17">
        <v>0.70842368640533804</v>
      </c>
      <c r="L23" s="13">
        <v>1747.9999999999984</v>
      </c>
      <c r="M23" s="13">
        <v>1765.66</v>
      </c>
      <c r="N23" s="13">
        <v>5296.9800000000005</v>
      </c>
      <c r="O23" s="15"/>
      <c r="P23" s="33"/>
      <c r="Q23" s="16">
        <f t="shared" si="0"/>
        <v>52969.8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33">
        <v>4921</v>
      </c>
      <c r="K24" s="17">
        <v>0.77484251168461704</v>
      </c>
      <c r="L24" s="13">
        <v>1107.9999999999995</v>
      </c>
      <c r="M24" s="13">
        <v>1119.19</v>
      </c>
      <c r="N24" s="13">
        <v>33575.700000000004</v>
      </c>
      <c r="O24" s="15"/>
      <c r="P24" s="33"/>
      <c r="Q24" s="16">
        <f t="shared" si="0"/>
        <v>335757.00000000006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33">
        <v>3054</v>
      </c>
      <c r="K25" s="17">
        <v>0.66444007858546195</v>
      </c>
      <c r="L25" s="13">
        <v>1024.7999999999993</v>
      </c>
      <c r="M25" s="13">
        <v>1035.1500000000001</v>
      </c>
      <c r="N25" s="13">
        <v>31054.500000000004</v>
      </c>
      <c r="O25" s="15"/>
      <c r="P25" s="33"/>
      <c r="Q25" s="16">
        <f t="shared" si="0"/>
        <v>310545.00000000006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33">
        <v>11086</v>
      </c>
      <c r="K26" s="17">
        <v>0.63271243009200795</v>
      </c>
      <c r="L26" s="13">
        <v>4071.75</v>
      </c>
      <c r="M26" s="13">
        <v>4112.88</v>
      </c>
      <c r="N26" s="13">
        <v>123386.40000000001</v>
      </c>
      <c r="O26" s="15"/>
      <c r="P26" s="33"/>
      <c r="Q26" s="16">
        <f t="shared" si="0"/>
        <v>1233864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33">
        <v>7104</v>
      </c>
      <c r="K27" s="17">
        <v>0.72691441441441396</v>
      </c>
      <c r="L27" s="13">
        <v>1940.0000000000032</v>
      </c>
      <c r="M27" s="13">
        <v>1959.6</v>
      </c>
      <c r="N27" s="13">
        <v>58788</v>
      </c>
      <c r="O27" s="15"/>
      <c r="P27" s="33"/>
      <c r="Q27" s="16">
        <f t="shared" si="0"/>
        <v>587880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33">
        <v>30542</v>
      </c>
      <c r="K28" s="17">
        <v>0.71187217601990704</v>
      </c>
      <c r="L28" s="13">
        <v>8799.9999999999982</v>
      </c>
      <c r="M28" s="13">
        <v>8888.89</v>
      </c>
      <c r="N28" s="13">
        <v>26666.67</v>
      </c>
      <c r="O28" s="15"/>
      <c r="P28" s="33"/>
      <c r="Q28" s="16">
        <f t="shared" si="0"/>
        <v>266666.69999999995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33">
        <v>34841</v>
      </c>
      <c r="K29" s="17">
        <v>0.65984902844350002</v>
      </c>
      <c r="L29" s="13">
        <v>11851.200000000015</v>
      </c>
      <c r="M29" s="13">
        <v>11970.91</v>
      </c>
      <c r="N29" s="13">
        <v>35912.729999999996</v>
      </c>
      <c r="O29" s="15"/>
      <c r="P29" s="33"/>
      <c r="Q29" s="16">
        <f t="shared" si="0"/>
        <v>359127.29999999993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33">
        <v>34841</v>
      </c>
      <c r="K30" s="17">
        <v>0.65984902844350002</v>
      </c>
      <c r="L30" s="13">
        <v>11851.200000000015</v>
      </c>
      <c r="M30" s="13">
        <v>11970.91</v>
      </c>
      <c r="N30" s="13">
        <v>35912.729999999996</v>
      </c>
      <c r="O30" s="15"/>
      <c r="P30" s="33"/>
      <c r="Q30" s="16">
        <f t="shared" si="0"/>
        <v>359127.29999999993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33">
        <v>1120</v>
      </c>
      <c r="K31" s="17">
        <v>0</v>
      </c>
      <c r="L31" s="13">
        <v>1120</v>
      </c>
      <c r="M31" s="13">
        <v>1131.31</v>
      </c>
      <c r="N31" s="13">
        <v>152726.85</v>
      </c>
      <c r="O31" s="15"/>
      <c r="P31" s="33"/>
      <c r="Q31" s="16">
        <f t="shared" si="0"/>
        <v>1527268.5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33">
        <v>4751</v>
      </c>
      <c r="K32" s="17">
        <v>0</v>
      </c>
      <c r="L32" s="13">
        <v>4751</v>
      </c>
      <c r="M32" s="13">
        <v>4798.99</v>
      </c>
      <c r="N32" s="13">
        <v>431909.1</v>
      </c>
      <c r="O32" s="15"/>
      <c r="P32" s="33"/>
      <c r="Q32" s="16">
        <f t="shared" si="0"/>
        <v>4319091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33">
        <v>5034</v>
      </c>
      <c r="K33" s="17">
        <v>0.796930870083433</v>
      </c>
      <c r="L33" s="13">
        <v>1022.2499999999983</v>
      </c>
      <c r="M33" s="13">
        <v>1032.58</v>
      </c>
      <c r="N33" s="13">
        <v>92932.2</v>
      </c>
      <c r="O33" s="15"/>
      <c r="P33" s="33"/>
      <c r="Q33" s="16">
        <f t="shared" si="0"/>
        <v>929322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33">
        <v>5034</v>
      </c>
      <c r="K34" s="17">
        <v>0.796930870083433</v>
      </c>
      <c r="L34" s="13">
        <v>1022.2499999999983</v>
      </c>
      <c r="M34" s="13">
        <v>1032.58</v>
      </c>
      <c r="N34" s="13">
        <v>92932.2</v>
      </c>
      <c r="O34" s="15"/>
      <c r="P34" s="33"/>
      <c r="Q34" s="16">
        <f t="shared" si="0"/>
        <v>929322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33">
        <v>8032</v>
      </c>
      <c r="K35" s="17">
        <v>0</v>
      </c>
      <c r="L35" s="13">
        <v>8032</v>
      </c>
      <c r="M35" s="13">
        <v>8113.13</v>
      </c>
      <c r="N35" s="13">
        <v>730181.7</v>
      </c>
      <c r="O35" s="15"/>
      <c r="P35" s="33"/>
      <c r="Q35" s="16">
        <f t="shared" si="0"/>
        <v>7301817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33">
        <v>5656</v>
      </c>
      <c r="K36" s="17">
        <v>0.61757425742574301</v>
      </c>
      <c r="L36" s="13">
        <v>2162.9999999999977</v>
      </c>
      <c r="M36" s="13">
        <v>2184.85</v>
      </c>
      <c r="N36" s="13">
        <v>85209.15</v>
      </c>
      <c r="O36" s="15"/>
      <c r="P36" s="33"/>
      <c r="Q36" s="16">
        <f t="shared" si="0"/>
        <v>852091.5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33">
        <v>5882</v>
      </c>
      <c r="K37" s="17">
        <v>0.63634818089085299</v>
      </c>
      <c r="L37" s="13">
        <v>2139.0000000000027</v>
      </c>
      <c r="M37" s="13">
        <v>2160.61</v>
      </c>
      <c r="N37" s="13">
        <v>84263.790000000008</v>
      </c>
      <c r="O37" s="15"/>
      <c r="P37" s="33"/>
      <c r="Q37" s="16">
        <f t="shared" si="0"/>
        <v>842637.90000000014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33">
        <v>15158</v>
      </c>
      <c r="K38" s="17">
        <v>0</v>
      </c>
      <c r="L38" s="13">
        <v>15158</v>
      </c>
      <c r="M38" s="13">
        <v>15311.11</v>
      </c>
      <c r="N38" s="13">
        <v>3215333.1</v>
      </c>
      <c r="O38" s="15"/>
      <c r="P38" s="33"/>
      <c r="Q38" s="16">
        <f t="shared" si="0"/>
        <v>32153331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33">
        <v>38687</v>
      </c>
      <c r="K39" s="17">
        <v>0</v>
      </c>
      <c r="L39" s="13">
        <v>38687</v>
      </c>
      <c r="M39" s="13">
        <v>39077.78</v>
      </c>
      <c r="N39" s="13">
        <v>5861667</v>
      </c>
      <c r="O39" s="15"/>
      <c r="P39" s="33"/>
      <c r="Q39" s="16">
        <f t="shared" si="0"/>
        <v>58616670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33">
        <v>4977</v>
      </c>
      <c r="K40" s="17">
        <v>0.69893510146674698</v>
      </c>
      <c r="L40" s="13">
        <v>1498.4000000000003</v>
      </c>
      <c r="M40" s="13">
        <v>1513.54</v>
      </c>
      <c r="N40" s="13">
        <v>49946.82</v>
      </c>
      <c r="O40" s="15"/>
      <c r="P40" s="33"/>
      <c r="Q40" s="16">
        <f t="shared" si="0"/>
        <v>499468.2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33">
        <v>40497</v>
      </c>
      <c r="K41" s="17">
        <v>0.86888905351013701</v>
      </c>
      <c r="L41" s="13">
        <v>5309.5999999999813</v>
      </c>
      <c r="M41" s="13">
        <v>5363.23</v>
      </c>
      <c r="N41" s="13">
        <v>16089.689999999999</v>
      </c>
      <c r="O41" s="15"/>
      <c r="P41" s="33"/>
      <c r="Q41" s="16">
        <f t="shared" si="0"/>
        <v>160896.9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33">
        <v>19796</v>
      </c>
      <c r="K42" s="17">
        <v>0.87658112750050499</v>
      </c>
      <c r="L42" s="13">
        <v>2443.2000000000035</v>
      </c>
      <c r="M42" s="13">
        <v>2467.88</v>
      </c>
      <c r="N42" s="13">
        <v>14807.28</v>
      </c>
      <c r="O42" s="15"/>
      <c r="P42" s="33"/>
      <c r="Q42" s="16">
        <f t="shared" si="0"/>
        <v>148072.80000000002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33">
        <v>19117</v>
      </c>
      <c r="K43" s="17">
        <v>0.66350368781712599</v>
      </c>
      <c r="L43" s="13">
        <v>6432.8000000000029</v>
      </c>
      <c r="M43" s="13">
        <v>6497.78</v>
      </c>
      <c r="N43" s="13">
        <v>19493.34</v>
      </c>
      <c r="O43" s="15"/>
      <c r="P43" s="33"/>
      <c r="Q43" s="16">
        <f t="shared" si="0"/>
        <v>194933.4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33">
        <v>229520</v>
      </c>
      <c r="K44" s="17">
        <v>0.91275357267340496</v>
      </c>
      <c r="L44" s="13">
        <v>20024.800000000094</v>
      </c>
      <c r="M44" s="13">
        <v>20227.07</v>
      </c>
      <c r="N44" s="13">
        <v>60681.21</v>
      </c>
      <c r="O44" s="15"/>
      <c r="P44" s="33"/>
      <c r="Q44" s="16">
        <f t="shared" si="0"/>
        <v>606812.1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33">
        <v>325786</v>
      </c>
      <c r="K45" s="17">
        <v>0.911078131043077</v>
      </c>
      <c r="L45" s="13">
        <v>28969.500000000116</v>
      </c>
      <c r="M45" s="13">
        <v>29262.12</v>
      </c>
      <c r="N45" s="13">
        <v>87786.36</v>
      </c>
      <c r="O45" s="15"/>
      <c r="P45" s="33"/>
      <c r="Q45" s="16">
        <f t="shared" si="0"/>
        <v>877863.6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33">
        <v>542297</v>
      </c>
      <c r="K46" s="17">
        <v>0.95000820583554801</v>
      </c>
      <c r="L46" s="13">
        <v>27110.39999999982</v>
      </c>
      <c r="M46" s="13">
        <v>27384.240000000002</v>
      </c>
      <c r="N46" s="13">
        <v>82152.72</v>
      </c>
      <c r="O46" s="15"/>
      <c r="P46" s="33"/>
      <c r="Q46" s="16">
        <f t="shared" si="0"/>
        <v>821527.2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477239426.89999998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47723942.689999998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9067549.1099999994</v>
      </c>
    </row>
    <row r="52" spans="1:17" x14ac:dyDescent="0.25">
      <c r="A52" s="5"/>
      <c r="B52" s="34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534030918.69999999</v>
      </c>
    </row>
    <row r="53" spans="1:17" x14ac:dyDescent="0.25">
      <c r="A53" s="5"/>
      <c r="B53" s="34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35"/>
      <c r="C54" s="35"/>
      <c r="D54" s="35"/>
      <c r="E54" s="96" t="s">
        <v>200</v>
      </c>
      <c r="F54" s="97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50" priority="7">
      <formula>ISERROR($Q49)</formula>
    </cfRule>
  </conditionalFormatting>
  <conditionalFormatting sqref="Q49">
    <cfRule type="expression" dxfId="249" priority="6">
      <formula>ISERROR($J47)</formula>
    </cfRule>
  </conditionalFormatting>
  <conditionalFormatting sqref="Q52">
    <cfRule type="expression" dxfId="248" priority="5">
      <formula>ISERROR($Q52)</formula>
    </cfRule>
  </conditionalFormatting>
  <conditionalFormatting sqref="Q52">
    <cfRule type="expression" dxfId="247" priority="4">
      <formula>ISERROR($Q52)</formula>
    </cfRule>
  </conditionalFormatting>
  <conditionalFormatting sqref="Q52">
    <cfRule type="expression" dxfId="246" priority="3">
      <formula>ISERROR($Q52)</formula>
    </cfRule>
  </conditionalFormatting>
  <conditionalFormatting sqref="Q52">
    <cfRule type="expression" dxfId="245" priority="8">
      <formula>ISERROR($J53)</formula>
    </cfRule>
  </conditionalFormatting>
  <conditionalFormatting sqref="Q47">
    <cfRule type="expression" dxfId="244" priority="9">
      <formula>ISERROR($G48)</formula>
    </cfRule>
  </conditionalFormatting>
  <conditionalFormatting sqref="D3:E3">
    <cfRule type="cellIs" dxfId="243" priority="2" operator="equal">
      <formula>0</formula>
    </cfRule>
  </conditionalFormatting>
  <conditionalFormatting sqref="Q51">
    <cfRule type="expression" dxfId="242" priority="1">
      <formula>ISERROR($Q51)</formula>
    </cfRule>
  </conditionalFormatting>
  <conditionalFormatting sqref="Q50">
    <cfRule type="expression" dxfId="241" priority="10">
      <formula>ISERROR($Q50)</formula>
    </cfRule>
  </conditionalFormatting>
  <dataValidations count="10">
    <dataValidation type="decimal" allowBlank="1" showInputMessage="1" showErrorMessage="1" sqref="G52:G53" xr:uid="{28BBD2A1-15AF-448F-8FD7-13E92D7E11F1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3C3084C0-6C80-4AF5-B2CE-1B0BF29BA546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B134BCB9-6E54-46B2-B640-DF412BD6D775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EB042FED-C40B-4467-9638-554B22FFA80A}">
      <formula1>A8</formula1>
    </dataValidation>
    <dataValidation operator="greaterThanOrEqual" allowBlank="1" showInputMessage="1" showErrorMessage="1" sqref="K10:K46" xr:uid="{06781708-6E73-466D-820E-5CF8B39B9444}"/>
    <dataValidation type="decimal" allowBlank="1" showInputMessage="1" showErrorMessage="1" errorTitle="Error" error="Mayor a 1" sqref="Q47:Q48" xr:uid="{823AD83A-82B0-4AEB-ADC3-BF6309E313A6}">
      <formula1>0.011</formula1>
      <formula2>AG50</formula2>
    </dataValidation>
    <dataValidation type="decimal" operator="greaterThan" allowBlank="1" showInputMessage="1" showErrorMessage="1" sqref="O8:P46" xr:uid="{648BB260-79FC-4FCD-9418-E4E2632C7395}">
      <formula1>0</formula1>
    </dataValidation>
    <dataValidation type="decimal" allowBlank="1" showInputMessage="1" showErrorMessage="1" errorTitle="Error" error="Mayor a 1" promptTitle="Porcentaje de AIU" prompt="Mayor a 1" sqref="N47" xr:uid="{268B62C1-4290-43D9-A103-12013B43A6E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2119DE91-F04D-401F-971F-27576386A958}">
      <formula1>0.011</formula1>
      <formula2>R50</formula2>
    </dataValidation>
    <dataValidation type="list" allowBlank="1" showInputMessage="1" showErrorMessage="1" sqref="D4" xr:uid="{B5369383-8D0C-47C6-86DD-ABD3AD3509BC}">
      <formula1>INDIRECT("regioncobertura"&amp;$D$3)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8260-2AA4-4D46-96B8-B02393804785}">
  <sheetPr>
    <tabColor rgb="FFFF0000"/>
  </sheetPr>
  <dimension ref="A1:Q54"/>
  <sheetViews>
    <sheetView topLeftCell="D1" workbookViewId="0">
      <selection activeCell="J12" sqref="J12"/>
    </sheetView>
  </sheetViews>
  <sheetFormatPr baseColWidth="10" defaultRowHeight="15" x14ac:dyDescent="0.25"/>
  <cols>
    <col min="10" max="10" width="14.7109375" customWidth="1"/>
    <col min="12" max="14" width="14" customWidth="1"/>
    <col min="17" max="17" width="20.425781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'[5]Solicitud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123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1460740</v>
      </c>
      <c r="K9" s="14"/>
      <c r="L9" s="33">
        <v>1460740</v>
      </c>
      <c r="M9" s="13">
        <v>1475494.95</v>
      </c>
      <c r="N9" s="13">
        <v>16230444.449999999</v>
      </c>
      <c r="O9" s="15"/>
      <c r="P9" s="13"/>
      <c r="Q9" s="16">
        <f t="shared" si="0"/>
        <v>162304444.5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9829</v>
      </c>
      <c r="K10" s="17">
        <v>0</v>
      </c>
      <c r="L10" s="13">
        <v>9829</v>
      </c>
      <c r="M10" s="13">
        <v>9928.2800000000007</v>
      </c>
      <c r="N10" s="13">
        <v>297848.40000000002</v>
      </c>
      <c r="O10" s="15"/>
      <c r="P10" s="13"/>
      <c r="Q10" s="16">
        <f t="shared" si="0"/>
        <v>2978484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33374</v>
      </c>
      <c r="K11" s="17">
        <v>0</v>
      </c>
      <c r="L11" s="13">
        <v>33374</v>
      </c>
      <c r="M11" s="13">
        <v>33711.11</v>
      </c>
      <c r="N11" s="13">
        <v>4045333.2</v>
      </c>
      <c r="O11" s="15"/>
      <c r="P11" s="13"/>
      <c r="Q11" s="16">
        <f t="shared" si="0"/>
        <v>40453332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10798</v>
      </c>
      <c r="K12" s="17">
        <v>0</v>
      </c>
      <c r="L12" s="13">
        <v>10798</v>
      </c>
      <c r="M12" s="13">
        <v>10907.07</v>
      </c>
      <c r="N12" s="13">
        <v>2617696.7999999998</v>
      </c>
      <c r="O12" s="15"/>
      <c r="P12" s="13"/>
      <c r="Q12" s="16">
        <f t="shared" si="0"/>
        <v>26176968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5649</v>
      </c>
      <c r="K13" s="17">
        <v>0</v>
      </c>
      <c r="L13" s="13">
        <v>5649</v>
      </c>
      <c r="M13" s="13">
        <v>5706.06</v>
      </c>
      <c r="N13" s="13">
        <v>1369454.4000000001</v>
      </c>
      <c r="O13" s="15"/>
      <c r="P13" s="13"/>
      <c r="Q13" s="16">
        <f t="shared" si="0"/>
        <v>13694544.000000002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14819</v>
      </c>
      <c r="K14" s="17">
        <v>0</v>
      </c>
      <c r="L14" s="13">
        <v>14819</v>
      </c>
      <c r="M14" s="13">
        <v>14968.69</v>
      </c>
      <c r="N14" s="13">
        <v>449060.7</v>
      </c>
      <c r="O14" s="15"/>
      <c r="P14" s="13"/>
      <c r="Q14" s="16">
        <f t="shared" si="0"/>
        <v>4490607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7613</v>
      </c>
      <c r="K15" s="17">
        <v>0</v>
      </c>
      <c r="L15" s="13">
        <v>7613</v>
      </c>
      <c r="M15" s="13">
        <v>7689.9</v>
      </c>
      <c r="N15" s="13">
        <v>1845576</v>
      </c>
      <c r="O15" s="15"/>
      <c r="P15" s="13"/>
      <c r="Q15" s="16">
        <f t="shared" si="0"/>
        <v>18455760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3322</v>
      </c>
      <c r="K16" s="17">
        <v>0</v>
      </c>
      <c r="L16" s="13">
        <v>3322</v>
      </c>
      <c r="M16" s="13">
        <v>3355.56</v>
      </c>
      <c r="N16" s="13">
        <v>221466.96</v>
      </c>
      <c r="O16" s="15"/>
      <c r="P16" s="13"/>
      <c r="Q16" s="16">
        <f t="shared" si="0"/>
        <v>2214669.6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3602</v>
      </c>
      <c r="K17" s="17">
        <v>0</v>
      </c>
      <c r="L17" s="13">
        <v>3602</v>
      </c>
      <c r="M17" s="13">
        <v>3638.38</v>
      </c>
      <c r="N17" s="13">
        <v>327454.2</v>
      </c>
      <c r="O17" s="15"/>
      <c r="P17" s="13"/>
      <c r="Q17" s="16">
        <f t="shared" si="0"/>
        <v>3274542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3371</v>
      </c>
      <c r="K18" s="17">
        <v>0</v>
      </c>
      <c r="L18" s="13">
        <v>3371</v>
      </c>
      <c r="M18" s="13">
        <v>3405.05</v>
      </c>
      <c r="N18" s="13">
        <v>102151.5</v>
      </c>
      <c r="O18" s="15"/>
      <c r="P18" s="13"/>
      <c r="Q18" s="16">
        <f t="shared" si="0"/>
        <v>1021515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13128</v>
      </c>
      <c r="K19" s="17">
        <v>0</v>
      </c>
      <c r="L19" s="13">
        <v>13128</v>
      </c>
      <c r="M19" s="13">
        <v>13260.61</v>
      </c>
      <c r="N19" s="13">
        <v>397818.30000000005</v>
      </c>
      <c r="O19" s="15"/>
      <c r="P19" s="13"/>
      <c r="Q19" s="16">
        <f t="shared" si="0"/>
        <v>3978183.0000000005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6256</v>
      </c>
      <c r="K20" s="17">
        <v>0</v>
      </c>
      <c r="L20" s="13">
        <v>6256</v>
      </c>
      <c r="M20" s="13">
        <v>6319.19</v>
      </c>
      <c r="N20" s="13">
        <v>473939.24999999994</v>
      </c>
      <c r="O20" s="15"/>
      <c r="P20" s="13"/>
      <c r="Q20" s="16">
        <f t="shared" si="0"/>
        <v>4739392.4999999991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307</v>
      </c>
      <c r="K21" s="17">
        <v>0</v>
      </c>
      <c r="L21" s="13">
        <v>307</v>
      </c>
      <c r="M21" s="13">
        <v>310.10000000000002</v>
      </c>
      <c r="N21" s="13">
        <v>23257.5</v>
      </c>
      <c r="O21" s="15"/>
      <c r="P21" s="13"/>
      <c r="Q21" s="16">
        <f t="shared" si="0"/>
        <v>232575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5199</v>
      </c>
      <c r="K22" s="17">
        <v>0</v>
      </c>
      <c r="L22" s="13">
        <v>5199</v>
      </c>
      <c r="M22" s="13">
        <v>5251.52</v>
      </c>
      <c r="N22" s="13">
        <v>157545.60000000001</v>
      </c>
      <c r="O22" s="15"/>
      <c r="P22" s="13"/>
      <c r="Q22" s="16">
        <f t="shared" si="0"/>
        <v>1575456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5114</v>
      </c>
      <c r="K23" s="17">
        <v>0</v>
      </c>
      <c r="L23" s="13">
        <v>5114</v>
      </c>
      <c r="M23" s="13">
        <v>5165.66</v>
      </c>
      <c r="N23" s="13">
        <v>15496.98</v>
      </c>
      <c r="O23" s="15"/>
      <c r="P23" s="13"/>
      <c r="Q23" s="16">
        <f t="shared" si="0"/>
        <v>154969.79999999999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3579</v>
      </c>
      <c r="K24" s="17">
        <v>0</v>
      </c>
      <c r="L24" s="13">
        <v>3579</v>
      </c>
      <c r="M24" s="13">
        <v>3615.15</v>
      </c>
      <c r="N24" s="13">
        <v>108454.5</v>
      </c>
      <c r="O24" s="15"/>
      <c r="P24" s="13"/>
      <c r="Q24" s="16">
        <f t="shared" si="0"/>
        <v>1084545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1620</v>
      </c>
      <c r="K25" s="17">
        <v>0</v>
      </c>
      <c r="L25" s="13">
        <v>1620</v>
      </c>
      <c r="M25" s="13">
        <v>1636.36</v>
      </c>
      <c r="N25" s="13">
        <v>49090.799999999996</v>
      </c>
      <c r="O25" s="15"/>
      <c r="P25" s="13"/>
      <c r="Q25" s="16">
        <f t="shared" si="0"/>
        <v>490907.99999999994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7361</v>
      </c>
      <c r="K26" s="17">
        <v>0</v>
      </c>
      <c r="L26" s="13">
        <v>7361</v>
      </c>
      <c r="M26" s="13">
        <v>7435.35</v>
      </c>
      <c r="N26" s="13">
        <v>223060.5</v>
      </c>
      <c r="O26" s="15"/>
      <c r="P26" s="13"/>
      <c r="Q26" s="16">
        <f t="shared" si="0"/>
        <v>2230605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5003</v>
      </c>
      <c r="K27" s="17">
        <v>0</v>
      </c>
      <c r="L27" s="13">
        <v>5003</v>
      </c>
      <c r="M27" s="13">
        <v>5053.54</v>
      </c>
      <c r="N27" s="13">
        <v>151606.20000000001</v>
      </c>
      <c r="O27" s="15"/>
      <c r="P27" s="13"/>
      <c r="Q27" s="16">
        <f t="shared" si="0"/>
        <v>1516062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28636</v>
      </c>
      <c r="K28" s="17">
        <v>0</v>
      </c>
      <c r="L28" s="13">
        <v>28636</v>
      </c>
      <c r="M28" s="13">
        <v>28925.25</v>
      </c>
      <c r="N28" s="13">
        <v>86775.75</v>
      </c>
      <c r="O28" s="15"/>
      <c r="P28" s="13"/>
      <c r="Q28" s="16">
        <f t="shared" si="0"/>
        <v>867757.5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24795</v>
      </c>
      <c r="K29" s="17">
        <v>0</v>
      </c>
      <c r="L29" s="13">
        <v>24795</v>
      </c>
      <c r="M29" s="13">
        <v>25045.45</v>
      </c>
      <c r="N29" s="13">
        <v>75136.350000000006</v>
      </c>
      <c r="O29" s="15"/>
      <c r="P29" s="13"/>
      <c r="Q29" s="16">
        <f t="shared" si="0"/>
        <v>751363.5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24795</v>
      </c>
      <c r="K30" s="17">
        <v>0</v>
      </c>
      <c r="L30" s="13">
        <v>24795</v>
      </c>
      <c r="M30" s="13">
        <v>25045.45</v>
      </c>
      <c r="N30" s="13">
        <v>75136.350000000006</v>
      </c>
      <c r="O30" s="15"/>
      <c r="P30" s="13"/>
      <c r="Q30" s="16">
        <f t="shared" si="0"/>
        <v>751363.5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630</v>
      </c>
      <c r="K31" s="17">
        <v>0</v>
      </c>
      <c r="L31" s="13">
        <v>630</v>
      </c>
      <c r="M31" s="13">
        <v>636.36</v>
      </c>
      <c r="N31" s="13">
        <v>85908.6</v>
      </c>
      <c r="O31" s="15"/>
      <c r="P31" s="13"/>
      <c r="Q31" s="16">
        <f t="shared" si="0"/>
        <v>859086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3044</v>
      </c>
      <c r="K32" s="17">
        <v>0</v>
      </c>
      <c r="L32" s="13">
        <v>3044</v>
      </c>
      <c r="M32" s="13">
        <v>3074.75</v>
      </c>
      <c r="N32" s="13">
        <v>276727.5</v>
      </c>
      <c r="O32" s="15"/>
      <c r="P32" s="13"/>
      <c r="Q32" s="16">
        <f t="shared" si="0"/>
        <v>2767275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3593</v>
      </c>
      <c r="K33" s="17">
        <v>0</v>
      </c>
      <c r="L33" s="13">
        <v>3593</v>
      </c>
      <c r="M33" s="13">
        <v>3629.29</v>
      </c>
      <c r="N33" s="13">
        <v>326636.09999999998</v>
      </c>
      <c r="O33" s="15"/>
      <c r="P33" s="13"/>
      <c r="Q33" s="16">
        <f t="shared" si="0"/>
        <v>3266361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3593</v>
      </c>
      <c r="K34" s="17">
        <v>0</v>
      </c>
      <c r="L34" s="13">
        <v>3593</v>
      </c>
      <c r="M34" s="13">
        <v>3629.29</v>
      </c>
      <c r="N34" s="13">
        <v>326636.09999999998</v>
      </c>
      <c r="O34" s="15"/>
      <c r="P34" s="13"/>
      <c r="Q34" s="16">
        <f t="shared" si="0"/>
        <v>3266361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3716</v>
      </c>
      <c r="K35" s="17">
        <v>0</v>
      </c>
      <c r="L35" s="13">
        <v>3716</v>
      </c>
      <c r="M35" s="13">
        <v>3753.54</v>
      </c>
      <c r="N35" s="13">
        <v>337818.6</v>
      </c>
      <c r="O35" s="15"/>
      <c r="P35" s="13"/>
      <c r="Q35" s="16">
        <f t="shared" si="0"/>
        <v>3378186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4090</v>
      </c>
      <c r="K36" s="17">
        <v>0</v>
      </c>
      <c r="L36" s="13">
        <v>4090</v>
      </c>
      <c r="M36" s="13">
        <v>4131.3100000000004</v>
      </c>
      <c r="N36" s="13">
        <v>161121.09000000003</v>
      </c>
      <c r="O36" s="15"/>
      <c r="P36" s="13"/>
      <c r="Q36" s="16">
        <f t="shared" si="0"/>
        <v>1611210.9000000004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4176</v>
      </c>
      <c r="K37" s="17">
        <v>0</v>
      </c>
      <c r="L37" s="13">
        <v>4176</v>
      </c>
      <c r="M37" s="13">
        <v>4218.18</v>
      </c>
      <c r="N37" s="13">
        <v>164509.02000000002</v>
      </c>
      <c r="O37" s="15"/>
      <c r="P37" s="13"/>
      <c r="Q37" s="16">
        <f t="shared" si="0"/>
        <v>1645090.2000000002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11449</v>
      </c>
      <c r="K38" s="17">
        <v>0</v>
      </c>
      <c r="L38" s="13">
        <v>11449</v>
      </c>
      <c r="M38" s="13">
        <v>11564.65</v>
      </c>
      <c r="N38" s="13">
        <v>2428576.5</v>
      </c>
      <c r="O38" s="15"/>
      <c r="P38" s="13"/>
      <c r="Q38" s="16">
        <f t="shared" si="0"/>
        <v>24285765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33624</v>
      </c>
      <c r="K39" s="17">
        <v>0</v>
      </c>
      <c r="L39" s="13">
        <v>33624</v>
      </c>
      <c r="M39" s="13">
        <v>33963.64</v>
      </c>
      <c r="N39" s="13">
        <v>5094546</v>
      </c>
      <c r="O39" s="15"/>
      <c r="P39" s="13"/>
      <c r="Q39" s="16">
        <f t="shared" si="0"/>
        <v>50945460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3268</v>
      </c>
      <c r="K40" s="17">
        <v>0</v>
      </c>
      <c r="L40" s="13">
        <v>3268</v>
      </c>
      <c r="M40" s="13">
        <v>3301.01</v>
      </c>
      <c r="N40" s="13">
        <v>108933.33</v>
      </c>
      <c r="O40" s="15"/>
      <c r="P40" s="13"/>
      <c r="Q40" s="16">
        <f t="shared" si="0"/>
        <v>1089333.3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93899</v>
      </c>
      <c r="K41" s="17">
        <v>0</v>
      </c>
      <c r="L41" s="13">
        <v>93899</v>
      </c>
      <c r="M41" s="13">
        <v>94847.47</v>
      </c>
      <c r="N41" s="13">
        <v>284542.41000000003</v>
      </c>
      <c r="O41" s="15"/>
      <c r="P41" s="13"/>
      <c r="Q41" s="16">
        <f t="shared" si="0"/>
        <v>2845424.1000000006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16176</v>
      </c>
      <c r="K42" s="17">
        <v>0</v>
      </c>
      <c r="L42" s="13">
        <v>16176</v>
      </c>
      <c r="M42" s="13">
        <v>16339.39</v>
      </c>
      <c r="N42" s="13">
        <v>98036.34</v>
      </c>
      <c r="O42" s="15"/>
      <c r="P42" s="13"/>
      <c r="Q42" s="16">
        <f t="shared" si="0"/>
        <v>980363.39999999991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29864</v>
      </c>
      <c r="K43" s="17">
        <v>0</v>
      </c>
      <c r="L43" s="13">
        <v>29864</v>
      </c>
      <c r="M43" s="13">
        <v>30165.66</v>
      </c>
      <c r="N43" s="13">
        <v>90496.98</v>
      </c>
      <c r="O43" s="15"/>
      <c r="P43" s="13"/>
      <c r="Q43" s="16">
        <f t="shared" si="0"/>
        <v>904969.79999999993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129616</v>
      </c>
      <c r="K44" s="17">
        <v>0</v>
      </c>
      <c r="L44" s="13">
        <v>129616</v>
      </c>
      <c r="M44" s="13">
        <v>130925.25</v>
      </c>
      <c r="N44" s="13">
        <v>392775.75</v>
      </c>
      <c r="O44" s="15"/>
      <c r="P44" s="13"/>
      <c r="Q44" s="16">
        <f t="shared" si="0"/>
        <v>3927757.5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116655</v>
      </c>
      <c r="K45" s="17">
        <v>0</v>
      </c>
      <c r="L45" s="13">
        <v>116655</v>
      </c>
      <c r="M45" s="13">
        <v>117833.33</v>
      </c>
      <c r="N45" s="13">
        <v>353499.99</v>
      </c>
      <c r="O45" s="15"/>
      <c r="P45" s="13"/>
      <c r="Q45" s="16">
        <f t="shared" si="0"/>
        <v>3534999.9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205209</v>
      </c>
      <c r="K46" s="17">
        <v>0</v>
      </c>
      <c r="L46" s="13">
        <v>205209</v>
      </c>
      <c r="M46" s="13">
        <v>207281.82</v>
      </c>
      <c r="N46" s="13">
        <v>621845.46</v>
      </c>
      <c r="O46" s="15"/>
      <c r="P46" s="13"/>
      <c r="Q46" s="16">
        <f t="shared" si="0"/>
        <v>6218454.5999999996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560540417.20000005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56054041.719999999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10650267.93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627244726.85000002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40" priority="7">
      <formula>ISERROR($Q49)</formula>
    </cfRule>
  </conditionalFormatting>
  <conditionalFormatting sqref="Q49">
    <cfRule type="expression" dxfId="239" priority="6">
      <formula>ISERROR($J47)</formula>
    </cfRule>
  </conditionalFormatting>
  <conditionalFormatting sqref="Q52">
    <cfRule type="expression" dxfId="238" priority="5">
      <formula>ISERROR($Q52)</formula>
    </cfRule>
  </conditionalFormatting>
  <conditionalFormatting sqref="Q52">
    <cfRule type="expression" dxfId="237" priority="4">
      <formula>ISERROR($Q52)</formula>
    </cfRule>
  </conditionalFormatting>
  <conditionalFormatting sqref="Q52">
    <cfRule type="expression" dxfId="236" priority="3">
      <formula>ISERROR($Q52)</formula>
    </cfRule>
  </conditionalFormatting>
  <conditionalFormatting sqref="Q52">
    <cfRule type="expression" dxfId="235" priority="8">
      <formula>ISERROR($J53)</formula>
    </cfRule>
  </conditionalFormatting>
  <conditionalFormatting sqref="Q47">
    <cfRule type="expression" dxfId="234" priority="9">
      <formula>ISERROR($G48)</formula>
    </cfRule>
  </conditionalFormatting>
  <conditionalFormatting sqref="D3:E3">
    <cfRule type="cellIs" dxfId="233" priority="2" operator="equal">
      <formula>0</formula>
    </cfRule>
  </conditionalFormatting>
  <conditionalFormatting sqref="Q51">
    <cfRule type="expression" dxfId="232" priority="1">
      <formula>ISERROR($Q51)</formula>
    </cfRule>
  </conditionalFormatting>
  <conditionalFormatting sqref="Q50">
    <cfRule type="expression" dxfId="231" priority="10">
      <formula>ISERROR($Q50)</formula>
    </cfRule>
  </conditionalFormatting>
  <dataValidations count="10">
    <dataValidation type="decimal" allowBlank="1" showInputMessage="1" showErrorMessage="1" sqref="G52:G53" xr:uid="{BEF1C858-8BB3-44C3-AD04-097F7B649FEB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45990DF0-815C-49F7-BEE5-B21733075FBC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CF9B6949-ABAD-4800-8C82-81B82A34527A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81C21DFB-CEFF-4F79-AB1C-17E6B18FD8F2}">
      <formula1>A8</formula1>
    </dataValidation>
    <dataValidation operator="greaterThanOrEqual" allowBlank="1" showInputMessage="1" showErrorMessage="1" sqref="K10:K46" xr:uid="{9F2E4915-1C55-40BF-81E1-0330E69AB439}"/>
    <dataValidation type="decimal" allowBlank="1" showInputMessage="1" showErrorMessage="1" errorTitle="Error" error="Mayor a 1" sqref="Q47:Q48" xr:uid="{821AECF3-3374-4E2C-8DB9-1169AD027002}">
      <formula1>0.011</formula1>
      <formula2>AG50</formula2>
    </dataValidation>
    <dataValidation type="decimal" operator="greaterThan" allowBlank="1" showInputMessage="1" showErrorMessage="1" sqref="O8:P46" xr:uid="{A1E12B06-5C88-49AF-9283-4053142381E1}">
      <formula1>0</formula1>
    </dataValidation>
    <dataValidation type="decimal" allowBlank="1" showInputMessage="1" showErrorMessage="1" errorTitle="Error" error="Mayor a 1" promptTitle="Porcentaje de AIU" prompt="Mayor a 1" sqref="N47" xr:uid="{D8161F89-9BE9-4BD3-87D7-9D15163CD23D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45F52832-0E7D-4809-A048-35D5C2135C7C}">
      <formula1>0.011</formula1>
      <formula2>R50</formula2>
    </dataValidation>
    <dataValidation type="list" allowBlank="1" showInputMessage="1" showErrorMessage="1" sqref="D4" xr:uid="{23EE325E-5ECB-4EC3-94E1-29922EB6A9EA}">
      <formula1>INDIRECT("regioncobertura"&amp;$D$3)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B908-9650-486F-BB17-C3C9C29B3002}">
  <sheetPr>
    <tabColor rgb="FFFF0000"/>
  </sheetPr>
  <dimension ref="A1:Q54"/>
  <sheetViews>
    <sheetView topLeftCell="I1" workbookViewId="0">
      <selection activeCell="R10" sqref="R10"/>
    </sheetView>
  </sheetViews>
  <sheetFormatPr baseColWidth="10" defaultRowHeight="15" x14ac:dyDescent="0.25"/>
  <cols>
    <col min="10" max="10" width="14.85546875" customWidth="1"/>
    <col min="12" max="14" width="15.140625" customWidth="1"/>
    <col min="17" max="17" width="18.710937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'[6]Solicitud de Cotización General'!H9</f>
        <v>4</v>
      </c>
      <c r="E3" s="78"/>
    </row>
    <row r="4" spans="1:17" ht="25.5" x14ac:dyDescent="0.25">
      <c r="A4" s="5"/>
      <c r="B4" s="9" t="s">
        <v>122</v>
      </c>
      <c r="C4" s="10"/>
      <c r="D4" s="79" t="s">
        <v>201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9423</v>
      </c>
      <c r="K10" s="17">
        <v>0</v>
      </c>
      <c r="L10" s="13">
        <v>9423</v>
      </c>
      <c r="M10" s="13">
        <v>9518.18</v>
      </c>
      <c r="N10" s="13">
        <v>285545.40000000002</v>
      </c>
      <c r="O10" s="15"/>
      <c r="P10" s="13"/>
      <c r="Q10" s="16">
        <f t="shared" si="0"/>
        <v>2855454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26487</v>
      </c>
      <c r="K11" s="17">
        <v>0</v>
      </c>
      <c r="L11" s="13">
        <v>26487</v>
      </c>
      <c r="M11" s="13">
        <v>26754.55</v>
      </c>
      <c r="N11" s="13">
        <v>3210546</v>
      </c>
      <c r="O11" s="15"/>
      <c r="P11" s="13"/>
      <c r="Q11" s="16">
        <f t="shared" si="0"/>
        <v>32105460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8050</v>
      </c>
      <c r="K12" s="17">
        <v>0</v>
      </c>
      <c r="L12" s="13">
        <v>8050</v>
      </c>
      <c r="M12" s="13">
        <v>8131.31</v>
      </c>
      <c r="N12" s="13">
        <v>1951514.4000000001</v>
      </c>
      <c r="O12" s="15"/>
      <c r="P12" s="13"/>
      <c r="Q12" s="16">
        <f t="shared" si="0"/>
        <v>19515144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8346</v>
      </c>
      <c r="K13" s="17">
        <v>0</v>
      </c>
      <c r="L13" s="13">
        <v>8346</v>
      </c>
      <c r="M13" s="13">
        <v>8430.2999999999993</v>
      </c>
      <c r="N13" s="13">
        <v>2023271.9999999998</v>
      </c>
      <c r="O13" s="15"/>
      <c r="P13" s="13"/>
      <c r="Q13" s="16">
        <f t="shared" si="0"/>
        <v>20232719.999999996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12705</v>
      </c>
      <c r="K14" s="17">
        <v>0</v>
      </c>
      <c r="L14" s="13">
        <v>12705</v>
      </c>
      <c r="M14" s="13">
        <v>12833.33</v>
      </c>
      <c r="N14" s="13">
        <v>384999.9</v>
      </c>
      <c r="O14" s="15"/>
      <c r="P14" s="13"/>
      <c r="Q14" s="16">
        <f t="shared" si="0"/>
        <v>3849999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12484</v>
      </c>
      <c r="K15" s="17">
        <v>0</v>
      </c>
      <c r="L15" s="13">
        <v>12484</v>
      </c>
      <c r="M15" s="13">
        <v>12610.1</v>
      </c>
      <c r="N15" s="13">
        <v>3026424</v>
      </c>
      <c r="O15" s="15"/>
      <c r="P15" s="13"/>
      <c r="Q15" s="16">
        <f t="shared" si="0"/>
        <v>30264240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4717</v>
      </c>
      <c r="K16" s="17">
        <v>0</v>
      </c>
      <c r="L16" s="13">
        <v>4717</v>
      </c>
      <c r="M16" s="13">
        <v>4764.6499999999996</v>
      </c>
      <c r="N16" s="13">
        <v>314466.89999999997</v>
      </c>
      <c r="O16" s="15"/>
      <c r="P16" s="13"/>
      <c r="Q16" s="16">
        <f t="shared" si="0"/>
        <v>3144668.9999999995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5407</v>
      </c>
      <c r="K17" s="17">
        <v>0</v>
      </c>
      <c r="L17" s="13">
        <v>5407</v>
      </c>
      <c r="M17" s="13">
        <v>5461.62</v>
      </c>
      <c r="N17" s="13">
        <v>491545.8</v>
      </c>
      <c r="O17" s="15"/>
      <c r="P17" s="13"/>
      <c r="Q17" s="16">
        <f t="shared" si="0"/>
        <v>4915458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4817</v>
      </c>
      <c r="K18" s="17">
        <v>0</v>
      </c>
      <c r="L18" s="13">
        <v>4817</v>
      </c>
      <c r="M18" s="13">
        <v>4865.66</v>
      </c>
      <c r="N18" s="13">
        <v>145969.79999999999</v>
      </c>
      <c r="O18" s="15"/>
      <c r="P18" s="13"/>
      <c r="Q18" s="16">
        <f t="shared" si="0"/>
        <v>1459698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9753</v>
      </c>
      <c r="K19" s="17">
        <v>0</v>
      </c>
      <c r="L19" s="13">
        <v>9753</v>
      </c>
      <c r="M19" s="13">
        <v>9851.52</v>
      </c>
      <c r="N19" s="13">
        <v>295545.60000000003</v>
      </c>
      <c r="O19" s="15"/>
      <c r="P19" s="13"/>
      <c r="Q19" s="16">
        <f t="shared" si="0"/>
        <v>2955456.0000000005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7209</v>
      </c>
      <c r="K20" s="17">
        <v>0</v>
      </c>
      <c r="L20" s="13">
        <v>7209</v>
      </c>
      <c r="M20" s="13">
        <v>7281.82</v>
      </c>
      <c r="N20" s="13">
        <v>546136.5</v>
      </c>
      <c r="O20" s="15"/>
      <c r="P20" s="13"/>
      <c r="Q20" s="16">
        <f t="shared" si="0"/>
        <v>5461365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322</v>
      </c>
      <c r="K21" s="17">
        <v>0</v>
      </c>
      <c r="L21" s="13">
        <v>322</v>
      </c>
      <c r="M21" s="13">
        <v>325.25</v>
      </c>
      <c r="N21" s="13">
        <v>24393.75</v>
      </c>
      <c r="O21" s="15"/>
      <c r="P21" s="13"/>
      <c r="Q21" s="16">
        <f t="shared" si="0"/>
        <v>243937.5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4197</v>
      </c>
      <c r="K22" s="17">
        <v>0</v>
      </c>
      <c r="L22" s="13">
        <v>4197</v>
      </c>
      <c r="M22" s="13">
        <v>4239.3900000000003</v>
      </c>
      <c r="N22" s="13">
        <v>127181.70000000001</v>
      </c>
      <c r="O22" s="15"/>
      <c r="P22" s="13"/>
      <c r="Q22" s="16">
        <f t="shared" si="0"/>
        <v>1271817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4806</v>
      </c>
      <c r="K23" s="17">
        <v>0</v>
      </c>
      <c r="L23" s="13">
        <v>4806</v>
      </c>
      <c r="M23" s="13">
        <v>4854.55</v>
      </c>
      <c r="N23" s="13">
        <v>14563.650000000001</v>
      </c>
      <c r="O23" s="15"/>
      <c r="P23" s="13"/>
      <c r="Q23" s="16">
        <f t="shared" si="0"/>
        <v>145636.5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4262</v>
      </c>
      <c r="K24" s="17">
        <v>0</v>
      </c>
      <c r="L24" s="13">
        <v>4262</v>
      </c>
      <c r="M24" s="13">
        <v>4305.05</v>
      </c>
      <c r="N24" s="13">
        <v>129151.5</v>
      </c>
      <c r="O24" s="15"/>
      <c r="P24" s="13"/>
      <c r="Q24" s="16">
        <f t="shared" si="0"/>
        <v>1291515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2348</v>
      </c>
      <c r="K25" s="17">
        <v>0</v>
      </c>
      <c r="L25" s="13">
        <v>2348</v>
      </c>
      <c r="M25" s="13">
        <v>2371.7199999999998</v>
      </c>
      <c r="N25" s="13">
        <v>71151.599999999991</v>
      </c>
      <c r="O25" s="15"/>
      <c r="P25" s="13"/>
      <c r="Q25" s="16">
        <f t="shared" si="0"/>
        <v>711515.99999999988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7398</v>
      </c>
      <c r="K26" s="17">
        <v>0</v>
      </c>
      <c r="L26" s="13">
        <v>7398</v>
      </c>
      <c r="M26" s="13">
        <v>7472.73</v>
      </c>
      <c r="N26" s="13">
        <v>224181.9</v>
      </c>
      <c r="O26" s="15"/>
      <c r="P26" s="13"/>
      <c r="Q26" s="16">
        <f t="shared" si="0"/>
        <v>2241819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6728</v>
      </c>
      <c r="K27" s="17">
        <v>0</v>
      </c>
      <c r="L27" s="13">
        <v>6728</v>
      </c>
      <c r="M27" s="13">
        <v>6795.96</v>
      </c>
      <c r="N27" s="13">
        <v>203878.8</v>
      </c>
      <c r="O27" s="15"/>
      <c r="P27" s="13"/>
      <c r="Q27" s="16">
        <f t="shared" si="0"/>
        <v>2038788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14432</v>
      </c>
      <c r="K28" s="17">
        <v>0</v>
      </c>
      <c r="L28" s="13">
        <v>14432</v>
      </c>
      <c r="M28" s="13">
        <v>14577.78</v>
      </c>
      <c r="N28" s="13">
        <v>43733.340000000004</v>
      </c>
      <c r="O28" s="15"/>
      <c r="P28" s="13"/>
      <c r="Q28" s="16">
        <f t="shared" si="0"/>
        <v>437333.4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21314</v>
      </c>
      <c r="K29" s="17">
        <v>0</v>
      </c>
      <c r="L29" s="13">
        <v>21314</v>
      </c>
      <c r="M29" s="13">
        <v>21529.29</v>
      </c>
      <c r="N29" s="13">
        <v>64587.87</v>
      </c>
      <c r="O29" s="15"/>
      <c r="P29" s="13"/>
      <c r="Q29" s="16">
        <f t="shared" si="0"/>
        <v>645878.70000000007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21314</v>
      </c>
      <c r="K30" s="17">
        <v>0</v>
      </c>
      <c r="L30" s="13">
        <v>21314</v>
      </c>
      <c r="M30" s="13">
        <v>21529.29</v>
      </c>
      <c r="N30" s="13">
        <v>64587.87</v>
      </c>
      <c r="O30" s="15"/>
      <c r="P30" s="13"/>
      <c r="Q30" s="16">
        <f t="shared" si="0"/>
        <v>645878.70000000007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764</v>
      </c>
      <c r="K31" s="17">
        <v>0</v>
      </c>
      <c r="L31" s="13">
        <v>764</v>
      </c>
      <c r="M31" s="13">
        <v>771.72</v>
      </c>
      <c r="N31" s="13">
        <v>104182.2</v>
      </c>
      <c r="O31" s="15"/>
      <c r="P31" s="13"/>
      <c r="Q31" s="16">
        <f t="shared" si="0"/>
        <v>1041822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3253</v>
      </c>
      <c r="K32" s="17">
        <v>0</v>
      </c>
      <c r="L32" s="13">
        <v>3253</v>
      </c>
      <c r="M32" s="13">
        <v>3285.86</v>
      </c>
      <c r="N32" s="13">
        <v>295727.40000000002</v>
      </c>
      <c r="O32" s="15"/>
      <c r="P32" s="13"/>
      <c r="Q32" s="16">
        <f t="shared" si="0"/>
        <v>2957274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3112</v>
      </c>
      <c r="K33" s="17">
        <v>0</v>
      </c>
      <c r="L33" s="13">
        <v>3112</v>
      </c>
      <c r="M33" s="13">
        <v>3143.43</v>
      </c>
      <c r="N33" s="13">
        <v>282908.7</v>
      </c>
      <c r="O33" s="15"/>
      <c r="P33" s="13"/>
      <c r="Q33" s="16">
        <f t="shared" si="0"/>
        <v>2829087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3112</v>
      </c>
      <c r="K34" s="17">
        <v>0</v>
      </c>
      <c r="L34" s="13">
        <v>3112</v>
      </c>
      <c r="M34" s="13">
        <v>3143.43</v>
      </c>
      <c r="N34" s="13">
        <v>282908.7</v>
      </c>
      <c r="O34" s="15"/>
      <c r="P34" s="13"/>
      <c r="Q34" s="16">
        <f t="shared" si="0"/>
        <v>2829087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4691</v>
      </c>
      <c r="K35" s="17">
        <v>0</v>
      </c>
      <c r="L35" s="13">
        <v>4691</v>
      </c>
      <c r="M35" s="13">
        <v>4738.38</v>
      </c>
      <c r="N35" s="13">
        <v>426454.2</v>
      </c>
      <c r="O35" s="15"/>
      <c r="P35" s="13"/>
      <c r="Q35" s="16">
        <f t="shared" si="0"/>
        <v>4264542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3711</v>
      </c>
      <c r="K36" s="17">
        <v>0</v>
      </c>
      <c r="L36" s="13">
        <v>3711</v>
      </c>
      <c r="M36" s="13">
        <v>3748.48</v>
      </c>
      <c r="N36" s="13">
        <v>146190.72</v>
      </c>
      <c r="O36" s="15"/>
      <c r="P36" s="13"/>
      <c r="Q36" s="16">
        <f t="shared" si="0"/>
        <v>1461907.2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3761</v>
      </c>
      <c r="K37" s="17">
        <v>0</v>
      </c>
      <c r="L37" s="13">
        <v>3761</v>
      </c>
      <c r="M37" s="13">
        <v>3798.99</v>
      </c>
      <c r="N37" s="13">
        <v>148160.60999999999</v>
      </c>
      <c r="O37" s="15"/>
      <c r="P37" s="13"/>
      <c r="Q37" s="16">
        <f t="shared" si="0"/>
        <v>1481606.0999999999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10552</v>
      </c>
      <c r="K38" s="17">
        <v>0</v>
      </c>
      <c r="L38" s="13">
        <v>10552</v>
      </c>
      <c r="M38" s="13">
        <v>10658.59</v>
      </c>
      <c r="N38" s="13">
        <v>2238303.9</v>
      </c>
      <c r="O38" s="15"/>
      <c r="P38" s="13"/>
      <c r="Q38" s="16">
        <f t="shared" si="0"/>
        <v>22383039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25173</v>
      </c>
      <c r="K39" s="17">
        <v>0</v>
      </c>
      <c r="L39" s="13">
        <v>25173</v>
      </c>
      <c r="M39" s="13">
        <v>25427.27</v>
      </c>
      <c r="N39" s="13">
        <v>3814090.5</v>
      </c>
      <c r="O39" s="15"/>
      <c r="P39" s="13"/>
      <c r="Q39" s="16">
        <f t="shared" si="0"/>
        <v>38140905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3533</v>
      </c>
      <c r="K40" s="17">
        <v>0</v>
      </c>
      <c r="L40" s="13">
        <v>3533</v>
      </c>
      <c r="M40" s="13">
        <v>3568.69</v>
      </c>
      <c r="N40" s="13">
        <v>117766.77</v>
      </c>
      <c r="O40" s="15"/>
      <c r="P40" s="13"/>
      <c r="Q40" s="16">
        <f t="shared" si="0"/>
        <v>1177667.7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26483</v>
      </c>
      <c r="K41" s="17">
        <v>0</v>
      </c>
      <c r="L41" s="13">
        <v>26483</v>
      </c>
      <c r="M41" s="13">
        <v>26750.51</v>
      </c>
      <c r="N41" s="13">
        <v>80251.53</v>
      </c>
      <c r="O41" s="15"/>
      <c r="P41" s="13"/>
      <c r="Q41" s="16">
        <f t="shared" si="0"/>
        <v>802515.3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7432</v>
      </c>
      <c r="K42" s="17">
        <v>0</v>
      </c>
      <c r="L42" s="13">
        <v>7432</v>
      </c>
      <c r="M42" s="13">
        <v>7507.07</v>
      </c>
      <c r="N42" s="13">
        <v>45042.42</v>
      </c>
      <c r="O42" s="15"/>
      <c r="P42" s="13"/>
      <c r="Q42" s="16">
        <f t="shared" si="0"/>
        <v>450424.19999999995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15577</v>
      </c>
      <c r="K43" s="17">
        <v>0</v>
      </c>
      <c r="L43" s="13">
        <v>15577</v>
      </c>
      <c r="M43" s="13">
        <v>15734.34</v>
      </c>
      <c r="N43" s="13">
        <v>47203.020000000004</v>
      </c>
      <c r="O43" s="15"/>
      <c r="P43" s="13"/>
      <c r="Q43" s="16">
        <f t="shared" si="0"/>
        <v>472030.20000000007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61645</v>
      </c>
      <c r="K44" s="17">
        <v>0</v>
      </c>
      <c r="L44" s="13">
        <v>61645</v>
      </c>
      <c r="M44" s="13">
        <v>62267.68</v>
      </c>
      <c r="N44" s="13">
        <v>186803.04</v>
      </c>
      <c r="O44" s="15"/>
      <c r="P44" s="13"/>
      <c r="Q44" s="16">
        <f t="shared" si="0"/>
        <v>1868030.4000000001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126694</v>
      </c>
      <c r="K45" s="17">
        <v>0</v>
      </c>
      <c r="L45" s="13">
        <v>126694</v>
      </c>
      <c r="M45" s="13">
        <v>127973.74</v>
      </c>
      <c r="N45" s="13">
        <v>383921.22000000003</v>
      </c>
      <c r="O45" s="15"/>
      <c r="P45" s="13"/>
      <c r="Q45" s="16">
        <f t="shared" si="0"/>
        <v>3839212.2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156423</v>
      </c>
      <c r="K46" s="17">
        <v>0</v>
      </c>
      <c r="L46" s="13">
        <v>156423</v>
      </c>
      <c r="M46" s="13">
        <v>158003.03</v>
      </c>
      <c r="N46" s="13">
        <v>474009.08999999997</v>
      </c>
      <c r="O46" s="15"/>
      <c r="P46" s="13"/>
      <c r="Q46" s="16">
        <f t="shared" si="0"/>
        <v>4740090.8999999994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539214517.70000005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26" t="s">
        <v>192</v>
      </c>
      <c r="P50" s="27">
        <v>0.1</v>
      </c>
      <c r="Q50" s="23">
        <v>53921451.770000003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10245075.84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603381045.31000006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30" priority="7">
      <formula>ISERROR($Q49)</formula>
    </cfRule>
  </conditionalFormatting>
  <conditionalFormatting sqref="Q49">
    <cfRule type="expression" dxfId="229" priority="6">
      <formula>ISERROR($J47)</formula>
    </cfRule>
  </conditionalFormatting>
  <conditionalFormatting sqref="Q52">
    <cfRule type="expression" dxfId="228" priority="5">
      <formula>ISERROR($Q52)</formula>
    </cfRule>
  </conditionalFormatting>
  <conditionalFormatting sqref="Q52">
    <cfRule type="expression" dxfId="227" priority="4">
      <formula>ISERROR($Q52)</formula>
    </cfRule>
  </conditionalFormatting>
  <conditionalFormatting sqref="Q52">
    <cfRule type="expression" dxfId="226" priority="3">
      <formula>ISERROR($Q52)</formula>
    </cfRule>
  </conditionalFormatting>
  <conditionalFormatting sqref="Q52">
    <cfRule type="expression" dxfId="225" priority="8">
      <formula>ISERROR($J53)</formula>
    </cfRule>
  </conditionalFormatting>
  <conditionalFormatting sqref="Q47">
    <cfRule type="expression" dxfId="224" priority="9">
      <formula>ISERROR($G48)</formula>
    </cfRule>
  </conditionalFormatting>
  <conditionalFormatting sqref="D3:E3">
    <cfRule type="cellIs" dxfId="223" priority="2" operator="equal">
      <formula>0</formula>
    </cfRule>
  </conditionalFormatting>
  <conditionalFormatting sqref="Q51">
    <cfRule type="expression" dxfId="222" priority="1">
      <formula>ISERROR($Q51)</formula>
    </cfRule>
  </conditionalFormatting>
  <conditionalFormatting sqref="Q50">
    <cfRule type="expression" dxfId="221" priority="10">
      <formula>ISERROR($Q50)</formula>
    </cfRule>
  </conditionalFormatting>
  <dataValidations count="10">
    <dataValidation type="decimal" allowBlank="1" showInputMessage="1" showErrorMessage="1" sqref="G52:G53" xr:uid="{674C5B4C-BA84-4C6F-9E7C-056E0B7B220B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429553CB-B791-4111-8300-EA6E3BD1245E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3C7C8CD0-F820-4E34-8C00-BCE0E6E8D1DA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766CDD92-9B2D-4546-B7AC-BAB24D29FD30}">
      <formula1>A8</formula1>
    </dataValidation>
    <dataValidation operator="greaterThanOrEqual" allowBlank="1" showInputMessage="1" showErrorMessage="1" sqref="K10:K46" xr:uid="{6DDFED22-F82F-4BA2-B99D-EED2FBA696C6}"/>
    <dataValidation type="decimal" allowBlank="1" showInputMessage="1" showErrorMessage="1" errorTitle="Error" error="Mayor a 1" sqref="Q47:Q48" xr:uid="{EE79BAE9-D398-41C9-AF4A-891539E09ACE}">
      <formula1>0.011</formula1>
      <formula2>AG50</formula2>
    </dataValidation>
    <dataValidation type="decimal" operator="greaterThan" allowBlank="1" showInputMessage="1" showErrorMessage="1" sqref="O8:P46" xr:uid="{4FFC9754-A871-4B48-BBB6-69B2A2B8D570}">
      <formula1>0</formula1>
    </dataValidation>
    <dataValidation type="decimal" allowBlank="1" showInputMessage="1" showErrorMessage="1" errorTitle="Error" error="Mayor a 1" promptTitle="Porcentaje de AIU" prompt="Mayor a 1" sqref="N47" xr:uid="{A56E58AA-0448-4229-84E9-C6F145E617EA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4A6C0DDE-B534-49A9-A19F-8508A4AED79B}">
      <formula1>0.011</formula1>
      <formula2>R50</formula2>
    </dataValidation>
    <dataValidation type="list" allowBlank="1" showInputMessage="1" showErrorMessage="1" sqref="D4" xr:uid="{C3F01C20-1CF4-4F84-A6C7-766CFE4BD46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6586-5A47-48F1-8A9F-2C07F6182F52}">
  <sheetPr>
    <tabColor rgb="FFFF0000"/>
  </sheetPr>
  <dimension ref="A1:Q54"/>
  <sheetViews>
    <sheetView topLeftCell="B43" workbookViewId="0">
      <selection activeCell="L11" sqref="L11"/>
    </sheetView>
  </sheetViews>
  <sheetFormatPr baseColWidth="10" defaultRowHeight="15" x14ac:dyDescent="0.25"/>
  <cols>
    <col min="10" max="10" width="16.28515625" customWidth="1"/>
    <col min="12" max="14" width="16.28515625" customWidth="1"/>
    <col min="17" max="17" width="19.28515625" customWidth="1"/>
  </cols>
  <sheetData>
    <row r="1" spans="1:17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5.5" x14ac:dyDescent="0.25">
      <c r="A3" s="5"/>
      <c r="B3" s="75" t="s">
        <v>121</v>
      </c>
      <c r="C3" s="76"/>
      <c r="D3" s="77">
        <f>'[7]Solicitud de Cotización General'!H9</f>
        <v>4</v>
      </c>
      <c r="E3" s="78"/>
    </row>
    <row r="4" spans="1:17" ht="25.5" x14ac:dyDescent="0.25">
      <c r="A4" s="5"/>
      <c r="B4" s="37" t="s">
        <v>122</v>
      </c>
      <c r="C4" s="38"/>
      <c r="D4" s="79" t="s">
        <v>209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17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17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</row>
    <row r="8" spans="1:17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</row>
    <row r="9" spans="1:17" ht="36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1408187</v>
      </c>
      <c r="K9" s="14"/>
      <c r="L9" s="13">
        <v>1408187</v>
      </c>
      <c r="M9" s="13">
        <v>1422411.11</v>
      </c>
      <c r="N9" s="13">
        <v>15646522.210000001</v>
      </c>
      <c r="O9" s="15"/>
      <c r="P9" s="13"/>
      <c r="Q9" s="16">
        <f t="shared" si="0"/>
        <v>156465222.10000002</v>
      </c>
    </row>
    <row r="10" spans="1:17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9423</v>
      </c>
      <c r="K10" s="17">
        <v>0</v>
      </c>
      <c r="L10" s="13">
        <v>9423</v>
      </c>
      <c r="M10" s="13">
        <v>9518.18</v>
      </c>
      <c r="N10" s="13">
        <v>285545.40000000002</v>
      </c>
      <c r="O10" s="15"/>
      <c r="P10" s="13"/>
      <c r="Q10" s="16">
        <f t="shared" si="0"/>
        <v>2855454</v>
      </c>
    </row>
    <row r="11" spans="1:17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29351</v>
      </c>
      <c r="K11" s="17">
        <v>0.66231985281591776</v>
      </c>
      <c r="L11" s="13">
        <v>9911.2499999999982</v>
      </c>
      <c r="M11" s="13">
        <v>10011.36</v>
      </c>
      <c r="N11" s="13">
        <v>1201363.2000000002</v>
      </c>
      <c r="O11" s="15"/>
      <c r="P11" s="13"/>
      <c r="Q11" s="16">
        <f t="shared" si="0"/>
        <v>12013632.000000002</v>
      </c>
    </row>
    <row r="12" spans="1:17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9038</v>
      </c>
      <c r="K12" s="17">
        <v>0</v>
      </c>
      <c r="L12" s="13">
        <v>9038</v>
      </c>
      <c r="M12" s="13">
        <v>9129.2900000000009</v>
      </c>
      <c r="N12" s="13">
        <v>2191029.6</v>
      </c>
      <c r="O12" s="15"/>
      <c r="P12" s="13"/>
      <c r="Q12" s="16">
        <f t="shared" si="0"/>
        <v>21910296</v>
      </c>
    </row>
    <row r="13" spans="1:17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6731</v>
      </c>
      <c r="K13" s="17">
        <v>0</v>
      </c>
      <c r="L13" s="13">
        <v>6731</v>
      </c>
      <c r="M13" s="13">
        <v>6798.99</v>
      </c>
      <c r="N13" s="13">
        <v>1631757.5999999999</v>
      </c>
      <c r="O13" s="15"/>
      <c r="P13" s="13"/>
      <c r="Q13" s="16">
        <f t="shared" si="0"/>
        <v>16317575.999999998</v>
      </c>
    </row>
    <row r="14" spans="1:17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9946</v>
      </c>
      <c r="K14" s="17">
        <v>0</v>
      </c>
      <c r="L14" s="13">
        <v>9946</v>
      </c>
      <c r="M14" s="13">
        <v>10046.459999999999</v>
      </c>
      <c r="N14" s="13">
        <v>301393.8</v>
      </c>
      <c r="O14" s="15"/>
      <c r="P14" s="13"/>
      <c r="Q14" s="16">
        <f t="shared" si="0"/>
        <v>3013938</v>
      </c>
    </row>
    <row r="15" spans="1:17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8099</v>
      </c>
      <c r="K15" s="17">
        <v>0</v>
      </c>
      <c r="L15" s="13">
        <v>8099</v>
      </c>
      <c r="M15" s="13">
        <v>8180.81</v>
      </c>
      <c r="N15" s="13">
        <v>1963394.4000000001</v>
      </c>
      <c r="O15" s="15"/>
      <c r="P15" s="13"/>
      <c r="Q15" s="16">
        <f t="shared" si="0"/>
        <v>19633944</v>
      </c>
    </row>
    <row r="16" spans="1:17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3897</v>
      </c>
      <c r="K16" s="17">
        <v>0</v>
      </c>
      <c r="L16" s="13">
        <v>3897</v>
      </c>
      <c r="M16" s="13">
        <v>3936.36</v>
      </c>
      <c r="N16" s="13">
        <v>259799.76</v>
      </c>
      <c r="O16" s="15"/>
      <c r="P16" s="13"/>
      <c r="Q16" s="16">
        <f t="shared" si="0"/>
        <v>2597997.6</v>
      </c>
    </row>
    <row r="17" spans="1:17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3251</v>
      </c>
      <c r="K17" s="17">
        <v>0</v>
      </c>
      <c r="L17" s="13">
        <v>3251</v>
      </c>
      <c r="M17" s="13">
        <v>3283.84</v>
      </c>
      <c r="N17" s="13">
        <v>295545.60000000003</v>
      </c>
      <c r="O17" s="15"/>
      <c r="P17" s="13"/>
      <c r="Q17" s="16">
        <f t="shared" si="0"/>
        <v>2955456.0000000005</v>
      </c>
    </row>
    <row r="18" spans="1:17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3524</v>
      </c>
      <c r="K18" s="17">
        <v>0.3582292849035188</v>
      </c>
      <c r="L18" s="13">
        <v>2261.6</v>
      </c>
      <c r="M18" s="13">
        <v>2284.44</v>
      </c>
      <c r="N18" s="13">
        <v>68533.2</v>
      </c>
      <c r="O18" s="15"/>
      <c r="P18" s="13"/>
      <c r="Q18" s="16">
        <f t="shared" si="0"/>
        <v>685332</v>
      </c>
    </row>
    <row r="19" spans="1:17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7760</v>
      </c>
      <c r="K19" s="17">
        <v>0</v>
      </c>
      <c r="L19" s="13">
        <v>7760</v>
      </c>
      <c r="M19" s="13">
        <v>7838.38</v>
      </c>
      <c r="N19" s="13">
        <v>235151.4</v>
      </c>
      <c r="O19" s="15"/>
      <c r="P19" s="13"/>
      <c r="Q19" s="16">
        <f t="shared" si="0"/>
        <v>2351514</v>
      </c>
    </row>
    <row r="20" spans="1:17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6989</v>
      </c>
      <c r="K20" s="17">
        <v>0</v>
      </c>
      <c r="L20" s="13">
        <v>6989</v>
      </c>
      <c r="M20" s="13">
        <v>7059.6</v>
      </c>
      <c r="N20" s="13">
        <v>529470</v>
      </c>
      <c r="O20" s="15"/>
      <c r="P20" s="13"/>
      <c r="Q20" s="16">
        <f t="shared" si="0"/>
        <v>5294700</v>
      </c>
    </row>
    <row r="21" spans="1:17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318</v>
      </c>
      <c r="K21" s="17">
        <v>0.37358490566037739</v>
      </c>
      <c r="L21" s="13">
        <v>199.2</v>
      </c>
      <c r="M21" s="13">
        <v>201.21</v>
      </c>
      <c r="N21" s="13">
        <v>15090.75</v>
      </c>
      <c r="O21" s="15"/>
      <c r="P21" s="13"/>
      <c r="Q21" s="16">
        <f t="shared" si="0"/>
        <v>150907.5</v>
      </c>
    </row>
    <row r="22" spans="1:17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4135</v>
      </c>
      <c r="K22" s="17">
        <v>0.57726723095526</v>
      </c>
      <c r="L22" s="13">
        <v>1748</v>
      </c>
      <c r="M22" s="13">
        <v>1765.66</v>
      </c>
      <c r="N22" s="13">
        <v>52969.8</v>
      </c>
      <c r="O22" s="15"/>
      <c r="P22" s="13"/>
      <c r="Q22" s="16">
        <f t="shared" si="0"/>
        <v>529698</v>
      </c>
    </row>
    <row r="23" spans="1:17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4086</v>
      </c>
      <c r="K23" s="17">
        <v>0.57219774840920223</v>
      </c>
      <c r="L23" s="13">
        <v>1747.9999999999998</v>
      </c>
      <c r="M23" s="13">
        <v>1765.66</v>
      </c>
      <c r="N23" s="13">
        <v>5296.9800000000005</v>
      </c>
      <c r="O23" s="15"/>
      <c r="P23" s="13"/>
      <c r="Q23" s="16">
        <f t="shared" si="0"/>
        <v>52969.8</v>
      </c>
    </row>
    <row r="24" spans="1:17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3594</v>
      </c>
      <c r="K24" s="17">
        <v>0</v>
      </c>
      <c r="L24" s="13">
        <v>3594</v>
      </c>
      <c r="M24" s="13">
        <v>3630.3</v>
      </c>
      <c r="N24" s="13">
        <v>108909</v>
      </c>
      <c r="O24" s="15"/>
      <c r="P24" s="13"/>
      <c r="Q24" s="16">
        <f t="shared" si="0"/>
        <v>1089090</v>
      </c>
    </row>
    <row r="25" spans="1:17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2100</v>
      </c>
      <c r="K25" s="17">
        <v>0.51200000000000001</v>
      </c>
      <c r="L25" s="13">
        <v>1024.8</v>
      </c>
      <c r="M25" s="13">
        <v>1035.1500000000001</v>
      </c>
      <c r="N25" s="13">
        <v>31054.500000000004</v>
      </c>
      <c r="O25" s="15"/>
      <c r="P25" s="13"/>
      <c r="Q25" s="16">
        <f t="shared" si="0"/>
        <v>310545.00000000006</v>
      </c>
    </row>
    <row r="26" spans="1:17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7504</v>
      </c>
      <c r="K26" s="17">
        <v>0</v>
      </c>
      <c r="L26" s="13">
        <v>7504</v>
      </c>
      <c r="M26" s="13">
        <v>7579.8</v>
      </c>
      <c r="N26" s="13">
        <v>227394</v>
      </c>
      <c r="O26" s="15"/>
      <c r="P26" s="13"/>
      <c r="Q26" s="16">
        <f t="shared" si="0"/>
        <v>2273940</v>
      </c>
    </row>
    <row r="27" spans="1:17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5235</v>
      </c>
      <c r="K27" s="17">
        <v>0.62941738299904482</v>
      </c>
      <c r="L27" s="13">
        <v>1940.0000000000005</v>
      </c>
      <c r="M27" s="13">
        <v>1959.6</v>
      </c>
      <c r="N27" s="13">
        <v>58788</v>
      </c>
      <c r="O27" s="15"/>
      <c r="P27" s="13"/>
      <c r="Q27" s="16">
        <f t="shared" si="0"/>
        <v>587880</v>
      </c>
    </row>
    <row r="28" spans="1:17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21538</v>
      </c>
      <c r="K28" s="17">
        <v>0.59141981613891725</v>
      </c>
      <c r="L28" s="13">
        <v>8800</v>
      </c>
      <c r="M28" s="13">
        <v>8888.89</v>
      </c>
      <c r="N28" s="13">
        <v>26666.67</v>
      </c>
      <c r="O28" s="15"/>
      <c r="P28" s="13"/>
      <c r="Q28" s="16">
        <f t="shared" si="0"/>
        <v>266666.69999999995</v>
      </c>
    </row>
    <row r="29" spans="1:17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27387</v>
      </c>
      <c r="K29" s="17">
        <v>0.567269142293789</v>
      </c>
      <c r="L29" s="13">
        <v>11851.2</v>
      </c>
      <c r="M29" s="13">
        <v>11970.91</v>
      </c>
      <c r="N29" s="13">
        <v>35912.729999999996</v>
      </c>
      <c r="O29" s="15"/>
      <c r="P29" s="13"/>
      <c r="Q29" s="16">
        <f t="shared" si="0"/>
        <v>359127.29999999993</v>
      </c>
    </row>
    <row r="30" spans="1:17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27387</v>
      </c>
      <c r="K30" s="17">
        <v>0.567269142293789</v>
      </c>
      <c r="L30" s="13">
        <v>11851.2</v>
      </c>
      <c r="M30" s="13">
        <v>11970.91</v>
      </c>
      <c r="N30" s="13">
        <v>35912.729999999996</v>
      </c>
      <c r="O30" s="15"/>
      <c r="P30" s="13"/>
      <c r="Q30" s="16">
        <f t="shared" si="0"/>
        <v>359127.29999999993</v>
      </c>
    </row>
    <row r="31" spans="1:17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896</v>
      </c>
      <c r="K31" s="17">
        <v>0.51249999999999996</v>
      </c>
      <c r="L31" s="13">
        <v>436.80000000000007</v>
      </c>
      <c r="M31" s="13">
        <v>441.21</v>
      </c>
      <c r="N31" s="13">
        <v>59563.35</v>
      </c>
      <c r="O31" s="15"/>
      <c r="P31" s="13"/>
      <c r="Q31" s="16">
        <f t="shared" si="0"/>
        <v>595633.5</v>
      </c>
    </row>
    <row r="32" spans="1:17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3293</v>
      </c>
      <c r="K32" s="17">
        <v>0</v>
      </c>
      <c r="L32" s="13">
        <v>3293</v>
      </c>
      <c r="M32" s="13">
        <v>3326.26</v>
      </c>
      <c r="N32" s="13">
        <v>299363.40000000002</v>
      </c>
      <c r="O32" s="15"/>
      <c r="P32" s="13"/>
      <c r="Q32" s="16">
        <f t="shared" si="0"/>
        <v>2993634</v>
      </c>
    </row>
    <row r="33" spans="1:17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3690</v>
      </c>
      <c r="K33" s="17">
        <v>0</v>
      </c>
      <c r="L33" s="13">
        <v>3690</v>
      </c>
      <c r="M33" s="13">
        <v>3727.27</v>
      </c>
      <c r="N33" s="13">
        <v>335454.3</v>
      </c>
      <c r="O33" s="15"/>
      <c r="P33" s="13"/>
      <c r="Q33" s="16">
        <f t="shared" si="0"/>
        <v>3354543</v>
      </c>
    </row>
    <row r="34" spans="1:17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3690</v>
      </c>
      <c r="K34" s="17">
        <v>0</v>
      </c>
      <c r="L34" s="13">
        <v>3690</v>
      </c>
      <c r="M34" s="13">
        <v>3727.27</v>
      </c>
      <c r="N34" s="13">
        <v>335454.3</v>
      </c>
      <c r="O34" s="15"/>
      <c r="P34" s="13"/>
      <c r="Q34" s="16">
        <f t="shared" si="0"/>
        <v>3354543</v>
      </c>
    </row>
    <row r="35" spans="1:17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4020</v>
      </c>
      <c r="K35" s="17">
        <v>0</v>
      </c>
      <c r="L35" s="13">
        <v>4020</v>
      </c>
      <c r="M35" s="13">
        <v>4060.61</v>
      </c>
      <c r="N35" s="13">
        <v>365454.9</v>
      </c>
      <c r="O35" s="15"/>
      <c r="P35" s="13"/>
      <c r="Q35" s="16">
        <f t="shared" si="0"/>
        <v>3654549</v>
      </c>
    </row>
    <row r="36" spans="1:17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4387</v>
      </c>
      <c r="K36" s="17">
        <v>0</v>
      </c>
      <c r="L36" s="13">
        <v>4387</v>
      </c>
      <c r="M36" s="13">
        <v>4431.3100000000004</v>
      </c>
      <c r="N36" s="13">
        <v>172821.09000000003</v>
      </c>
      <c r="O36" s="15"/>
      <c r="P36" s="13"/>
      <c r="Q36" s="16">
        <f t="shared" si="0"/>
        <v>1728210.9000000004</v>
      </c>
    </row>
    <row r="37" spans="1:17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4468</v>
      </c>
      <c r="K37" s="17">
        <v>0</v>
      </c>
      <c r="L37" s="13">
        <v>4468</v>
      </c>
      <c r="M37" s="13">
        <v>4513.13</v>
      </c>
      <c r="N37" s="13">
        <v>176012.07</v>
      </c>
      <c r="O37" s="15"/>
      <c r="P37" s="13"/>
      <c r="Q37" s="16">
        <f t="shared" si="0"/>
        <v>1760120.7000000002</v>
      </c>
    </row>
    <row r="38" spans="1:17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11628</v>
      </c>
      <c r="K38" s="17">
        <v>0</v>
      </c>
      <c r="L38" s="13">
        <v>11628</v>
      </c>
      <c r="M38" s="13">
        <v>11745.45</v>
      </c>
      <c r="N38" s="13">
        <v>2466544.5</v>
      </c>
      <c r="O38" s="15"/>
      <c r="P38" s="13"/>
      <c r="Q38" s="16">
        <f t="shared" si="0"/>
        <v>24665445</v>
      </c>
    </row>
    <row r="39" spans="1:17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25375</v>
      </c>
      <c r="K39" s="17">
        <v>0</v>
      </c>
      <c r="L39" s="13">
        <v>25375</v>
      </c>
      <c r="M39" s="13">
        <v>25631.31</v>
      </c>
      <c r="N39" s="13">
        <v>3844696.5</v>
      </c>
      <c r="O39" s="15"/>
      <c r="P39" s="13"/>
      <c r="Q39" s="16">
        <f t="shared" si="0"/>
        <v>38446965</v>
      </c>
    </row>
    <row r="40" spans="1:17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3719</v>
      </c>
      <c r="K40" s="17">
        <v>0.59709599354665233</v>
      </c>
      <c r="L40" s="13">
        <v>1498.4</v>
      </c>
      <c r="M40" s="13">
        <v>1513.54</v>
      </c>
      <c r="N40" s="13">
        <v>49946.82</v>
      </c>
      <c r="O40" s="15"/>
      <c r="P40" s="13"/>
      <c r="Q40" s="16">
        <f t="shared" si="0"/>
        <v>499468.2</v>
      </c>
    </row>
    <row r="41" spans="1:17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10412</v>
      </c>
      <c r="K41" s="17">
        <v>0</v>
      </c>
      <c r="L41" s="13">
        <v>10412</v>
      </c>
      <c r="M41" s="13">
        <v>10517.17</v>
      </c>
      <c r="N41" s="13">
        <v>31551.510000000002</v>
      </c>
      <c r="O41" s="15"/>
      <c r="P41" s="13"/>
      <c r="Q41" s="16">
        <f t="shared" si="0"/>
        <v>315515.10000000003</v>
      </c>
    </row>
    <row r="42" spans="1:17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6283</v>
      </c>
      <c r="K42" s="17">
        <v>0</v>
      </c>
      <c r="L42" s="13">
        <v>6283</v>
      </c>
      <c r="M42" s="13">
        <v>6346.46</v>
      </c>
      <c r="N42" s="13">
        <v>38078.76</v>
      </c>
      <c r="O42" s="15"/>
      <c r="P42" s="13"/>
      <c r="Q42" s="16">
        <f t="shared" si="0"/>
        <v>380787.60000000003</v>
      </c>
    </row>
    <row r="43" spans="1:17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14889</v>
      </c>
      <c r="K43" s="17">
        <v>0</v>
      </c>
      <c r="L43" s="13">
        <v>14889</v>
      </c>
      <c r="M43" s="13">
        <v>15039.39</v>
      </c>
      <c r="N43" s="13">
        <v>45118.17</v>
      </c>
      <c r="O43" s="15"/>
      <c r="P43" s="13"/>
      <c r="Q43" s="16">
        <f t="shared" si="0"/>
        <v>451181.69999999995</v>
      </c>
    </row>
    <row r="44" spans="1:17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68767</v>
      </c>
      <c r="K44" s="17">
        <v>0</v>
      </c>
      <c r="L44" s="13">
        <v>68767</v>
      </c>
      <c r="M44" s="13">
        <v>69461.62</v>
      </c>
      <c r="N44" s="13">
        <v>208384.86</v>
      </c>
      <c r="O44" s="15"/>
      <c r="P44" s="13"/>
      <c r="Q44" s="16">
        <f t="shared" si="0"/>
        <v>2083848.5999999999</v>
      </c>
    </row>
    <row r="45" spans="1:17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172032</v>
      </c>
      <c r="K45" s="17">
        <v>0</v>
      </c>
      <c r="L45" s="13">
        <v>172032</v>
      </c>
      <c r="M45" s="13">
        <v>173769.7</v>
      </c>
      <c r="N45" s="13">
        <v>521309.10000000003</v>
      </c>
      <c r="O45" s="15"/>
      <c r="P45" s="13"/>
      <c r="Q45" s="16">
        <f t="shared" si="0"/>
        <v>5213091</v>
      </c>
    </row>
    <row r="46" spans="1:17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168826</v>
      </c>
      <c r="K46" s="17">
        <v>0</v>
      </c>
      <c r="L46" s="13">
        <v>168826</v>
      </c>
      <c r="M46" s="13">
        <v>170531.31</v>
      </c>
      <c r="N46" s="13">
        <v>511593.93</v>
      </c>
      <c r="O46" s="15"/>
      <c r="P46" s="13"/>
      <c r="Q46" s="16">
        <f t="shared" si="0"/>
        <v>5115939.3</v>
      </c>
    </row>
    <row r="47" spans="1:17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17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502264761.5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50226476.149999999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9543030.4700000007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562034268.12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5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B1:Q1"/>
    <mergeCell ref="B3:C3"/>
    <mergeCell ref="D3:E3"/>
    <mergeCell ref="D4:M4"/>
    <mergeCell ref="B6:I6"/>
    <mergeCell ref="J6:Q6"/>
  </mergeCells>
  <conditionalFormatting sqref="Q49">
    <cfRule type="expression" dxfId="220" priority="7">
      <formula>ISERROR($Q49)</formula>
    </cfRule>
  </conditionalFormatting>
  <conditionalFormatting sqref="Q49">
    <cfRule type="expression" dxfId="219" priority="6">
      <formula>ISERROR($J47)</formula>
    </cfRule>
  </conditionalFormatting>
  <conditionalFormatting sqref="Q52">
    <cfRule type="expression" dxfId="218" priority="5">
      <formula>ISERROR($Q52)</formula>
    </cfRule>
  </conditionalFormatting>
  <conditionalFormatting sqref="Q52">
    <cfRule type="expression" dxfId="217" priority="4">
      <formula>ISERROR($Q52)</formula>
    </cfRule>
  </conditionalFormatting>
  <conditionalFormatting sqref="Q52">
    <cfRule type="expression" dxfId="216" priority="3">
      <formula>ISERROR($Q52)</formula>
    </cfRule>
  </conditionalFormatting>
  <conditionalFormatting sqref="Q52">
    <cfRule type="expression" dxfId="215" priority="8">
      <formula>ISERROR($J53)</formula>
    </cfRule>
  </conditionalFormatting>
  <conditionalFormatting sqref="Q47">
    <cfRule type="expression" dxfId="214" priority="9">
      <formula>ISERROR($G48)</formula>
    </cfRule>
  </conditionalFormatting>
  <conditionalFormatting sqref="D3:E3">
    <cfRule type="cellIs" dxfId="213" priority="2" operator="equal">
      <formula>0</formula>
    </cfRule>
  </conditionalFormatting>
  <conditionalFormatting sqref="Q51">
    <cfRule type="expression" dxfId="212" priority="1">
      <formula>ISERROR($Q51)</formula>
    </cfRule>
  </conditionalFormatting>
  <conditionalFormatting sqref="Q50">
    <cfRule type="expression" dxfId="211" priority="10">
      <formula>ISERROR($Q50)</formula>
    </cfRule>
  </conditionalFormatting>
  <dataValidations count="10">
    <dataValidation type="decimal" allowBlank="1" showInputMessage="1" showErrorMessage="1" sqref="G52:G53" xr:uid="{65A2D1C7-6279-4D59-AE95-133F5C7E148E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ADC9018E-CD25-4F29-9313-665CEED4B0BC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DF227676-C2A0-4ED8-A236-C0F8A8E004CA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D1DBD7B2-D5EE-4FE5-989D-903EE3E64E5A}">
      <formula1>A8</formula1>
    </dataValidation>
    <dataValidation operator="greaterThanOrEqual" allowBlank="1" showInputMessage="1" showErrorMessage="1" sqref="K10:K46" xr:uid="{B721B24B-6408-4523-A1D3-3082159A0309}"/>
    <dataValidation type="decimal" allowBlank="1" showInputMessage="1" showErrorMessage="1" errorTitle="Error" error="Mayor a 1" sqref="Q47:Q48" xr:uid="{5F885CAC-1F7A-4DDA-A61C-F09F3B80E5FB}">
      <formula1>0.011</formula1>
      <formula2>AG50</formula2>
    </dataValidation>
    <dataValidation type="decimal" operator="greaterThan" allowBlank="1" showInputMessage="1" showErrorMessage="1" sqref="O8:P46" xr:uid="{F3A377BE-0E1B-46C7-AA59-E12C33AF68E5}">
      <formula1>0</formula1>
    </dataValidation>
    <dataValidation type="decimal" allowBlank="1" showInputMessage="1" showErrorMessage="1" errorTitle="Error" error="Mayor a 1" promptTitle="Porcentaje de AIU" prompt="Mayor a 1" sqref="N47" xr:uid="{E43D7F59-4691-43A5-B23A-DB24601326A3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BF9680C5-1CB3-4BCF-87D9-B1E2AF951143}">
      <formula1>0.011</formula1>
      <formula2>R50</formula2>
    </dataValidation>
    <dataValidation type="list" allowBlank="1" showInputMessage="1" showErrorMessage="1" sqref="D4" xr:uid="{5C50612D-2749-4EE7-A55F-D2E820D88CE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FC6E-6460-4C4E-AAFB-64798CC359FF}">
  <sheetPr>
    <tabColor rgb="FF00B050"/>
  </sheetPr>
  <dimension ref="A1:Y54"/>
  <sheetViews>
    <sheetView workbookViewId="0">
      <selection activeCell="J46" sqref="J46"/>
    </sheetView>
  </sheetViews>
  <sheetFormatPr baseColWidth="10" defaultRowHeight="15" x14ac:dyDescent="0.25"/>
  <cols>
    <col min="10" max="10" width="15" customWidth="1"/>
    <col min="12" max="14" width="15" customWidth="1"/>
    <col min="17" max="17" width="19.5703125" customWidth="1"/>
    <col min="19" max="19" width="17.140625" bestFit="1" customWidth="1"/>
    <col min="20" max="20" width="14.28515625" customWidth="1"/>
    <col min="21" max="21" width="14.42578125" customWidth="1"/>
    <col min="22" max="22" width="12.7109375" customWidth="1"/>
    <col min="23" max="23" width="13.5703125" customWidth="1"/>
    <col min="24" max="24" width="14.85546875" customWidth="1"/>
    <col min="25" max="25" width="13.7109375" customWidth="1"/>
  </cols>
  <sheetData>
    <row r="1" spans="1:25" ht="27.75" x14ac:dyDescent="0.25">
      <c r="A1" s="4"/>
      <c r="B1" s="74" t="s">
        <v>119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5" ht="18" x14ac:dyDescent="0.25">
      <c r="A2" s="5"/>
      <c r="B2" s="6" t="s">
        <v>120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25.5" x14ac:dyDescent="0.25">
      <c r="A3" s="5"/>
      <c r="B3" s="75" t="s">
        <v>121</v>
      </c>
      <c r="C3" s="76"/>
      <c r="D3" s="77">
        <f>'[8]Solicitud de Cotización General'!H9</f>
        <v>4</v>
      </c>
      <c r="E3" s="78"/>
    </row>
    <row r="4" spans="1:25" ht="25.5" x14ac:dyDescent="0.25">
      <c r="A4" s="5"/>
      <c r="B4" s="37" t="s">
        <v>122</v>
      </c>
      <c r="C4" s="38"/>
      <c r="D4" s="79" t="s">
        <v>34</v>
      </c>
      <c r="E4" s="80"/>
      <c r="F4" s="80"/>
      <c r="G4" s="80"/>
      <c r="H4" s="80"/>
      <c r="I4" s="80"/>
      <c r="J4" s="80"/>
      <c r="K4" s="80"/>
      <c r="L4" s="80"/>
      <c r="M4" s="81"/>
      <c r="N4" s="7"/>
      <c r="O4" s="7"/>
      <c r="P4" s="7"/>
      <c r="Q4" s="7"/>
    </row>
    <row r="5" spans="1:25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5" x14ac:dyDescent="0.25">
      <c r="A6" s="5"/>
      <c r="B6" s="82" t="s">
        <v>124</v>
      </c>
      <c r="C6" s="82"/>
      <c r="D6" s="82"/>
      <c r="E6" s="82"/>
      <c r="F6" s="82"/>
      <c r="G6" s="82"/>
      <c r="H6" s="82"/>
      <c r="I6" s="83"/>
      <c r="J6" s="84" t="s">
        <v>125</v>
      </c>
      <c r="K6" s="82"/>
      <c r="L6" s="82"/>
      <c r="M6" s="82"/>
      <c r="N6" s="82"/>
      <c r="O6" s="82"/>
      <c r="P6" s="82"/>
      <c r="Q6" s="82"/>
    </row>
    <row r="7" spans="1:25" ht="72" x14ac:dyDescent="0.25">
      <c r="A7" s="5"/>
      <c r="B7" s="11" t="s">
        <v>126</v>
      </c>
      <c r="C7" s="11" t="s">
        <v>127</v>
      </c>
      <c r="D7" s="11" t="s">
        <v>128</v>
      </c>
      <c r="E7" s="11" t="s">
        <v>129</v>
      </c>
      <c r="F7" s="11" t="s">
        <v>130</v>
      </c>
      <c r="G7" s="11" t="s">
        <v>131</v>
      </c>
      <c r="H7" s="11" t="s">
        <v>132</v>
      </c>
      <c r="I7" s="11" t="s">
        <v>133</v>
      </c>
      <c r="J7" s="11" t="s">
        <v>134</v>
      </c>
      <c r="K7" s="11" t="s">
        <v>135</v>
      </c>
      <c r="L7" s="11" t="s">
        <v>136</v>
      </c>
      <c r="M7" s="11" t="s">
        <v>137</v>
      </c>
      <c r="N7" s="11" t="s">
        <v>138</v>
      </c>
      <c r="O7" s="11" t="s">
        <v>139</v>
      </c>
      <c r="P7" s="11" t="s">
        <v>140</v>
      </c>
      <c r="Q7" s="11" t="s">
        <v>141</v>
      </c>
      <c r="S7" s="7"/>
      <c r="T7" s="7"/>
      <c r="U7" s="7"/>
      <c r="V7" s="98" t="s">
        <v>219</v>
      </c>
      <c r="W7" s="99"/>
      <c r="X7" s="99"/>
      <c r="Y7" s="100"/>
    </row>
    <row r="8" spans="1:25" ht="36" x14ac:dyDescent="0.25">
      <c r="A8" s="5" t="b">
        <v>1</v>
      </c>
      <c r="B8" s="12">
        <v>1</v>
      </c>
      <c r="C8" s="12" t="s">
        <v>142</v>
      </c>
      <c r="D8" s="12" t="s">
        <v>143</v>
      </c>
      <c r="E8" s="12" t="s">
        <v>143</v>
      </c>
      <c r="F8" s="12" t="s">
        <v>144</v>
      </c>
      <c r="G8" s="12">
        <v>7</v>
      </c>
      <c r="H8" s="12" t="s">
        <v>145</v>
      </c>
      <c r="I8" s="12">
        <v>10</v>
      </c>
      <c r="J8" s="13">
        <v>2200293</v>
      </c>
      <c r="K8" s="14"/>
      <c r="L8" s="13">
        <v>2200293</v>
      </c>
      <c r="M8" s="13">
        <v>2222518.1800000002</v>
      </c>
      <c r="N8" s="13">
        <v>15557627.260000002</v>
      </c>
      <c r="O8" s="15"/>
      <c r="P8" s="13"/>
      <c r="Q8" s="16">
        <f t="shared" ref="Q8:Q46" si="0">I8*N8</f>
        <v>155576272.60000002</v>
      </c>
      <c r="S8" s="64"/>
      <c r="T8" s="64"/>
      <c r="U8" s="64"/>
      <c r="V8" s="98" t="s">
        <v>220</v>
      </c>
      <c r="W8" s="99"/>
      <c r="X8" s="99"/>
      <c r="Y8" s="100"/>
    </row>
    <row r="9" spans="1:25" ht="63.75" x14ac:dyDescent="0.25">
      <c r="A9" s="5" t="b">
        <v>1</v>
      </c>
      <c r="B9" s="12">
        <v>2</v>
      </c>
      <c r="C9" s="12" t="s">
        <v>142</v>
      </c>
      <c r="D9" s="12" t="s">
        <v>146</v>
      </c>
      <c r="E9" s="12" t="s">
        <v>146</v>
      </c>
      <c r="F9" s="12" t="s">
        <v>147</v>
      </c>
      <c r="G9" s="12">
        <v>11</v>
      </c>
      <c r="H9" s="12" t="s">
        <v>145</v>
      </c>
      <c r="I9" s="12">
        <v>10</v>
      </c>
      <c r="J9" s="13">
        <v>1756187</v>
      </c>
      <c r="K9" s="14"/>
      <c r="L9" s="33">
        <v>1756187</v>
      </c>
      <c r="M9" s="13">
        <v>1773926.26</v>
      </c>
      <c r="N9" s="13">
        <v>19513188.859999999</v>
      </c>
      <c r="O9" s="15"/>
      <c r="P9" s="13"/>
      <c r="Q9" s="16">
        <f t="shared" si="0"/>
        <v>195131888.59999999</v>
      </c>
      <c r="S9" s="65" t="s">
        <v>221</v>
      </c>
      <c r="T9" s="65" t="s">
        <v>222</v>
      </c>
      <c r="U9" s="65" t="s">
        <v>223</v>
      </c>
      <c r="V9" s="65" t="s">
        <v>224</v>
      </c>
      <c r="W9" s="65" t="s">
        <v>225</v>
      </c>
      <c r="X9" s="65" t="s">
        <v>226</v>
      </c>
      <c r="Y9" s="65" t="s">
        <v>227</v>
      </c>
    </row>
    <row r="10" spans="1:25" ht="48" x14ac:dyDescent="0.25">
      <c r="A10" s="5"/>
      <c r="B10" s="12">
        <v>3</v>
      </c>
      <c r="C10" s="12" t="s">
        <v>148</v>
      </c>
      <c r="D10" s="12" t="s">
        <v>149</v>
      </c>
      <c r="E10" s="12" t="s">
        <v>149</v>
      </c>
      <c r="F10" s="12"/>
      <c r="G10" s="12">
        <v>30</v>
      </c>
      <c r="H10" s="12" t="s">
        <v>150</v>
      </c>
      <c r="I10" s="12">
        <v>10</v>
      </c>
      <c r="J10" s="13">
        <v>10520</v>
      </c>
      <c r="K10" s="17">
        <v>0.41140684410646389</v>
      </c>
      <c r="L10" s="13">
        <v>6192</v>
      </c>
      <c r="M10" s="13">
        <v>6254.55</v>
      </c>
      <c r="N10" s="13">
        <v>187636.5</v>
      </c>
      <c r="O10" s="15"/>
      <c r="P10" s="13"/>
      <c r="Q10" s="16">
        <f t="shared" si="0"/>
        <v>1876365</v>
      </c>
      <c r="S10" s="68">
        <v>51890</v>
      </c>
      <c r="T10" s="68">
        <v>6192</v>
      </c>
      <c r="U10" s="68">
        <v>4644</v>
      </c>
      <c r="V10" s="66" t="str">
        <f>_xlfn.IFS(J10&lt;T10,"NO",J10&gt;S10,"NO",AND(J10&lt;=S10,J10&gt;=T10),"SI")</f>
        <v>SI</v>
      </c>
      <c r="W10" s="66" t="str">
        <f>IF(AND(L10&lt;T10,L10&gt;=U10),"SI","NO")</f>
        <v>NO</v>
      </c>
      <c r="X10" s="66" t="str">
        <f>IF(L10&lt;T10,"SI","NO")</f>
        <v>NO</v>
      </c>
      <c r="Y10" s="67" t="str">
        <f>IF(AND(W10="SI",X10="SI"),(L10/T10)-1,"N/A")</f>
        <v>N/A</v>
      </c>
    </row>
    <row r="11" spans="1:25" ht="48" x14ac:dyDescent="0.25">
      <c r="A11" s="5"/>
      <c r="B11" s="12">
        <v>4</v>
      </c>
      <c r="C11" s="12" t="s">
        <v>148</v>
      </c>
      <c r="D11" s="12" t="s">
        <v>151</v>
      </c>
      <c r="E11" s="12" t="s">
        <v>151</v>
      </c>
      <c r="F11" s="12"/>
      <c r="G11" s="12">
        <v>120</v>
      </c>
      <c r="H11" s="12" t="s">
        <v>150</v>
      </c>
      <c r="I11" s="12">
        <v>10</v>
      </c>
      <c r="J11" s="13">
        <v>20362</v>
      </c>
      <c r="K11" s="17">
        <v>0.35099695511246437</v>
      </c>
      <c r="L11" s="13">
        <v>13215.000000000002</v>
      </c>
      <c r="M11" s="13">
        <v>13348.48</v>
      </c>
      <c r="N11" s="13">
        <v>1601817.5999999999</v>
      </c>
      <c r="O11" s="15"/>
      <c r="P11" s="13"/>
      <c r="Q11" s="16">
        <f t="shared" si="0"/>
        <v>16018175.999999998</v>
      </c>
      <c r="S11" s="68">
        <v>94108</v>
      </c>
      <c r="T11" s="68">
        <v>13215</v>
      </c>
      <c r="U11" s="68">
        <v>9911.25</v>
      </c>
      <c r="V11" s="66" t="str">
        <f t="shared" ref="V11:V46" si="1">_xlfn.IFS(J11&lt;T11,"NO",J11&gt;S11,"NO",AND(J11&lt;=S11,J11&gt;=T11),"SI")</f>
        <v>SI</v>
      </c>
      <c r="W11" s="66" t="str">
        <f t="shared" ref="W11:W46" si="2">IF(AND(L11&lt;T11,L11&gt;=U11),"SI","NO")</f>
        <v>NO</v>
      </c>
      <c r="X11" s="66" t="str">
        <f t="shared" ref="X11:X46" si="3">IF(L11&lt;T11,"SI","NO")</f>
        <v>NO</v>
      </c>
      <c r="Y11" s="67" t="str">
        <f t="shared" ref="Y11:Y46" si="4">IF(AND(W11="SI",X11="SI"),(L11/T11)-1,"N/A")</f>
        <v>N/A</v>
      </c>
    </row>
    <row r="12" spans="1:25" ht="36" x14ac:dyDescent="0.25">
      <c r="A12" s="5"/>
      <c r="B12" s="12">
        <v>5</v>
      </c>
      <c r="C12" s="12" t="s">
        <v>148</v>
      </c>
      <c r="D12" s="12" t="s">
        <v>152</v>
      </c>
      <c r="E12" s="12" t="s">
        <v>152</v>
      </c>
      <c r="F12" s="12"/>
      <c r="G12" s="12">
        <v>240</v>
      </c>
      <c r="H12" s="12" t="s">
        <v>150</v>
      </c>
      <c r="I12" s="12">
        <v>10</v>
      </c>
      <c r="J12" s="13">
        <v>9332</v>
      </c>
      <c r="K12" s="17">
        <v>0.42445349335619376</v>
      </c>
      <c r="L12" s="13">
        <v>5371</v>
      </c>
      <c r="M12" s="13">
        <v>5425.25</v>
      </c>
      <c r="N12" s="13">
        <v>1302060</v>
      </c>
      <c r="O12" s="15"/>
      <c r="P12" s="13"/>
      <c r="Q12" s="16">
        <f t="shared" si="0"/>
        <v>13020600</v>
      </c>
      <c r="S12" s="68">
        <v>32938</v>
      </c>
      <c r="T12" s="68">
        <v>5371</v>
      </c>
      <c r="U12" s="68">
        <v>4028.25</v>
      </c>
      <c r="V12" s="66" t="str">
        <f t="shared" si="1"/>
        <v>SI</v>
      </c>
      <c r="W12" s="66" t="str">
        <f t="shared" si="2"/>
        <v>NO</v>
      </c>
      <c r="X12" s="66" t="str">
        <f t="shared" si="3"/>
        <v>NO</v>
      </c>
      <c r="Y12" s="67" t="str">
        <f t="shared" si="4"/>
        <v>N/A</v>
      </c>
    </row>
    <row r="13" spans="1:25" ht="48" x14ac:dyDescent="0.25">
      <c r="A13" s="5"/>
      <c r="B13" s="12">
        <v>6</v>
      </c>
      <c r="C13" s="12" t="s">
        <v>148</v>
      </c>
      <c r="D13" s="12" t="s">
        <v>153</v>
      </c>
      <c r="E13" s="12" t="s">
        <v>153</v>
      </c>
      <c r="F13" s="12"/>
      <c r="G13" s="12">
        <v>240</v>
      </c>
      <c r="H13" s="12" t="s">
        <v>150</v>
      </c>
      <c r="I13" s="12">
        <v>10</v>
      </c>
      <c r="J13" s="13">
        <v>8484</v>
      </c>
      <c r="K13" s="17">
        <v>0.33415841584158418</v>
      </c>
      <c r="L13" s="13">
        <v>5648.9999999999991</v>
      </c>
      <c r="M13" s="13">
        <v>5706.06</v>
      </c>
      <c r="N13" s="13">
        <v>1369454.4000000001</v>
      </c>
      <c r="O13" s="15"/>
      <c r="P13" s="13"/>
      <c r="Q13" s="16">
        <f t="shared" si="0"/>
        <v>13694544.000000002</v>
      </c>
      <c r="S13" s="68">
        <v>35151</v>
      </c>
      <c r="T13" s="68">
        <v>5649</v>
      </c>
      <c r="U13" s="68">
        <v>4236.75</v>
      </c>
      <c r="V13" s="66" t="str">
        <f t="shared" si="1"/>
        <v>SI</v>
      </c>
      <c r="W13" s="66" t="str">
        <f t="shared" si="2"/>
        <v>NO</v>
      </c>
      <c r="X13" s="66" t="str">
        <f t="shared" si="3"/>
        <v>NO</v>
      </c>
      <c r="Y13" s="67" t="str">
        <f t="shared" si="4"/>
        <v>N/A</v>
      </c>
    </row>
    <row r="14" spans="1:25" ht="36" x14ac:dyDescent="0.25">
      <c r="A14" s="5"/>
      <c r="B14" s="12">
        <v>7</v>
      </c>
      <c r="C14" s="12" t="s">
        <v>148</v>
      </c>
      <c r="D14" s="12" t="s">
        <v>154</v>
      </c>
      <c r="E14" s="12" t="s">
        <v>154</v>
      </c>
      <c r="F14" s="12"/>
      <c r="G14" s="12">
        <v>30</v>
      </c>
      <c r="H14" s="12" t="s">
        <v>150</v>
      </c>
      <c r="I14" s="12">
        <v>10</v>
      </c>
      <c r="J14" s="13">
        <v>9841</v>
      </c>
      <c r="K14" s="17">
        <v>0.30342444873488467</v>
      </c>
      <c r="L14" s="13">
        <v>6854.9999999999991</v>
      </c>
      <c r="M14" s="13">
        <v>6924.24</v>
      </c>
      <c r="N14" s="13">
        <v>207727.19999999998</v>
      </c>
      <c r="O14" s="15"/>
      <c r="P14" s="13"/>
      <c r="Q14" s="16">
        <f t="shared" si="0"/>
        <v>2077271.9999999998</v>
      </c>
      <c r="S14" s="68">
        <v>108539</v>
      </c>
      <c r="T14" s="68">
        <v>6855</v>
      </c>
      <c r="U14" s="68">
        <v>5141.25</v>
      </c>
      <c r="V14" s="66" t="str">
        <f t="shared" si="1"/>
        <v>SI</v>
      </c>
      <c r="W14" s="66" t="str">
        <f t="shared" si="2"/>
        <v>NO</v>
      </c>
      <c r="X14" s="66" t="str">
        <f t="shared" si="3"/>
        <v>NO</v>
      </c>
      <c r="Y14" s="67" t="str">
        <f t="shared" si="4"/>
        <v>N/A</v>
      </c>
    </row>
    <row r="15" spans="1:25" ht="60" x14ac:dyDescent="0.25">
      <c r="A15" s="5"/>
      <c r="B15" s="12">
        <v>8</v>
      </c>
      <c r="C15" s="12" t="s">
        <v>148</v>
      </c>
      <c r="D15" s="12" t="s">
        <v>155</v>
      </c>
      <c r="E15" s="12" t="s">
        <v>155</v>
      </c>
      <c r="F15" s="12"/>
      <c r="G15" s="12">
        <v>240</v>
      </c>
      <c r="H15" s="12" t="s">
        <v>150</v>
      </c>
      <c r="I15" s="12">
        <v>10</v>
      </c>
      <c r="J15" s="13">
        <v>8484</v>
      </c>
      <c r="K15" s="17">
        <v>0.35737859500235736</v>
      </c>
      <c r="L15" s="13">
        <v>5452</v>
      </c>
      <c r="M15" s="13">
        <v>5507.07</v>
      </c>
      <c r="N15" s="13">
        <v>1321696.7999999998</v>
      </c>
      <c r="O15" s="15"/>
      <c r="P15" s="13"/>
      <c r="Q15" s="16">
        <f t="shared" si="0"/>
        <v>13216967.999999998</v>
      </c>
      <c r="S15" s="68">
        <v>30130</v>
      </c>
      <c r="T15" s="68">
        <v>5452</v>
      </c>
      <c r="U15" s="68">
        <v>4089</v>
      </c>
      <c r="V15" s="66" t="str">
        <f t="shared" si="1"/>
        <v>SI</v>
      </c>
      <c r="W15" s="66" t="str">
        <f t="shared" si="2"/>
        <v>NO</v>
      </c>
      <c r="X15" s="66" t="str">
        <f t="shared" si="3"/>
        <v>NO</v>
      </c>
      <c r="Y15" s="67" t="str">
        <f t="shared" si="4"/>
        <v>N/A</v>
      </c>
    </row>
    <row r="16" spans="1:25" ht="48" x14ac:dyDescent="0.25">
      <c r="A16" s="5"/>
      <c r="B16" s="12">
        <v>9</v>
      </c>
      <c r="C16" s="12" t="s">
        <v>148</v>
      </c>
      <c r="D16" s="12" t="s">
        <v>156</v>
      </c>
      <c r="E16" s="12" t="s">
        <v>156</v>
      </c>
      <c r="F16" s="12"/>
      <c r="G16" s="12">
        <v>66</v>
      </c>
      <c r="H16" s="12" t="s">
        <v>150</v>
      </c>
      <c r="I16" s="12">
        <v>10</v>
      </c>
      <c r="J16" s="13">
        <v>3903</v>
      </c>
      <c r="K16" s="17">
        <v>0.4132718421726877</v>
      </c>
      <c r="L16" s="13">
        <v>2289.9999999999995</v>
      </c>
      <c r="M16" s="13">
        <v>2313.13</v>
      </c>
      <c r="N16" s="13">
        <v>152666.58000000002</v>
      </c>
      <c r="O16" s="15"/>
      <c r="P16" s="13"/>
      <c r="Q16" s="16">
        <f t="shared" si="0"/>
        <v>1526665.8000000003</v>
      </c>
      <c r="S16" s="68">
        <v>14228</v>
      </c>
      <c r="T16" s="68">
        <v>2290</v>
      </c>
      <c r="U16" s="68">
        <v>1717.5</v>
      </c>
      <c r="V16" s="66" t="str">
        <f t="shared" si="1"/>
        <v>SI</v>
      </c>
      <c r="W16" s="66" t="str">
        <f t="shared" si="2"/>
        <v>NO</v>
      </c>
      <c r="X16" s="66" t="str">
        <f t="shared" si="3"/>
        <v>NO</v>
      </c>
      <c r="Y16" s="67" t="str">
        <f t="shared" si="4"/>
        <v>N/A</v>
      </c>
    </row>
    <row r="17" spans="1:25" ht="36" x14ac:dyDescent="0.25">
      <c r="A17" s="5"/>
      <c r="B17" s="12">
        <v>10</v>
      </c>
      <c r="C17" s="12" t="s">
        <v>148</v>
      </c>
      <c r="D17" s="12" t="s">
        <v>157</v>
      </c>
      <c r="E17" s="12" t="s">
        <v>157</v>
      </c>
      <c r="F17" s="12"/>
      <c r="G17" s="12">
        <v>90</v>
      </c>
      <c r="H17" s="12" t="s">
        <v>150</v>
      </c>
      <c r="I17" s="12">
        <v>10</v>
      </c>
      <c r="J17" s="13">
        <v>3054</v>
      </c>
      <c r="K17" s="17">
        <v>0.34577603143418467</v>
      </c>
      <c r="L17" s="13">
        <v>1998</v>
      </c>
      <c r="M17" s="13">
        <v>2018.18</v>
      </c>
      <c r="N17" s="13">
        <v>181636.2</v>
      </c>
      <c r="O17" s="15"/>
      <c r="P17" s="13"/>
      <c r="Q17" s="16">
        <f t="shared" si="0"/>
        <v>1816362</v>
      </c>
      <c r="S17" s="68">
        <v>20390</v>
      </c>
      <c r="T17" s="68">
        <v>1998</v>
      </c>
      <c r="U17" s="68">
        <v>1498.5</v>
      </c>
      <c r="V17" s="66" t="str">
        <f t="shared" si="1"/>
        <v>SI</v>
      </c>
      <c r="W17" s="66" t="str">
        <f t="shared" si="2"/>
        <v>NO</v>
      </c>
      <c r="X17" s="66" t="str">
        <f t="shared" si="3"/>
        <v>NO</v>
      </c>
      <c r="Y17" s="67" t="str">
        <f t="shared" si="4"/>
        <v>N/A</v>
      </c>
    </row>
    <row r="18" spans="1:25" ht="60" x14ac:dyDescent="0.25">
      <c r="A18" s="5"/>
      <c r="B18" s="12">
        <v>11</v>
      </c>
      <c r="C18" s="12" t="s">
        <v>148</v>
      </c>
      <c r="D18" s="12" t="s">
        <v>158</v>
      </c>
      <c r="E18" s="12" t="s">
        <v>158</v>
      </c>
      <c r="F18" s="12"/>
      <c r="G18" s="12">
        <v>30</v>
      </c>
      <c r="H18" s="12" t="s">
        <v>150</v>
      </c>
      <c r="I18" s="12">
        <v>10</v>
      </c>
      <c r="J18" s="13">
        <v>3394</v>
      </c>
      <c r="K18" s="17">
        <v>0.16705951679434297</v>
      </c>
      <c r="L18" s="13">
        <v>2827</v>
      </c>
      <c r="M18" s="13">
        <v>2855.56</v>
      </c>
      <c r="N18" s="13">
        <v>85666.8</v>
      </c>
      <c r="O18" s="15"/>
      <c r="P18" s="13"/>
      <c r="Q18" s="16">
        <f t="shared" si="0"/>
        <v>856668</v>
      </c>
      <c r="S18" s="68">
        <v>32641</v>
      </c>
      <c r="T18" s="68">
        <v>2827</v>
      </c>
      <c r="U18" s="68">
        <v>2120.25</v>
      </c>
      <c r="V18" s="66" t="str">
        <f t="shared" si="1"/>
        <v>SI</v>
      </c>
      <c r="W18" s="66" t="str">
        <f t="shared" si="2"/>
        <v>NO</v>
      </c>
      <c r="X18" s="66" t="str">
        <f t="shared" si="3"/>
        <v>NO</v>
      </c>
      <c r="Y18" s="67" t="str">
        <f t="shared" si="4"/>
        <v>N/A</v>
      </c>
    </row>
    <row r="19" spans="1:25" ht="36" x14ac:dyDescent="0.25">
      <c r="A19" s="5"/>
      <c r="B19" s="12">
        <v>12</v>
      </c>
      <c r="C19" s="12" t="s">
        <v>148</v>
      </c>
      <c r="D19" s="12" t="s">
        <v>159</v>
      </c>
      <c r="E19" s="12" t="s">
        <v>159</v>
      </c>
      <c r="F19" s="12"/>
      <c r="G19" s="12">
        <v>30</v>
      </c>
      <c r="H19" s="12" t="s">
        <v>150</v>
      </c>
      <c r="I19" s="12">
        <v>10</v>
      </c>
      <c r="J19" s="13">
        <v>8484</v>
      </c>
      <c r="K19" s="17">
        <v>0.35030645921735032</v>
      </c>
      <c r="L19" s="13">
        <v>5511.9999999999991</v>
      </c>
      <c r="M19" s="13">
        <v>5567.68</v>
      </c>
      <c r="N19" s="13">
        <v>167030.40000000002</v>
      </c>
      <c r="O19" s="15"/>
      <c r="P19" s="13"/>
      <c r="Q19" s="16">
        <f t="shared" si="0"/>
        <v>1670304.0000000002</v>
      </c>
      <c r="S19" s="68">
        <v>41628</v>
      </c>
      <c r="T19" s="68">
        <v>5512</v>
      </c>
      <c r="U19" s="68">
        <v>4134</v>
      </c>
      <c r="V19" s="66" t="str">
        <f t="shared" si="1"/>
        <v>SI</v>
      </c>
      <c r="W19" s="66" t="str">
        <f t="shared" si="2"/>
        <v>NO</v>
      </c>
      <c r="X19" s="66" t="str">
        <f t="shared" si="3"/>
        <v>NO</v>
      </c>
      <c r="Y19" s="67" t="str">
        <f t="shared" si="4"/>
        <v>N/A</v>
      </c>
    </row>
    <row r="20" spans="1:25" ht="36" x14ac:dyDescent="0.25">
      <c r="A20" s="5"/>
      <c r="B20" s="12">
        <v>13</v>
      </c>
      <c r="C20" s="12" t="s">
        <v>148</v>
      </c>
      <c r="D20" s="12" t="s">
        <v>160</v>
      </c>
      <c r="E20" s="12" t="s">
        <v>160</v>
      </c>
      <c r="F20" s="12"/>
      <c r="G20" s="12">
        <v>75</v>
      </c>
      <c r="H20" s="12" t="s">
        <v>150</v>
      </c>
      <c r="I20" s="12">
        <v>10</v>
      </c>
      <c r="J20" s="13">
        <v>7127</v>
      </c>
      <c r="K20" s="17">
        <v>0.80159955100322722</v>
      </c>
      <c r="L20" s="13">
        <v>1413.9999999999995</v>
      </c>
      <c r="M20" s="13">
        <v>1428.28</v>
      </c>
      <c r="N20" s="13">
        <v>107121</v>
      </c>
      <c r="O20" s="15"/>
      <c r="P20" s="13"/>
      <c r="Q20" s="16">
        <f t="shared" si="0"/>
        <v>1071210</v>
      </c>
      <c r="S20" s="68">
        <v>56673</v>
      </c>
      <c r="T20" s="68">
        <v>1414</v>
      </c>
      <c r="U20" s="68">
        <v>1060.5</v>
      </c>
      <c r="V20" s="66" t="str">
        <f t="shared" si="1"/>
        <v>SI</v>
      </c>
      <c r="W20" s="66" t="str">
        <f t="shared" si="2"/>
        <v>NO</v>
      </c>
      <c r="X20" s="66" t="str">
        <f t="shared" si="3"/>
        <v>NO</v>
      </c>
      <c r="Y20" s="67" t="str">
        <f t="shared" si="4"/>
        <v>N/A</v>
      </c>
    </row>
    <row r="21" spans="1:25" ht="36" x14ac:dyDescent="0.25">
      <c r="A21" s="5"/>
      <c r="B21" s="12">
        <v>14</v>
      </c>
      <c r="C21" s="12" t="s">
        <v>148</v>
      </c>
      <c r="D21" s="12" t="s">
        <v>161</v>
      </c>
      <c r="E21" s="12" t="s">
        <v>161</v>
      </c>
      <c r="F21" s="12"/>
      <c r="G21" s="12">
        <v>75</v>
      </c>
      <c r="H21" s="12" t="s">
        <v>150</v>
      </c>
      <c r="I21" s="12">
        <v>10</v>
      </c>
      <c r="J21" s="13">
        <v>358</v>
      </c>
      <c r="K21" s="17">
        <v>0.30446927374301674</v>
      </c>
      <c r="L21" s="13">
        <v>249</v>
      </c>
      <c r="M21" s="13">
        <v>251.52</v>
      </c>
      <c r="N21" s="13">
        <v>18864</v>
      </c>
      <c r="O21" s="15"/>
      <c r="P21" s="13"/>
      <c r="Q21" s="16">
        <f t="shared" si="0"/>
        <v>188640</v>
      </c>
      <c r="S21" s="68">
        <v>3921</v>
      </c>
      <c r="T21" s="68">
        <v>249</v>
      </c>
      <c r="U21" s="68">
        <v>186.75</v>
      </c>
      <c r="V21" s="66" t="str">
        <f t="shared" si="1"/>
        <v>SI</v>
      </c>
      <c r="W21" s="66" t="str">
        <f t="shared" si="2"/>
        <v>NO</v>
      </c>
      <c r="X21" s="66" t="str">
        <f t="shared" si="3"/>
        <v>NO</v>
      </c>
      <c r="Y21" s="67" t="str">
        <f t="shared" si="4"/>
        <v>N/A</v>
      </c>
    </row>
    <row r="22" spans="1:25" ht="36" x14ac:dyDescent="0.25">
      <c r="A22" s="5"/>
      <c r="B22" s="12">
        <v>15</v>
      </c>
      <c r="C22" s="12" t="s">
        <v>148</v>
      </c>
      <c r="D22" s="12" t="s">
        <v>162</v>
      </c>
      <c r="E22" s="12" t="s">
        <v>162</v>
      </c>
      <c r="F22" s="12"/>
      <c r="G22" s="12">
        <v>30</v>
      </c>
      <c r="H22" s="12" t="s">
        <v>150</v>
      </c>
      <c r="I22" s="12">
        <v>10</v>
      </c>
      <c r="J22" s="13">
        <v>3733</v>
      </c>
      <c r="K22" s="17">
        <v>0.41467988213233326</v>
      </c>
      <c r="L22" s="13">
        <v>2185</v>
      </c>
      <c r="M22" s="13">
        <v>2207.0700000000002</v>
      </c>
      <c r="N22" s="13">
        <v>66212.100000000006</v>
      </c>
      <c r="O22" s="15"/>
      <c r="P22" s="13"/>
      <c r="Q22" s="16">
        <f t="shared" si="0"/>
        <v>662121</v>
      </c>
      <c r="S22" s="68">
        <v>15065</v>
      </c>
      <c r="T22" s="68">
        <v>2185</v>
      </c>
      <c r="U22" s="68">
        <v>1638.75</v>
      </c>
      <c r="V22" s="66" t="str">
        <f t="shared" si="1"/>
        <v>SI</v>
      </c>
      <c r="W22" s="66" t="str">
        <f t="shared" si="2"/>
        <v>NO</v>
      </c>
      <c r="X22" s="66" t="str">
        <f t="shared" si="3"/>
        <v>NO</v>
      </c>
      <c r="Y22" s="67" t="str">
        <f t="shared" si="4"/>
        <v>N/A</v>
      </c>
    </row>
    <row r="23" spans="1:25" ht="36" x14ac:dyDescent="0.25">
      <c r="A23" s="5"/>
      <c r="B23" s="12">
        <v>16</v>
      </c>
      <c r="C23" s="12" t="s">
        <v>148</v>
      </c>
      <c r="D23" s="12" t="s">
        <v>163</v>
      </c>
      <c r="E23" s="12" t="s">
        <v>163</v>
      </c>
      <c r="F23" s="12"/>
      <c r="G23" s="12">
        <v>3</v>
      </c>
      <c r="H23" s="12" t="s">
        <v>150</v>
      </c>
      <c r="I23" s="12">
        <v>10</v>
      </c>
      <c r="J23" s="13">
        <v>4242</v>
      </c>
      <c r="K23" s="17">
        <v>0.48491277699198493</v>
      </c>
      <c r="L23" s="13">
        <v>2184.9999999999995</v>
      </c>
      <c r="M23" s="13">
        <v>2207.0700000000002</v>
      </c>
      <c r="N23" s="13">
        <v>6621.2100000000009</v>
      </c>
      <c r="O23" s="15"/>
      <c r="P23" s="13"/>
      <c r="Q23" s="16">
        <f t="shared" si="0"/>
        <v>66212.100000000006</v>
      </c>
      <c r="S23" s="68">
        <v>14116</v>
      </c>
      <c r="T23" s="68">
        <v>2185</v>
      </c>
      <c r="U23" s="68">
        <v>1638.75</v>
      </c>
      <c r="V23" s="66" t="str">
        <f t="shared" si="1"/>
        <v>SI</v>
      </c>
      <c r="W23" s="66" t="str">
        <f t="shared" si="2"/>
        <v>NO</v>
      </c>
      <c r="X23" s="66" t="str">
        <f t="shared" si="3"/>
        <v>NO</v>
      </c>
      <c r="Y23" s="67" t="str">
        <f t="shared" si="4"/>
        <v>N/A</v>
      </c>
    </row>
    <row r="24" spans="1:25" ht="48" x14ac:dyDescent="0.25">
      <c r="A24" s="5"/>
      <c r="B24" s="12">
        <v>17</v>
      </c>
      <c r="C24" s="12" t="s">
        <v>148</v>
      </c>
      <c r="D24" s="12" t="s">
        <v>164</v>
      </c>
      <c r="E24" s="12" t="s">
        <v>164</v>
      </c>
      <c r="F24" s="12"/>
      <c r="G24" s="12">
        <v>30</v>
      </c>
      <c r="H24" s="12" t="s">
        <v>150</v>
      </c>
      <c r="I24" s="12">
        <v>10</v>
      </c>
      <c r="J24" s="13">
        <v>4072</v>
      </c>
      <c r="K24" s="17">
        <v>0.65987229862475438</v>
      </c>
      <c r="L24" s="13">
        <v>1385.0000000000002</v>
      </c>
      <c r="M24" s="13">
        <v>1398.99</v>
      </c>
      <c r="N24" s="13">
        <v>41969.7</v>
      </c>
      <c r="O24" s="15"/>
      <c r="P24" s="13"/>
      <c r="Q24" s="16">
        <f t="shared" si="0"/>
        <v>419697</v>
      </c>
      <c r="S24" s="68">
        <v>5858</v>
      </c>
      <c r="T24" s="68">
        <v>1385</v>
      </c>
      <c r="U24" s="68">
        <v>1038.75</v>
      </c>
      <c r="V24" s="66" t="str">
        <f t="shared" si="1"/>
        <v>SI</v>
      </c>
      <c r="W24" s="66" t="str">
        <f t="shared" si="2"/>
        <v>NO</v>
      </c>
      <c r="X24" s="66" t="str">
        <f t="shared" si="3"/>
        <v>NO</v>
      </c>
      <c r="Y24" s="67" t="str">
        <f t="shared" si="4"/>
        <v>N/A</v>
      </c>
    </row>
    <row r="25" spans="1:25" ht="36" x14ac:dyDescent="0.25">
      <c r="A25" s="5"/>
      <c r="B25" s="12">
        <v>18</v>
      </c>
      <c r="C25" s="12" t="s">
        <v>148</v>
      </c>
      <c r="D25" s="12" t="s">
        <v>165</v>
      </c>
      <c r="E25" s="12" t="s">
        <v>165</v>
      </c>
      <c r="F25" s="12"/>
      <c r="G25" s="12">
        <v>30</v>
      </c>
      <c r="H25" s="12" t="s">
        <v>150</v>
      </c>
      <c r="I25" s="12">
        <v>10</v>
      </c>
      <c r="J25" s="13">
        <v>2545</v>
      </c>
      <c r="K25" s="17">
        <v>0.49666011787819253</v>
      </c>
      <c r="L25" s="13">
        <v>1281</v>
      </c>
      <c r="M25" s="13">
        <v>1293.94</v>
      </c>
      <c r="N25" s="13">
        <v>38818.200000000004</v>
      </c>
      <c r="O25" s="15"/>
      <c r="P25" s="13"/>
      <c r="Q25" s="16">
        <f t="shared" si="0"/>
        <v>388182.00000000006</v>
      </c>
      <c r="S25" s="68">
        <v>10979</v>
      </c>
      <c r="T25" s="68">
        <v>1281</v>
      </c>
      <c r="U25" s="68">
        <v>960.75</v>
      </c>
      <c r="V25" s="66" t="str">
        <f t="shared" si="1"/>
        <v>SI</v>
      </c>
      <c r="W25" s="66" t="str">
        <f t="shared" si="2"/>
        <v>NO</v>
      </c>
      <c r="X25" s="66" t="str">
        <f t="shared" si="3"/>
        <v>NO</v>
      </c>
      <c r="Y25" s="67" t="str">
        <f t="shared" si="4"/>
        <v>N/A</v>
      </c>
    </row>
    <row r="26" spans="1:25" ht="36" x14ac:dyDescent="0.25">
      <c r="A26" s="5"/>
      <c r="B26" s="12">
        <v>19</v>
      </c>
      <c r="C26" s="12" t="s">
        <v>148</v>
      </c>
      <c r="D26" s="12" t="s">
        <v>166</v>
      </c>
      <c r="E26" s="12" t="s">
        <v>166</v>
      </c>
      <c r="F26" s="12"/>
      <c r="G26" s="12">
        <v>30</v>
      </c>
      <c r="H26" s="12" t="s">
        <v>150</v>
      </c>
      <c r="I26" s="12">
        <v>10</v>
      </c>
      <c r="J26" s="13">
        <v>8823</v>
      </c>
      <c r="K26" s="17">
        <v>0.38467641391816842</v>
      </c>
      <c r="L26" s="13">
        <v>5429</v>
      </c>
      <c r="M26" s="13">
        <v>5483.84</v>
      </c>
      <c r="N26" s="13">
        <v>164515.20000000001</v>
      </c>
      <c r="O26" s="15"/>
      <c r="P26" s="13"/>
      <c r="Q26" s="16">
        <f t="shared" si="0"/>
        <v>1645152</v>
      </c>
      <c r="S26" s="68">
        <v>24773</v>
      </c>
      <c r="T26" s="68">
        <v>5429</v>
      </c>
      <c r="U26" s="68">
        <v>4071.75</v>
      </c>
      <c r="V26" s="66" t="str">
        <f t="shared" si="1"/>
        <v>SI</v>
      </c>
      <c r="W26" s="66" t="str">
        <f t="shared" si="2"/>
        <v>NO</v>
      </c>
      <c r="X26" s="66" t="str">
        <f t="shared" si="3"/>
        <v>NO</v>
      </c>
      <c r="Y26" s="67" t="str">
        <f t="shared" si="4"/>
        <v>N/A</v>
      </c>
    </row>
    <row r="27" spans="1:25" ht="48" x14ac:dyDescent="0.25">
      <c r="A27" s="5"/>
      <c r="B27" s="12">
        <v>20</v>
      </c>
      <c r="C27" s="12" t="s">
        <v>148</v>
      </c>
      <c r="D27" s="12" t="s">
        <v>167</v>
      </c>
      <c r="E27" s="12" t="s">
        <v>167</v>
      </c>
      <c r="F27" s="12"/>
      <c r="G27" s="12">
        <v>30</v>
      </c>
      <c r="H27" s="12" t="s">
        <v>150</v>
      </c>
      <c r="I27" s="12">
        <v>10</v>
      </c>
      <c r="J27" s="13">
        <v>5430</v>
      </c>
      <c r="K27" s="17">
        <v>0.55340699815837935</v>
      </c>
      <c r="L27" s="13">
        <v>2425</v>
      </c>
      <c r="M27" s="13">
        <v>2449.4899999999998</v>
      </c>
      <c r="N27" s="13">
        <v>73484.7</v>
      </c>
      <c r="O27" s="15"/>
      <c r="P27" s="13"/>
      <c r="Q27" s="16">
        <f t="shared" si="0"/>
        <v>734847</v>
      </c>
      <c r="S27" s="68">
        <v>18099</v>
      </c>
      <c r="T27" s="68">
        <v>2425</v>
      </c>
      <c r="U27" s="68">
        <v>1818.75</v>
      </c>
      <c r="V27" s="66" t="str">
        <f t="shared" si="1"/>
        <v>SI</v>
      </c>
      <c r="W27" s="66" t="str">
        <f t="shared" si="2"/>
        <v>NO</v>
      </c>
      <c r="X27" s="66" t="str">
        <f t="shared" si="3"/>
        <v>NO</v>
      </c>
      <c r="Y27" s="67" t="str">
        <f t="shared" si="4"/>
        <v>N/A</v>
      </c>
    </row>
    <row r="28" spans="1:25" ht="36" x14ac:dyDescent="0.25">
      <c r="A28" s="5"/>
      <c r="B28" s="12">
        <v>21</v>
      </c>
      <c r="C28" s="12" t="s">
        <v>148</v>
      </c>
      <c r="D28" s="12" t="s">
        <v>168</v>
      </c>
      <c r="E28" s="12" t="s">
        <v>168</v>
      </c>
      <c r="F28" s="12"/>
      <c r="G28" s="12">
        <v>3</v>
      </c>
      <c r="H28" s="12" t="s">
        <v>150</v>
      </c>
      <c r="I28" s="12">
        <v>10</v>
      </c>
      <c r="J28" s="13">
        <v>28846</v>
      </c>
      <c r="K28" s="17">
        <v>0.61866463287804196</v>
      </c>
      <c r="L28" s="13">
        <v>11000.000000000002</v>
      </c>
      <c r="M28" s="13">
        <v>11111.11</v>
      </c>
      <c r="N28" s="13">
        <v>33333.33</v>
      </c>
      <c r="O28" s="15"/>
      <c r="P28" s="13"/>
      <c r="Q28" s="16">
        <f t="shared" si="0"/>
        <v>333333.30000000005</v>
      </c>
      <c r="S28" s="68">
        <v>30542</v>
      </c>
      <c r="T28" s="68">
        <v>11000</v>
      </c>
      <c r="U28" s="68">
        <v>8250</v>
      </c>
      <c r="V28" s="66" t="str">
        <f t="shared" si="1"/>
        <v>SI</v>
      </c>
      <c r="W28" s="66" t="str">
        <f t="shared" si="2"/>
        <v>NO</v>
      </c>
      <c r="X28" s="66" t="str">
        <f t="shared" si="3"/>
        <v>NO</v>
      </c>
      <c r="Y28" s="67" t="str">
        <f t="shared" si="4"/>
        <v>N/A</v>
      </c>
    </row>
    <row r="29" spans="1:25" ht="36" x14ac:dyDescent="0.25">
      <c r="A29" s="5"/>
      <c r="B29" s="12">
        <v>22</v>
      </c>
      <c r="C29" s="12" t="s">
        <v>148</v>
      </c>
      <c r="D29" s="12" t="s">
        <v>169</v>
      </c>
      <c r="E29" s="12" t="s">
        <v>169</v>
      </c>
      <c r="F29" s="12"/>
      <c r="G29" s="12">
        <v>3</v>
      </c>
      <c r="H29" s="12" t="s">
        <v>150</v>
      </c>
      <c r="I29" s="12">
        <v>10</v>
      </c>
      <c r="J29" s="13">
        <v>35633</v>
      </c>
      <c r="K29" s="17">
        <v>0.58426177981084948</v>
      </c>
      <c r="L29" s="13">
        <v>14814</v>
      </c>
      <c r="M29" s="13">
        <v>14963.64</v>
      </c>
      <c r="N29" s="13">
        <v>44890.92</v>
      </c>
      <c r="O29" s="15"/>
      <c r="P29" s="13"/>
      <c r="Q29" s="16">
        <f t="shared" si="0"/>
        <v>448909.19999999995</v>
      </c>
      <c r="S29" s="68">
        <v>39479</v>
      </c>
      <c r="T29" s="68">
        <v>14814</v>
      </c>
      <c r="U29" s="68">
        <v>11110.5</v>
      </c>
      <c r="V29" s="66" t="str">
        <f t="shared" si="1"/>
        <v>SI</v>
      </c>
      <c r="W29" s="66" t="str">
        <f t="shared" si="2"/>
        <v>NO</v>
      </c>
      <c r="X29" s="66" t="str">
        <f t="shared" si="3"/>
        <v>NO</v>
      </c>
      <c r="Y29" s="67" t="str">
        <f t="shared" si="4"/>
        <v>N/A</v>
      </c>
    </row>
    <row r="30" spans="1:25" ht="36" x14ac:dyDescent="0.25">
      <c r="A30" s="5"/>
      <c r="B30" s="12">
        <v>23</v>
      </c>
      <c r="C30" s="12" t="s">
        <v>148</v>
      </c>
      <c r="D30" s="12" t="s">
        <v>170</v>
      </c>
      <c r="E30" s="12" t="s">
        <v>170</v>
      </c>
      <c r="F30" s="12"/>
      <c r="G30" s="12">
        <v>3</v>
      </c>
      <c r="H30" s="12" t="s">
        <v>150</v>
      </c>
      <c r="I30" s="12">
        <v>10</v>
      </c>
      <c r="J30" s="13">
        <v>35633</v>
      </c>
      <c r="K30" s="17">
        <v>0.58426177981084948</v>
      </c>
      <c r="L30" s="13">
        <v>14814</v>
      </c>
      <c r="M30" s="13">
        <v>14963.64</v>
      </c>
      <c r="N30" s="13">
        <v>44890.92</v>
      </c>
      <c r="O30" s="15"/>
      <c r="P30" s="13"/>
      <c r="Q30" s="16">
        <f t="shared" si="0"/>
        <v>448909.19999999995</v>
      </c>
      <c r="S30" s="68">
        <v>40173</v>
      </c>
      <c r="T30" s="68">
        <v>14814</v>
      </c>
      <c r="U30" s="68">
        <v>11110.5</v>
      </c>
      <c r="V30" s="66" t="str">
        <f t="shared" si="1"/>
        <v>SI</v>
      </c>
      <c r="W30" s="66" t="str">
        <f t="shared" si="2"/>
        <v>NO</v>
      </c>
      <c r="X30" s="66" t="str">
        <f t="shared" si="3"/>
        <v>NO</v>
      </c>
      <c r="Y30" s="67" t="str">
        <f t="shared" si="4"/>
        <v>N/A</v>
      </c>
    </row>
    <row r="31" spans="1:25" ht="36" x14ac:dyDescent="0.25">
      <c r="A31" s="5"/>
      <c r="B31" s="12">
        <v>24</v>
      </c>
      <c r="C31" s="12" t="s">
        <v>148</v>
      </c>
      <c r="D31" s="12" t="s">
        <v>171</v>
      </c>
      <c r="E31" s="12" t="s">
        <v>171</v>
      </c>
      <c r="F31" s="12"/>
      <c r="G31" s="12">
        <v>135</v>
      </c>
      <c r="H31" s="12" t="s">
        <v>150</v>
      </c>
      <c r="I31" s="12">
        <v>10</v>
      </c>
      <c r="J31" s="13">
        <v>1139</v>
      </c>
      <c r="K31" s="17">
        <v>0.52063213345039505</v>
      </c>
      <c r="L31" s="13">
        <v>546</v>
      </c>
      <c r="M31" s="13">
        <v>551.52</v>
      </c>
      <c r="N31" s="13">
        <v>74455.199999999997</v>
      </c>
      <c r="O31" s="15"/>
      <c r="P31" s="13"/>
      <c r="Q31" s="16">
        <f t="shared" si="0"/>
        <v>744552</v>
      </c>
      <c r="S31" s="68">
        <v>13717</v>
      </c>
      <c r="T31" s="68">
        <v>546</v>
      </c>
      <c r="U31" s="68">
        <v>409.5</v>
      </c>
      <c r="V31" s="66" t="str">
        <f t="shared" si="1"/>
        <v>SI</v>
      </c>
      <c r="W31" s="66" t="str">
        <f t="shared" si="2"/>
        <v>NO</v>
      </c>
      <c r="X31" s="66" t="str">
        <f t="shared" si="3"/>
        <v>NO</v>
      </c>
      <c r="Y31" s="69" t="str">
        <f t="shared" si="4"/>
        <v>N/A</v>
      </c>
    </row>
    <row r="32" spans="1:25" ht="36" x14ac:dyDescent="0.25">
      <c r="A32" s="5"/>
      <c r="B32" s="12">
        <v>25</v>
      </c>
      <c r="C32" s="12" t="s">
        <v>148</v>
      </c>
      <c r="D32" s="12" t="s">
        <v>172</v>
      </c>
      <c r="E32" s="12" t="s">
        <v>172</v>
      </c>
      <c r="F32" s="12"/>
      <c r="G32" s="12">
        <v>90</v>
      </c>
      <c r="H32" s="12" t="s">
        <v>150</v>
      </c>
      <c r="I32" s="12">
        <v>10</v>
      </c>
      <c r="J32" s="13">
        <v>3326</v>
      </c>
      <c r="K32" s="17">
        <v>0.61184606133493691</v>
      </c>
      <c r="L32" s="13">
        <v>1290.9999999999998</v>
      </c>
      <c r="M32" s="13">
        <v>1304.04</v>
      </c>
      <c r="N32" s="13">
        <v>117363.59999999999</v>
      </c>
      <c r="O32" s="15"/>
      <c r="P32" s="13"/>
      <c r="Q32" s="16">
        <f t="shared" si="0"/>
        <v>1173636</v>
      </c>
      <c r="S32" s="68">
        <v>28539</v>
      </c>
      <c r="T32" s="68">
        <v>1291</v>
      </c>
      <c r="U32" s="68">
        <v>968.25</v>
      </c>
      <c r="V32" s="66" t="str">
        <f t="shared" si="1"/>
        <v>SI</v>
      </c>
      <c r="W32" s="66" t="str">
        <f t="shared" si="2"/>
        <v>NO</v>
      </c>
      <c r="X32" s="66" t="str">
        <f t="shared" si="3"/>
        <v>NO</v>
      </c>
      <c r="Y32" s="67" t="str">
        <f t="shared" si="4"/>
        <v>N/A</v>
      </c>
    </row>
    <row r="33" spans="1:25" ht="36" x14ac:dyDescent="0.25">
      <c r="A33" s="5"/>
      <c r="B33" s="12">
        <v>26</v>
      </c>
      <c r="C33" s="12" t="s">
        <v>148</v>
      </c>
      <c r="D33" s="12" t="s">
        <v>173</v>
      </c>
      <c r="E33" s="12" t="s">
        <v>173</v>
      </c>
      <c r="F33" s="12"/>
      <c r="G33" s="12">
        <v>90</v>
      </c>
      <c r="H33" s="12" t="s">
        <v>150</v>
      </c>
      <c r="I33" s="12">
        <v>10</v>
      </c>
      <c r="J33" s="13">
        <v>3735</v>
      </c>
      <c r="K33" s="17">
        <v>0.63507362784471222</v>
      </c>
      <c r="L33" s="13">
        <v>1362.9999999999998</v>
      </c>
      <c r="M33" s="13">
        <v>1376.77</v>
      </c>
      <c r="N33" s="13">
        <v>123909.3</v>
      </c>
      <c r="O33" s="15"/>
      <c r="P33" s="13"/>
      <c r="Q33" s="16">
        <f t="shared" si="0"/>
        <v>1239093</v>
      </c>
      <c r="S33" s="68">
        <v>26743</v>
      </c>
      <c r="T33" s="68">
        <v>1363</v>
      </c>
      <c r="U33" s="68">
        <v>1022.25</v>
      </c>
      <c r="V33" s="66" t="str">
        <f t="shared" si="1"/>
        <v>SI</v>
      </c>
      <c r="W33" s="66" t="str">
        <f t="shared" si="2"/>
        <v>NO</v>
      </c>
      <c r="X33" s="66" t="str">
        <f t="shared" si="3"/>
        <v>NO</v>
      </c>
      <c r="Y33" s="67" t="str">
        <f t="shared" si="4"/>
        <v>N/A</v>
      </c>
    </row>
    <row r="34" spans="1:25" ht="36" x14ac:dyDescent="0.25">
      <c r="A34" s="5"/>
      <c r="B34" s="12">
        <v>27</v>
      </c>
      <c r="C34" s="12" t="s">
        <v>148</v>
      </c>
      <c r="D34" s="12" t="s">
        <v>174</v>
      </c>
      <c r="E34" s="12" t="s">
        <v>174</v>
      </c>
      <c r="F34" s="12"/>
      <c r="G34" s="12">
        <v>90</v>
      </c>
      <c r="H34" s="12" t="s">
        <v>150</v>
      </c>
      <c r="I34" s="12">
        <v>10</v>
      </c>
      <c r="J34" s="13">
        <v>3735</v>
      </c>
      <c r="K34" s="17">
        <v>0.63507362784471222</v>
      </c>
      <c r="L34" s="13">
        <v>1362.9999999999998</v>
      </c>
      <c r="M34" s="13">
        <v>1376.77</v>
      </c>
      <c r="N34" s="13">
        <v>123909.3</v>
      </c>
      <c r="O34" s="15"/>
      <c r="P34" s="13"/>
      <c r="Q34" s="16">
        <f t="shared" si="0"/>
        <v>1239093</v>
      </c>
      <c r="S34" s="68">
        <v>28539</v>
      </c>
      <c r="T34" s="68">
        <v>1363</v>
      </c>
      <c r="U34" s="68">
        <v>1022.25</v>
      </c>
      <c r="V34" s="66" t="str">
        <f t="shared" si="1"/>
        <v>SI</v>
      </c>
      <c r="W34" s="66" t="str">
        <f t="shared" si="2"/>
        <v>NO</v>
      </c>
      <c r="X34" s="66" t="str">
        <f t="shared" si="3"/>
        <v>NO</v>
      </c>
      <c r="Y34" s="67" t="str">
        <f t="shared" si="4"/>
        <v>N/A</v>
      </c>
    </row>
    <row r="35" spans="1:25" ht="36" x14ac:dyDescent="0.25">
      <c r="A35" s="5"/>
      <c r="B35" s="12">
        <v>28</v>
      </c>
      <c r="C35" s="12" t="s">
        <v>148</v>
      </c>
      <c r="D35" s="12" t="s">
        <v>175</v>
      </c>
      <c r="E35" s="12" t="s">
        <v>175</v>
      </c>
      <c r="F35" s="12"/>
      <c r="G35" s="12">
        <v>90</v>
      </c>
      <c r="H35" s="12" t="s">
        <v>150</v>
      </c>
      <c r="I35" s="12">
        <v>10</v>
      </c>
      <c r="J35" s="13">
        <v>5306</v>
      </c>
      <c r="K35" s="17">
        <v>0.66735770825480589</v>
      </c>
      <c r="L35" s="13">
        <v>1765</v>
      </c>
      <c r="M35" s="13">
        <v>1782.83</v>
      </c>
      <c r="N35" s="13">
        <v>160454.69999999998</v>
      </c>
      <c r="O35" s="15"/>
      <c r="P35" s="13"/>
      <c r="Q35" s="16">
        <f t="shared" si="0"/>
        <v>1604546.9999999998</v>
      </c>
      <c r="S35" s="68">
        <v>30381</v>
      </c>
      <c r="T35" s="68">
        <v>1765</v>
      </c>
      <c r="U35" s="68">
        <v>1323.75</v>
      </c>
      <c r="V35" s="66" t="str">
        <f t="shared" si="1"/>
        <v>SI</v>
      </c>
      <c r="W35" s="66" t="str">
        <f t="shared" si="2"/>
        <v>NO</v>
      </c>
      <c r="X35" s="66" t="str">
        <f t="shared" si="3"/>
        <v>NO</v>
      </c>
      <c r="Y35" s="67" t="str">
        <f t="shared" si="4"/>
        <v>N/A</v>
      </c>
    </row>
    <row r="36" spans="1:25" ht="36" x14ac:dyDescent="0.25">
      <c r="A36" s="5"/>
      <c r="B36" s="12">
        <v>29</v>
      </c>
      <c r="C36" s="12" t="s">
        <v>148</v>
      </c>
      <c r="D36" s="12" t="s">
        <v>176</v>
      </c>
      <c r="E36" s="12" t="s">
        <v>176</v>
      </c>
      <c r="F36" s="12"/>
      <c r="G36" s="12">
        <v>39</v>
      </c>
      <c r="H36" s="12" t="s">
        <v>150</v>
      </c>
      <c r="I36" s="12">
        <v>10</v>
      </c>
      <c r="J36" s="13">
        <v>5090</v>
      </c>
      <c r="K36" s="17">
        <v>0.43339882121807466</v>
      </c>
      <c r="L36" s="13">
        <v>2884.0000000000005</v>
      </c>
      <c r="M36" s="13">
        <v>2913.13</v>
      </c>
      <c r="N36" s="13">
        <v>113612.07</v>
      </c>
      <c r="O36" s="15"/>
      <c r="P36" s="13"/>
      <c r="Q36" s="16">
        <f t="shared" si="0"/>
        <v>1136120.7000000002</v>
      </c>
      <c r="S36" s="68">
        <v>10043</v>
      </c>
      <c r="T36" s="68">
        <v>2884</v>
      </c>
      <c r="U36" s="68">
        <v>2163</v>
      </c>
      <c r="V36" s="66" t="str">
        <f t="shared" si="1"/>
        <v>SI</v>
      </c>
      <c r="W36" s="66" t="str">
        <f t="shared" si="2"/>
        <v>NO</v>
      </c>
      <c r="X36" s="66" t="str">
        <f t="shared" si="3"/>
        <v>NO</v>
      </c>
      <c r="Y36" s="67" t="str">
        <f t="shared" si="4"/>
        <v>N/A</v>
      </c>
    </row>
    <row r="37" spans="1:25" ht="36" x14ac:dyDescent="0.25">
      <c r="A37" s="5"/>
      <c r="B37" s="12">
        <v>30</v>
      </c>
      <c r="C37" s="12" t="s">
        <v>148</v>
      </c>
      <c r="D37" s="12" t="s">
        <v>177</v>
      </c>
      <c r="E37" s="12" t="s">
        <v>177</v>
      </c>
      <c r="F37" s="12"/>
      <c r="G37" s="12">
        <v>39</v>
      </c>
      <c r="H37" s="12" t="s">
        <v>150</v>
      </c>
      <c r="I37" s="12">
        <v>10</v>
      </c>
      <c r="J37" s="13">
        <v>5090</v>
      </c>
      <c r="K37" s="17">
        <v>0.43968565815324168</v>
      </c>
      <c r="L37" s="13">
        <v>2852</v>
      </c>
      <c r="M37" s="13">
        <v>2880.81</v>
      </c>
      <c r="N37" s="13">
        <v>112351.59</v>
      </c>
      <c r="O37" s="15"/>
      <c r="P37" s="13"/>
      <c r="Q37" s="16">
        <f t="shared" si="0"/>
        <v>1123515.8999999999</v>
      </c>
      <c r="S37" s="68">
        <v>9410</v>
      </c>
      <c r="T37" s="68">
        <v>2852</v>
      </c>
      <c r="U37" s="68">
        <v>2139</v>
      </c>
      <c r="V37" s="66" t="str">
        <f t="shared" si="1"/>
        <v>SI</v>
      </c>
      <c r="W37" s="66" t="str">
        <f t="shared" si="2"/>
        <v>NO</v>
      </c>
      <c r="X37" s="66" t="str">
        <f t="shared" si="3"/>
        <v>NO</v>
      </c>
      <c r="Y37" s="67" t="str">
        <f t="shared" si="4"/>
        <v>N/A</v>
      </c>
    </row>
    <row r="38" spans="1:25" ht="36" x14ac:dyDescent="0.25">
      <c r="A38" s="5"/>
      <c r="B38" s="12">
        <v>31</v>
      </c>
      <c r="C38" s="12" t="s">
        <v>148</v>
      </c>
      <c r="D38" s="12" t="s">
        <v>178</v>
      </c>
      <c r="E38" s="12" t="s">
        <v>178</v>
      </c>
      <c r="F38" s="12"/>
      <c r="G38" s="12">
        <v>210</v>
      </c>
      <c r="H38" s="12" t="s">
        <v>150</v>
      </c>
      <c r="I38" s="12">
        <v>10</v>
      </c>
      <c r="J38" s="13">
        <v>11878</v>
      </c>
      <c r="K38" s="17">
        <v>0.40596059942751306</v>
      </c>
      <c r="L38" s="13">
        <v>7056</v>
      </c>
      <c r="M38" s="13">
        <v>7127.27</v>
      </c>
      <c r="N38" s="13">
        <v>1496726.7000000002</v>
      </c>
      <c r="O38" s="15"/>
      <c r="P38" s="13"/>
      <c r="Q38" s="16">
        <f t="shared" si="0"/>
        <v>14967267.000000002</v>
      </c>
      <c r="S38" s="68">
        <v>26978</v>
      </c>
      <c r="T38" s="68">
        <v>7056</v>
      </c>
      <c r="U38" s="68">
        <v>5292</v>
      </c>
      <c r="V38" s="66" t="str">
        <f t="shared" si="1"/>
        <v>SI</v>
      </c>
      <c r="W38" s="66" t="str">
        <f t="shared" si="2"/>
        <v>NO</v>
      </c>
      <c r="X38" s="66" t="str">
        <f t="shared" si="3"/>
        <v>NO</v>
      </c>
      <c r="Y38" s="67" t="str">
        <f t="shared" si="4"/>
        <v>N/A</v>
      </c>
    </row>
    <row r="39" spans="1:25" ht="36" x14ac:dyDescent="0.25">
      <c r="A39" s="5"/>
      <c r="B39" s="12">
        <v>32</v>
      </c>
      <c r="C39" s="12" t="s">
        <v>148</v>
      </c>
      <c r="D39" s="12" t="s">
        <v>179</v>
      </c>
      <c r="E39" s="12" t="s">
        <v>179</v>
      </c>
      <c r="F39" s="12"/>
      <c r="G39" s="12">
        <v>150</v>
      </c>
      <c r="H39" s="12" t="s">
        <v>150</v>
      </c>
      <c r="I39" s="12">
        <v>10</v>
      </c>
      <c r="J39" s="13">
        <v>32239</v>
      </c>
      <c r="K39" s="17">
        <v>0.86314711994788917</v>
      </c>
      <c r="L39" s="13">
        <v>4412.0000000000009</v>
      </c>
      <c r="M39" s="13">
        <v>4456.57</v>
      </c>
      <c r="N39" s="13">
        <v>668485.5</v>
      </c>
      <c r="O39" s="15"/>
      <c r="P39" s="13"/>
      <c r="Q39" s="16">
        <f t="shared" si="0"/>
        <v>6684855</v>
      </c>
      <c r="S39" s="68">
        <v>42642</v>
      </c>
      <c r="T39" s="68">
        <v>4412</v>
      </c>
      <c r="U39" s="68">
        <v>3309</v>
      </c>
      <c r="V39" s="66" t="str">
        <f t="shared" si="1"/>
        <v>SI</v>
      </c>
      <c r="W39" s="66" t="str">
        <f t="shared" si="2"/>
        <v>NO</v>
      </c>
      <c r="X39" s="66" t="str">
        <f t="shared" si="3"/>
        <v>NO</v>
      </c>
      <c r="Y39" s="67" t="str">
        <f t="shared" si="4"/>
        <v>N/A</v>
      </c>
    </row>
    <row r="40" spans="1:25" ht="36" x14ac:dyDescent="0.25">
      <c r="A40" s="5"/>
      <c r="B40" s="12">
        <v>33</v>
      </c>
      <c r="C40" s="12" t="s">
        <v>148</v>
      </c>
      <c r="D40" s="12" t="s">
        <v>180</v>
      </c>
      <c r="E40" s="12" t="s">
        <v>180</v>
      </c>
      <c r="F40" s="12"/>
      <c r="G40" s="12">
        <v>33</v>
      </c>
      <c r="H40" s="12" t="s">
        <v>150</v>
      </c>
      <c r="I40" s="12">
        <v>10</v>
      </c>
      <c r="J40" s="13">
        <v>4921</v>
      </c>
      <c r="K40" s="17">
        <v>0.61938630359682989</v>
      </c>
      <c r="L40" s="13">
        <v>1873</v>
      </c>
      <c r="M40" s="13">
        <v>1891.92</v>
      </c>
      <c r="N40" s="13">
        <v>62433.36</v>
      </c>
      <c r="O40" s="15"/>
      <c r="P40" s="13"/>
      <c r="Q40" s="16">
        <f t="shared" si="0"/>
        <v>624333.6</v>
      </c>
      <c r="S40" s="68">
        <v>12547</v>
      </c>
      <c r="T40" s="68">
        <v>1873</v>
      </c>
      <c r="U40" s="68">
        <v>1404.75</v>
      </c>
      <c r="V40" s="66" t="str">
        <f t="shared" si="1"/>
        <v>SI</v>
      </c>
      <c r="W40" s="66" t="str">
        <f t="shared" si="2"/>
        <v>NO</v>
      </c>
      <c r="X40" s="66" t="str">
        <f t="shared" si="3"/>
        <v>NO</v>
      </c>
      <c r="Y40" s="67" t="str">
        <f t="shared" si="4"/>
        <v>N/A</v>
      </c>
    </row>
    <row r="41" spans="1:25" ht="36" x14ac:dyDescent="0.25">
      <c r="A41" s="5"/>
      <c r="B41" s="12">
        <v>34</v>
      </c>
      <c r="C41" s="12" t="s">
        <v>148</v>
      </c>
      <c r="D41" s="12" t="s">
        <v>181</v>
      </c>
      <c r="E41" s="12" t="s">
        <v>181</v>
      </c>
      <c r="F41" s="12"/>
      <c r="G41" s="12">
        <v>3</v>
      </c>
      <c r="H41" s="12" t="s">
        <v>150</v>
      </c>
      <c r="I41" s="12">
        <v>10</v>
      </c>
      <c r="J41" s="13">
        <v>147056</v>
      </c>
      <c r="K41" s="17">
        <v>0.95486753345664233</v>
      </c>
      <c r="L41" s="13">
        <v>6637.0000000000064</v>
      </c>
      <c r="M41" s="13">
        <v>6704.04</v>
      </c>
      <c r="N41" s="13">
        <v>20112.12</v>
      </c>
      <c r="O41" s="15"/>
      <c r="P41" s="13"/>
      <c r="Q41" s="16">
        <f t="shared" si="0"/>
        <v>201121.19999999998</v>
      </c>
      <c r="S41" s="68">
        <v>147056</v>
      </c>
      <c r="T41" s="68">
        <v>6637</v>
      </c>
      <c r="U41" s="68">
        <v>4977.75</v>
      </c>
      <c r="V41" s="66" t="str">
        <f t="shared" si="1"/>
        <v>SI</v>
      </c>
      <c r="W41" s="66" t="str">
        <f t="shared" si="2"/>
        <v>NO</v>
      </c>
      <c r="X41" s="66" t="str">
        <f t="shared" si="3"/>
        <v>NO</v>
      </c>
      <c r="Y41" s="67" t="str">
        <f t="shared" si="4"/>
        <v>N/A</v>
      </c>
    </row>
    <row r="42" spans="1:25" ht="36" x14ac:dyDescent="0.25">
      <c r="A42" s="5"/>
      <c r="B42" s="12">
        <v>35</v>
      </c>
      <c r="C42" s="12" t="s">
        <v>148</v>
      </c>
      <c r="D42" s="12" t="s">
        <v>182</v>
      </c>
      <c r="E42" s="12" t="s">
        <v>182</v>
      </c>
      <c r="F42" s="12"/>
      <c r="G42" s="12">
        <v>6</v>
      </c>
      <c r="H42" s="12" t="s">
        <v>150</v>
      </c>
      <c r="I42" s="12">
        <v>10</v>
      </c>
      <c r="J42" s="13">
        <v>39592</v>
      </c>
      <c r="K42" s="17">
        <v>0.92286320468781569</v>
      </c>
      <c r="L42" s="13">
        <v>3054.0000000000014</v>
      </c>
      <c r="M42" s="13">
        <v>3084.85</v>
      </c>
      <c r="N42" s="13">
        <v>18509.099999999999</v>
      </c>
      <c r="O42" s="15"/>
      <c r="P42" s="13"/>
      <c r="Q42" s="16">
        <f t="shared" si="0"/>
        <v>185091</v>
      </c>
      <c r="S42" s="68">
        <v>48599</v>
      </c>
      <c r="T42" s="68">
        <v>3054</v>
      </c>
      <c r="U42" s="68">
        <v>2290.5</v>
      </c>
      <c r="V42" s="66" t="str">
        <f t="shared" si="1"/>
        <v>SI</v>
      </c>
      <c r="W42" s="66" t="str">
        <f t="shared" si="2"/>
        <v>NO</v>
      </c>
      <c r="X42" s="66" t="str">
        <f t="shared" si="3"/>
        <v>NO</v>
      </c>
      <c r="Y42" s="67" t="str">
        <f t="shared" si="4"/>
        <v>N/A</v>
      </c>
    </row>
    <row r="43" spans="1:25" ht="36" x14ac:dyDescent="0.25">
      <c r="A43" s="5"/>
      <c r="B43" s="12">
        <v>36</v>
      </c>
      <c r="C43" s="12" t="s">
        <v>148</v>
      </c>
      <c r="D43" s="12" t="s">
        <v>183</v>
      </c>
      <c r="E43" s="12" t="s">
        <v>183</v>
      </c>
      <c r="F43" s="12"/>
      <c r="G43" s="12">
        <v>3</v>
      </c>
      <c r="H43" s="12" t="s">
        <v>150</v>
      </c>
      <c r="I43" s="12">
        <v>10</v>
      </c>
      <c r="J43" s="13">
        <v>79184</v>
      </c>
      <c r="K43" s="17">
        <v>0.89845170741563951</v>
      </c>
      <c r="L43" s="13">
        <v>8041.0000000000009</v>
      </c>
      <c r="M43" s="13">
        <v>8122.22</v>
      </c>
      <c r="N43" s="13">
        <v>24366.66</v>
      </c>
      <c r="O43" s="15"/>
      <c r="P43" s="13"/>
      <c r="Q43" s="16">
        <f t="shared" si="0"/>
        <v>243666.6</v>
      </c>
      <c r="S43" s="68">
        <v>99326</v>
      </c>
      <c r="T43" s="68">
        <v>8041</v>
      </c>
      <c r="U43" s="68">
        <v>6030.75</v>
      </c>
      <c r="V43" s="66" t="str">
        <f t="shared" si="1"/>
        <v>SI</v>
      </c>
      <c r="W43" s="66" t="str">
        <f t="shared" si="2"/>
        <v>NO</v>
      </c>
      <c r="X43" s="66" t="str">
        <f t="shared" si="3"/>
        <v>NO</v>
      </c>
      <c r="Y43" s="67" t="str">
        <f t="shared" si="4"/>
        <v>N/A</v>
      </c>
    </row>
    <row r="44" spans="1:25" ht="36" x14ac:dyDescent="0.25">
      <c r="A44" s="5"/>
      <c r="B44" s="12">
        <v>37</v>
      </c>
      <c r="C44" s="12" t="s">
        <v>148</v>
      </c>
      <c r="D44" s="12" t="s">
        <v>184</v>
      </c>
      <c r="E44" s="12" t="s">
        <v>184</v>
      </c>
      <c r="F44" s="12"/>
      <c r="G44" s="12">
        <v>3</v>
      </c>
      <c r="H44" s="12" t="s">
        <v>150</v>
      </c>
      <c r="I44" s="12">
        <v>10</v>
      </c>
      <c r="J44" s="13">
        <v>479346</v>
      </c>
      <c r="K44" s="17">
        <v>0.94778093485707615</v>
      </c>
      <c r="L44" s="13">
        <v>25030.999999999975</v>
      </c>
      <c r="M44" s="13">
        <v>25283.84</v>
      </c>
      <c r="N44" s="13">
        <v>75851.520000000004</v>
      </c>
      <c r="O44" s="15"/>
      <c r="P44" s="13"/>
      <c r="Q44" s="16">
        <f t="shared" si="0"/>
        <v>758515.20000000007</v>
      </c>
      <c r="S44" s="68">
        <v>3156048</v>
      </c>
      <c r="T44" s="68">
        <v>25031</v>
      </c>
      <c r="U44" s="68">
        <v>18773.25</v>
      </c>
      <c r="V44" s="66" t="str">
        <f t="shared" si="1"/>
        <v>SI</v>
      </c>
      <c r="W44" s="66" t="str">
        <f t="shared" si="2"/>
        <v>NO</v>
      </c>
      <c r="X44" s="66" t="str">
        <f t="shared" si="3"/>
        <v>NO</v>
      </c>
      <c r="Y44" s="67" t="str">
        <f t="shared" si="4"/>
        <v>N/A</v>
      </c>
    </row>
    <row r="45" spans="1:25" ht="48" x14ac:dyDescent="0.25">
      <c r="A45" s="5"/>
      <c r="B45" s="12">
        <v>38</v>
      </c>
      <c r="C45" s="12" t="s">
        <v>148</v>
      </c>
      <c r="D45" s="12" t="s">
        <v>185</v>
      </c>
      <c r="E45" s="12" t="s">
        <v>185</v>
      </c>
      <c r="F45" s="12"/>
      <c r="G45" s="12">
        <v>3</v>
      </c>
      <c r="H45" s="12" t="s">
        <v>150</v>
      </c>
      <c r="I45" s="12">
        <v>10</v>
      </c>
      <c r="J45" s="13">
        <v>721140</v>
      </c>
      <c r="K45" s="17">
        <v>0.9464375849349641</v>
      </c>
      <c r="L45" s="13">
        <v>38625.999999999985</v>
      </c>
      <c r="M45" s="13">
        <v>39016.160000000003</v>
      </c>
      <c r="N45" s="13">
        <v>117048.48000000001</v>
      </c>
      <c r="O45" s="15"/>
      <c r="P45" s="13"/>
      <c r="Q45" s="16">
        <f t="shared" si="0"/>
        <v>1170484.8</v>
      </c>
      <c r="S45" s="68">
        <v>721140</v>
      </c>
      <c r="T45" s="68">
        <v>38626</v>
      </c>
      <c r="U45" s="68">
        <v>28969.5</v>
      </c>
      <c r="V45" s="66" t="str">
        <f t="shared" si="1"/>
        <v>SI</v>
      </c>
      <c r="W45" s="66" t="str">
        <f t="shared" si="2"/>
        <v>NO</v>
      </c>
      <c r="X45" s="66" t="str">
        <f t="shared" si="3"/>
        <v>NO</v>
      </c>
      <c r="Y45" s="67" t="str">
        <f t="shared" si="4"/>
        <v>N/A</v>
      </c>
    </row>
    <row r="46" spans="1:25" ht="48" x14ac:dyDescent="0.25">
      <c r="A46" s="5"/>
      <c r="B46" s="12">
        <v>39</v>
      </c>
      <c r="C46" s="12" t="s">
        <v>148</v>
      </c>
      <c r="D46" s="12" t="s">
        <v>186</v>
      </c>
      <c r="E46" s="12" t="s">
        <v>186</v>
      </c>
      <c r="F46" s="12"/>
      <c r="G46" s="12">
        <v>3</v>
      </c>
      <c r="H46" s="12" t="s">
        <v>150</v>
      </c>
      <c r="I46" s="12">
        <v>10</v>
      </c>
      <c r="J46" s="13">
        <v>1187760</v>
      </c>
      <c r="K46" s="17">
        <v>0.97146898363305723</v>
      </c>
      <c r="L46" s="13">
        <v>33887.999999999898</v>
      </c>
      <c r="M46" s="13">
        <v>34230.300000000003</v>
      </c>
      <c r="N46" s="13">
        <v>102690.90000000001</v>
      </c>
      <c r="O46" s="15"/>
      <c r="P46" s="13"/>
      <c r="Q46" s="16">
        <f t="shared" si="0"/>
        <v>1026909.0000000001</v>
      </c>
      <c r="S46" s="68">
        <v>1187760</v>
      </c>
      <c r="T46" s="68">
        <v>33888</v>
      </c>
      <c r="U46" s="68">
        <v>25416</v>
      </c>
      <c r="V46" s="66" t="str">
        <f t="shared" si="1"/>
        <v>SI</v>
      </c>
      <c r="W46" s="66" t="str">
        <f t="shared" si="2"/>
        <v>SI</v>
      </c>
      <c r="X46" s="66" t="str">
        <f t="shared" si="3"/>
        <v>SI</v>
      </c>
      <c r="Y46" s="69">
        <f t="shared" si="4"/>
        <v>-2.9976021664879227E-15</v>
      </c>
    </row>
    <row r="47" spans="1:25" x14ac:dyDescent="0.25">
      <c r="A47" s="5"/>
      <c r="B47" s="5" t="s">
        <v>187</v>
      </c>
      <c r="C47" s="7"/>
      <c r="D47" s="7"/>
      <c r="E47" s="7"/>
      <c r="F47" s="7"/>
      <c r="G47" s="7"/>
      <c r="H47" s="7"/>
      <c r="I47" s="7"/>
      <c r="J47" s="5">
        <v>0</v>
      </c>
      <c r="K47" s="7"/>
      <c r="L47" s="7"/>
      <c r="M47" s="18"/>
      <c r="N47" s="7"/>
      <c r="O47" s="90" t="s">
        <v>188</v>
      </c>
      <c r="P47" s="91"/>
      <c r="Q47" s="19">
        <v>0</v>
      </c>
    </row>
    <row r="48" spans="1:25" x14ac:dyDescent="0.25">
      <c r="A48" s="5"/>
      <c r="B48" s="20" t="s">
        <v>189</v>
      </c>
      <c r="C48" s="21"/>
      <c r="D48" s="21"/>
      <c r="E48" s="21"/>
      <c r="F48" s="21"/>
      <c r="G48" s="21"/>
      <c r="H48" s="21"/>
      <c r="I48" s="21"/>
      <c r="J48" s="7"/>
      <c r="K48" s="7"/>
      <c r="L48" s="7"/>
      <c r="M48" s="7"/>
      <c r="N48" s="7"/>
      <c r="O48" s="90" t="s">
        <v>140</v>
      </c>
      <c r="P48" s="91"/>
      <c r="Q48" s="19">
        <v>0</v>
      </c>
    </row>
    <row r="49" spans="1:17" x14ac:dyDescent="0.25">
      <c r="A49" s="5"/>
      <c r="B49" s="22"/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92" t="s">
        <v>190</v>
      </c>
      <c r="P49" s="92"/>
      <c r="Q49" s="23">
        <v>457012099.80000001</v>
      </c>
    </row>
    <row r="50" spans="1:17" ht="15.75" x14ac:dyDescent="0.25">
      <c r="A50" s="5"/>
      <c r="B50" s="24" t="s">
        <v>191</v>
      </c>
      <c r="C50" s="25"/>
      <c r="D50" s="25"/>
      <c r="E50" s="25"/>
      <c r="F50" s="25"/>
      <c r="G50" s="25"/>
      <c r="H50" s="7"/>
      <c r="I50" s="7"/>
      <c r="J50" s="7"/>
      <c r="K50" s="7"/>
      <c r="L50" s="7"/>
      <c r="M50" s="7"/>
      <c r="N50" s="7"/>
      <c r="O50" s="36" t="s">
        <v>192</v>
      </c>
      <c r="P50" s="27">
        <v>0.1</v>
      </c>
      <c r="Q50" s="23">
        <v>45701209.979999997</v>
      </c>
    </row>
    <row r="51" spans="1:17" x14ac:dyDescent="0.25">
      <c r="A51" s="5"/>
      <c r="B51" s="28" t="s">
        <v>193</v>
      </c>
      <c r="C51" s="93" t="s">
        <v>194</v>
      </c>
      <c r="D51" s="94"/>
      <c r="E51" s="94"/>
      <c r="F51" s="95"/>
      <c r="G51" s="28" t="s">
        <v>195</v>
      </c>
      <c r="H51" s="7"/>
      <c r="I51" s="7"/>
      <c r="J51" s="7"/>
      <c r="K51" s="7"/>
      <c r="L51" s="7"/>
      <c r="M51" s="7"/>
      <c r="N51" s="7"/>
      <c r="O51" s="92" t="s">
        <v>196</v>
      </c>
      <c r="P51" s="92"/>
      <c r="Q51" s="29">
        <v>8683229.9000000004</v>
      </c>
    </row>
    <row r="52" spans="1:17" x14ac:dyDescent="0.25">
      <c r="A52" s="5"/>
      <c r="B52" s="30">
        <v>1</v>
      </c>
      <c r="C52" s="85" t="s">
        <v>197</v>
      </c>
      <c r="D52" s="86"/>
      <c r="E52" s="86"/>
      <c r="F52" s="87"/>
      <c r="G52" s="31">
        <v>5.0000000000000001E-3</v>
      </c>
      <c r="H52" s="7"/>
      <c r="I52" s="7"/>
      <c r="J52" s="7"/>
      <c r="K52" s="7"/>
      <c r="L52" s="7"/>
      <c r="M52" s="7"/>
      <c r="N52" s="7"/>
      <c r="O52" s="92" t="s">
        <v>198</v>
      </c>
      <c r="P52" s="92"/>
      <c r="Q52" s="23">
        <v>511396539.68000001</v>
      </c>
    </row>
    <row r="53" spans="1:17" x14ac:dyDescent="0.25">
      <c r="A53" s="5"/>
      <c r="B53" s="30">
        <v>2</v>
      </c>
      <c r="C53" s="85" t="s">
        <v>199</v>
      </c>
      <c r="D53" s="86"/>
      <c r="E53" s="86"/>
      <c r="F53" s="87"/>
      <c r="G53" s="31">
        <v>5.0000000000000001E-3</v>
      </c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5"/>
      <c r="B54" s="22"/>
      <c r="C54" s="22"/>
      <c r="D54" s="22"/>
      <c r="E54" s="88" t="s">
        <v>200</v>
      </c>
      <c r="F54" s="89"/>
      <c r="G54" s="32">
        <v>0.01</v>
      </c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17">
    <mergeCell ref="C53:F53"/>
    <mergeCell ref="E54:F54"/>
    <mergeCell ref="O47:P47"/>
    <mergeCell ref="O48:P48"/>
    <mergeCell ref="O49:P49"/>
    <mergeCell ref="C51:F51"/>
    <mergeCell ref="O51:P51"/>
    <mergeCell ref="C52:F52"/>
    <mergeCell ref="O52:P52"/>
    <mergeCell ref="V7:Y7"/>
    <mergeCell ref="V8:Y8"/>
    <mergeCell ref="B1:Q1"/>
    <mergeCell ref="B3:C3"/>
    <mergeCell ref="D3:E3"/>
    <mergeCell ref="D4:M4"/>
    <mergeCell ref="B6:I6"/>
    <mergeCell ref="J6:Q6"/>
  </mergeCells>
  <conditionalFormatting sqref="Q49">
    <cfRule type="expression" dxfId="210" priority="7">
      <formula>ISERROR($Q49)</formula>
    </cfRule>
  </conditionalFormatting>
  <conditionalFormatting sqref="Q49">
    <cfRule type="expression" dxfId="209" priority="6">
      <formula>ISERROR($J47)</formula>
    </cfRule>
  </conditionalFormatting>
  <conditionalFormatting sqref="Q52">
    <cfRule type="expression" dxfId="208" priority="5">
      <formula>ISERROR($Q52)</formula>
    </cfRule>
  </conditionalFormatting>
  <conditionalFormatting sqref="Q52">
    <cfRule type="expression" dxfId="207" priority="4">
      <formula>ISERROR($Q52)</formula>
    </cfRule>
  </conditionalFormatting>
  <conditionalFormatting sqref="Q52">
    <cfRule type="expression" dxfId="206" priority="3">
      <formula>ISERROR($Q52)</formula>
    </cfRule>
  </conditionalFormatting>
  <conditionalFormatting sqref="Q52">
    <cfRule type="expression" dxfId="205" priority="8">
      <formula>ISERROR($J53)</formula>
    </cfRule>
  </conditionalFormatting>
  <conditionalFormatting sqref="Q47">
    <cfRule type="expression" dxfId="204" priority="9">
      <formula>ISERROR($G48)</formula>
    </cfRule>
  </conditionalFormatting>
  <conditionalFormatting sqref="D3:E3">
    <cfRule type="cellIs" dxfId="203" priority="2" operator="equal">
      <formula>0</formula>
    </cfRule>
  </conditionalFormatting>
  <conditionalFormatting sqref="Q51">
    <cfRule type="expression" dxfId="202" priority="1">
      <formula>ISERROR($Q51)</formula>
    </cfRule>
  </conditionalFormatting>
  <conditionalFormatting sqref="Q50">
    <cfRule type="expression" dxfId="201" priority="10">
      <formula>ISERROR($Q50)</formula>
    </cfRule>
  </conditionalFormatting>
  <dataValidations count="10">
    <dataValidation type="decimal" allowBlank="1" showInputMessage="1" showErrorMessage="1" sqref="G52:G53" xr:uid="{DDD748E8-2998-4773-A53F-64B42215AA6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0" xr:uid="{1305E91B-55F9-45CE-9F3A-0896626FBC9B}">
      <formula1>0.01</formula1>
      <formula2>R50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9" xr:uid="{03417ACB-5713-4BD8-88F7-66F724FB5E47}">
      <formula1>A9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67434068-B1F6-42D6-845A-38092BD195A7}">
      <formula1>A8</formula1>
    </dataValidation>
    <dataValidation operator="greaterThanOrEqual" allowBlank="1" showInputMessage="1" showErrorMessage="1" sqref="K10:K46" xr:uid="{28BA25DE-0264-434B-AC8C-F17EEAD50EA2}"/>
    <dataValidation type="decimal" allowBlank="1" showInputMessage="1" showErrorMessage="1" errorTitle="Error" error="Mayor a 1" sqref="Q47:Q48" xr:uid="{F4BB64F1-0666-442B-B4FE-9D72DEBDAF29}">
      <formula1>0.011</formula1>
      <formula2>AG50</formula2>
    </dataValidation>
    <dataValidation type="decimal" operator="greaterThan" allowBlank="1" showInputMessage="1" showErrorMessage="1" sqref="O8:P46" xr:uid="{F4250698-E08B-41B8-8EDC-81865203040E}">
      <formula1>0</formula1>
    </dataValidation>
    <dataValidation type="decimal" allowBlank="1" showInputMessage="1" showErrorMessage="1" errorTitle="Error" error="Mayor a 1" promptTitle="Porcentaje de AIU" prompt="Mayor a 1" sqref="N47" xr:uid="{4B6F882B-86DB-4091-9591-8E267BD2B99A}">
      <formula1>0.011</formula1>
      <formula2>AD50</formula2>
    </dataValidation>
    <dataValidation type="decimal" allowBlank="1" showInputMessage="1" showErrorMessage="1" errorTitle="Error" error="Mayor a 1" promptTitle="Porcentaje de AIU" prompt="Mayor a 1" sqref="A47:L47" xr:uid="{D6C982BF-7E84-47C8-A68C-0FDBA6BBED15}">
      <formula1>0.011</formula1>
      <formula2>R50</formula2>
    </dataValidation>
    <dataValidation type="list" allowBlank="1" showInputMessage="1" showErrorMessage="1" sqref="D4" xr:uid="{D4B4E5D9-F010-4E9D-8F03-06DE3E8CB4D9}">
      <formula1>INDIRECT("regioncobertura"&amp;$D$3)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LISTADO DE COTIZACIONES</vt:lpstr>
      <vt:lpstr>1. ASSERVI SAS </vt:lpstr>
      <vt:lpstr>2. SERVICIO INTEGRAL TALENTOS</vt:lpstr>
      <vt:lpstr>3. CONSORCIO ELITE</vt:lpstr>
      <vt:lpstr>4. SERVICIOS PRAIS</vt:lpstr>
      <vt:lpstr>5. SERDAN </vt:lpstr>
      <vt:lpstr>6. UTOUTSOURCING GIAF</vt:lpstr>
      <vt:lpstr>7. UT ECOLIMPIEZA 4G</vt:lpstr>
      <vt:lpstr>8. UNIÓN TEMPORAL R&amp;J 2022</vt:lpstr>
      <vt:lpstr>9. UT EMINSER - SOLOASEO</vt:lpstr>
      <vt:lpstr>10. SOCIETY SERVICES</vt:lpstr>
      <vt:lpstr>11. UT ASEAMOS 2022 ACUERDO 4</vt:lpstr>
      <vt:lpstr>12. UT SERVIASEAMOS</vt:lpstr>
      <vt:lpstr>13. UNIÓN TEMPORAL CLEAN COLOMB</vt:lpstr>
      <vt:lpstr>14. INCIHUILA</vt:lpstr>
      <vt:lpstr>15. UT CCE AMP IV </vt:lpstr>
      <vt:lpstr>16. CONSERJES INMOBILIARIOS</vt:lpstr>
      <vt:lpstr>17. GRUPO GESTIÓN REMPRESARIAL</vt:lpstr>
      <vt:lpstr>18. INTERASEO</vt:lpstr>
      <vt:lpstr>19. INTERNEGOCIOS</vt:lpstr>
      <vt:lpstr>20. BRILLASEO</vt:lpstr>
      <vt:lpstr>21. SERVIASEO </vt:lpstr>
      <vt:lpstr>22. ASEOCOLBAS</vt:lpstr>
      <vt:lpstr>23. LADOINSA</vt:lpstr>
      <vt:lpstr>24. LIMPIEZA INSTITUCIONAL LASU</vt:lpstr>
      <vt:lpstr>25. UT SERVICIOS INTEGRALES</vt:lpstr>
      <vt:lpstr>26. UT SERTOP</vt:lpstr>
      <vt:lpstr>27. UT EASYCLEAN ASEO</vt:lpstr>
      <vt:lpstr>28. UT GRUPO ADIN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Muñoz Tobar</dc:creator>
  <cp:lastModifiedBy>Natalia Muñoz Tobar</cp:lastModifiedBy>
  <cp:lastPrinted>2023-09-28T14:53:43Z</cp:lastPrinted>
  <dcterms:created xsi:type="dcterms:W3CDTF">2023-09-26T21:50:48Z</dcterms:created>
  <dcterms:modified xsi:type="dcterms:W3CDTF">2023-10-12T16:36:17Z</dcterms:modified>
</cp:coreProperties>
</file>