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NA\Downloads\epp aprendices\EPP\"/>
    </mc:Choice>
  </mc:AlternateContent>
  <xr:revisionPtr revIDLastSave="0" documentId="13_ncr:1_{3A3089DC-1E43-495A-8710-33D10BBDBB1B}" xr6:coauthVersionLast="47" xr6:coauthVersionMax="47" xr10:uidLastSave="{00000000-0000-0000-0000-000000000000}"/>
  <bookViews>
    <workbookView xWindow="11610" yWindow="0" windowWidth="17130" windowHeight="15600" xr2:uid="{00000000-000D-0000-FFFF-FFFF00000000}"/>
  </bookViews>
  <sheets>
    <sheet name="ANEXO EPP-APRENDICES" sheetId="1" r:id="rId1"/>
    <sheet name="Hoja2" sheetId="3" r:id="rId2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M52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4" i="1"/>
  <c r="K53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4" i="1"/>
  <c r="I53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4" i="1"/>
  <c r="E52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4" i="1"/>
  <c r="M53" i="1" l="1"/>
  <c r="K55" i="1" l="1"/>
  <c r="I55" i="1"/>
  <c r="M55" i="1" l="1"/>
</calcChain>
</file>

<file path=xl/sharedStrings.xml><?xml version="1.0" encoding="utf-8"?>
<sst xmlns="http://schemas.openxmlformats.org/spreadsheetml/2006/main" count="267" uniqueCount="128">
  <si>
    <t xml:space="preserve">Anexo: Elementos de Protección Personal - Aprendices </t>
  </si>
  <si>
    <t>ITEM</t>
  </si>
  <si>
    <t>DESCRIPCIÓN DEL PRODUCTO</t>
  </si>
  <si>
    <t>CÓDIGO
TVEC</t>
  </si>
  <si>
    <t>UNIDAD DE MEDIDA</t>
  </si>
  <si>
    <t>CANTIDAD</t>
  </si>
  <si>
    <t xml:space="preserve">TVEC </t>
  </si>
  <si>
    <t>PROVEEDOR</t>
  </si>
  <si>
    <t>CANTIDAD ELEMENTOS DE MONITORIAS</t>
  </si>
  <si>
    <t>TOTAL MONITORIAS</t>
  </si>
  <si>
    <t>CANTIDAD ELEMENTOS APOYO SOSTENIMIENTO REGULAR</t>
  </si>
  <si>
    <t>TOTAL APOYO SOSTENIMIENTO REGULAR</t>
  </si>
  <si>
    <t>CANTIDAD ELEMENTOS APOYO SOSTENIMIENTO FIC</t>
  </si>
  <si>
    <t>TOTAL APOYO SOSTENIMIENTO FIC</t>
  </si>
  <si>
    <t>VALOR TOTAL</t>
  </si>
  <si>
    <t>GSF01-GORRO DESECHABLE BLANCO T/ORUGA PAQX100U</t>
  </si>
  <si>
    <t>PAQUETE</t>
  </si>
  <si>
    <t>Panamericana Librería y Papelería S.A</t>
  </si>
  <si>
    <t>GSF01-POLAINA BLANCA TIPO BOTA DESECHABLE  REF 1953MA</t>
  </si>
  <si>
    <t>UNIDAD</t>
  </si>
  <si>
    <t>GSF01-GUANTE EXAMEN LATEX ETERNA CJ X 50 Talla M</t>
  </si>
  <si>
    <t>CAJA</t>
  </si>
  <si>
    <t>GSF01-GUANTE EXAMEN LATEX ETERNA CJ X 50 Talla L</t>
  </si>
  <si>
    <t>GSF01-RESPIRADOR P/PARTICULAS N95 8210 3M</t>
  </si>
  <si>
    <t>GSF01-BATA BLANCA LABORATORIO MANGA LARGA DESECHABLE</t>
  </si>
  <si>
    <t>GSF01-PROTECTOR AUDITIVO TIPO TAPON NNR26 CON CAJA</t>
  </si>
  <si>
    <t>GSF01-GUANTE EDGE POLIESTER NEG/AZUL PAR T.10</t>
  </si>
  <si>
    <t>GSF01-GUANTE SOLVEX  37-175 NITRILO TALLA 7</t>
  </si>
  <si>
    <t xml:space="preserve">GSF01-GUANTE SOLVEX  37-175 NITRILO TALLA 10 </t>
  </si>
  <si>
    <t>GSF01-GUANTE MULTIFLEX CUT 5 PU TALLA L</t>
  </si>
  <si>
    <t>GSF01-CALZADO MOCASIN BLANCO ULTRALIGERO COCINERO TALLA 35</t>
  </si>
  <si>
    <t>PAR</t>
  </si>
  <si>
    <t>GSF01-CALZADO MOCASIN BLANCO ULTRALIGERO COCINERO TALLA 36</t>
  </si>
  <si>
    <t>GSF01-CALZADO MOCASIN BLANCO ULTRALIGERO COCINERO TALLA 37</t>
  </si>
  <si>
    <t>GSF01-CALZADO MOCASIN BLANCO ULTRALIGERO COCINERO TALLA 38</t>
  </si>
  <si>
    <t>GSF01-CALZADO MOCASIN BLANCO ULTRALIGERO COCINERO TALLA 39</t>
  </si>
  <si>
    <t>GSF01-CALZADO MOCASIN BLANCO ULTRALIGERO COCINERO TALLA 40</t>
  </si>
  <si>
    <t>GSF01-OVEROL PILOTO OPERATIVO LAFAYETTE AZUL OSCURO TALLA 34</t>
  </si>
  <si>
    <t>GSF01-OVEROL PILOTO OPERATIVO LAFAYETTE AZUL OSCURO TALLA 36</t>
  </si>
  <si>
    <t>GSF01-OVEROL PILOTO OPERATIVO LAFAYETTE AZUL OSCURO TALLA  38</t>
  </si>
  <si>
    <t>GSF01-OVEROL PILOTO OPERATIVO LAFAYETTE AZUL OSCURO TALLA 40</t>
  </si>
  <si>
    <t>GSF01-OVEROL PILOTO OPERATIVO LAFAYETTE AZUL OSCURO TALLA 42</t>
  </si>
  <si>
    <t>GSF01-GUANTE CARNAZA GRIS REFORZADO VAQUETA LARGO</t>
  </si>
  <si>
    <t xml:space="preserve">PAR </t>
  </si>
  <si>
    <t>GSF01-CAPA IMPERMEABLE PVC AMARILLA CALIBRE 18</t>
  </si>
  <si>
    <t>GSF01-KIT CASCO MILENIUM CLASS BLANCO TAFILETE + BARBUQUEJO SIN MENTONERA</t>
  </si>
  <si>
    <t xml:space="preserve">UNIDAD </t>
  </si>
  <si>
    <t>GSF01-GAFA SPY FLEX AF LENTE CLARO</t>
  </si>
  <si>
    <t xml:space="preserve">GSF01-GAFA SPY FLEX AF LENTE OSCURO </t>
  </si>
  <si>
    <t>GSF01-GUANTE INGENIERO VAQUETA REFORZADO PAR</t>
  </si>
  <si>
    <t>GSF01-BATA EN DACRON MANGA LARGA BLANCA SIN LOGO TALLA S</t>
  </si>
  <si>
    <t>GSF01-BATA EN DACRON MANGA LARGA BLANCA SIN LOGO TALLA M</t>
  </si>
  <si>
    <t>GSF01-BATA EN DACRON MANGA LARGA BLANCA SIN LOGO TALLA L</t>
  </si>
  <si>
    <t>GSF01-BOTA WORKMAN PVC NEGRA PAR T.36</t>
  </si>
  <si>
    <t>GSF01-BOTA WORKMAN PVC NEGRA PAR T.37</t>
  </si>
  <si>
    <t>GSF01-BOTA WORKMAN PVC NEGRA PAR T.38</t>
  </si>
  <si>
    <t>GSF01-BOTA WORKMAN PVC NEGRA PAR T.39</t>
  </si>
  <si>
    <t>GSF01-BOTA WORKMAN PVC NEGRA PAR T.40</t>
  </si>
  <si>
    <t>GSF01-BOTA WORKMAN PVC NEGRA PAR T.41</t>
  </si>
  <si>
    <t>GSF01-BOTA WORKMAN PVC NEGRA PAR T.42</t>
  </si>
  <si>
    <t>GSF01-BOTA DIELECTRICA JUMBO KONDOR T.35</t>
  </si>
  <si>
    <t>GSF01-BOTA DIELECTRICA JUMBO KONDOR T.36</t>
  </si>
  <si>
    <t>GSF01-BOTA DIELECTRICA JUMBO KONDOR T.37</t>
  </si>
  <si>
    <t>GSF01-BOTA DIELECTRICA JUMBO KONDOR T.38</t>
  </si>
  <si>
    <t>GSF01-BOTA DIELECTRICA JUMBO KONDOR T.39</t>
  </si>
  <si>
    <t>GSF01-BOTA DIELECTRICA JUMBO KONDOR T.40</t>
  </si>
  <si>
    <t>GSF01-BOTA DIELECTRICA JUMBO KONDOR T.41</t>
  </si>
  <si>
    <t>GSF01-BOTA DIELECTRICA JUMBO KONDOR T.42</t>
  </si>
  <si>
    <t>GSF01-BOTA DIELECTRICA JUMBO KONDOR T.43</t>
  </si>
  <si>
    <t>GSF01-GORRO TIPO PAVA EN DRIL AZUL OSC.CON LOGO</t>
  </si>
  <si>
    <t>GSF01-PROTECTOR SOLAR FACTOR COLOR SPF 50 X 12 UND</t>
  </si>
  <si>
    <t>SUBTOTALES</t>
  </si>
  <si>
    <t>CDP</t>
  </si>
  <si>
    <t>SALDO</t>
  </si>
  <si>
    <t>TOTAL</t>
  </si>
  <si>
    <t>DESCRIPCIÓN TVEC</t>
  </si>
  <si>
    <t>GSF01-GUANTE EXAMEN LATEX ETERNA CJ X 50 T M</t>
  </si>
  <si>
    <t>GSF01-GUANTE EXAMEN LATEX ETERNA CJ X 50 T L</t>
  </si>
  <si>
    <t>GSF01-TAPABOCA DESECHABLE T/MEDICO CAJAX50U</t>
  </si>
  <si>
    <t>GSF01-GUANTE EDGE POLIESTER NEG/AZUL PAR T.7</t>
  </si>
  <si>
    <t>GSF01-GUANTE SOLVEX NITRILO VERDE 15ML/13" TALLA 7</t>
  </si>
  <si>
    <t>GSF01-GUANTE SOLVEX NITRILO VERDE 15ML/13" TALLA 8</t>
  </si>
  <si>
    <t>GSF01-GUANTE SOLVEX  37-175 NITRILO TALLA 9</t>
  </si>
  <si>
    <t>GSF01-GUANTE MULTIFLEX CUT 5 NITRILO FOAM GRIS TALLA S</t>
  </si>
  <si>
    <t>GSF01-GUANTE MULTIFLEX CUT 5 NITRILO FOAM GRIS TALLA M</t>
  </si>
  <si>
    <t>GSF01-GUANTE MULTIFLEX CUT 5 NITRILO FOAM GRIS TALLA L</t>
  </si>
  <si>
    <t>GSF01-GUANTE MULTIFLEX CUT 5 NITRILO FOAM GRIS TALLA XL</t>
  </si>
  <si>
    <t xml:space="preserve">GSF01-GUANTE MULTIFLEX CUT 5 PU TALLA S </t>
  </si>
  <si>
    <t>GSF01-GUANTE MULTIFLEX CUT 5 PU TALLA M</t>
  </si>
  <si>
    <t>GSF01-GUANTE MULTIFLEX CUT 5 PU TALLA XL</t>
  </si>
  <si>
    <t>GSF01-GUANTE MULTIFLEX CUT 5 PU TALLA XS</t>
  </si>
  <si>
    <t>GSF01-BARBUQUEJO SIN MENTONERA 4 PUNTOS</t>
  </si>
  <si>
    <t>GSF01-CALZADO MOCASIN BLANCO ULTRALIGERO COCINERO TALLA 41</t>
  </si>
  <si>
    <t>GSF01-CALZADO MOCASIN BLANCO ULTRALIGERO COCINERO TALLA 42</t>
  </si>
  <si>
    <t>GSF01-CALZADO MOCASIN BLANCO ULTRALIGERO COCINERO TALLA 43</t>
  </si>
  <si>
    <t>GSF01-CALZADO MOCASIN BLANCO ULTRALIGERO COCINERO TALLA 44</t>
  </si>
  <si>
    <t>GSF01-JABON LIQUIDO P/MANOS ANTIBACTERIAL 20LT</t>
  </si>
  <si>
    <t>GSF01-DELANTAL PVC BLANCO CALIBRE 18</t>
  </si>
  <si>
    <t>GSF01-OVEROL PILOTO OPERATIVO LAFAYETTE AZUL OSCURO TALLA 38</t>
  </si>
  <si>
    <t>GSF01-OVEROL PILOTO OPERATIVO LAFAYETTE AZUL OSCURO TALLA 44</t>
  </si>
  <si>
    <t>GSF01-CARETA ARCO ELECTRICO 12 CALORIAS REF AMP1-12-HT-EC</t>
  </si>
  <si>
    <t>GSF01-KIT GUANTE DIELECTRICO CLASE 00 T.9</t>
  </si>
  <si>
    <t>GSF01-CINTURON ERGONOMICO TALLA S</t>
  </si>
  <si>
    <t>GSF01-CINTURON ERGONOMICO TALLA M</t>
  </si>
  <si>
    <t>GSF01-CINTURON ERGONOMICO TALLA L</t>
  </si>
  <si>
    <t>GSF01-CINTURON ERGONOMICO TALLA XL</t>
  </si>
  <si>
    <t>GSF01-ARNES EN X EXPERT LINE STEELPRO</t>
  </si>
  <si>
    <t>GSF01-LINEA DE VIDA CUERDA 16 MM - 30 mts</t>
  </si>
  <si>
    <t>GSF01-RODILLERA ZUBI-OLA PAR</t>
  </si>
  <si>
    <t>GSF01-LINTERNA RECARGABLE 7 LED VARTA</t>
  </si>
  <si>
    <t>GSF01-BATA EN DACRON MANGA LARGA BLANCA SIN LOGO TALLA XL</t>
  </si>
  <si>
    <t>GSF01-BOTA WORKMAN SAFETY BLANCA FOOD INDUSTRY TALLA 35</t>
  </si>
  <si>
    <t>GSF01-BOTA WORKMAN SAFETY BLANCA FOOD INDUSTRY TALLA 44</t>
  </si>
  <si>
    <t>GSF01-BOTA WORKMAN SAFETY BLANCA FOOD INDUSTRY TALLA 36</t>
  </si>
  <si>
    <t>GSF01-BOTA WORKMAN SAFETY BLANCA FOOD INDUSTRY TALLA 37</t>
  </si>
  <si>
    <t>GSF01-BOTA WORKMAN SAFETY BLANCA FOOD INDUSTRY TALLA 38</t>
  </si>
  <si>
    <t>GSF01-BOTA WORKMAN SAFETY BLANCA FOOD INDUSTRY TALLA 39</t>
  </si>
  <si>
    <t>GSF01-BOTA WORKMAN SAFETY BLANCA FOOD INDUSTRY TALLA 40</t>
  </si>
  <si>
    <t>GSF01-BOTA WORKMAN SAFETY BLANCA FOOD INDUSTRY TALLA 41</t>
  </si>
  <si>
    <t>GSF01-BOTA WORKMAN SAFETY BLANCA FOOD INDUSTRY TALLA 42</t>
  </si>
  <si>
    <t>GSF01-BOTA WORKMAN SAFETY BLANCA FOOD INDUSTRY TALLA 43</t>
  </si>
  <si>
    <t>GSF01-BOTA WORKMAN PVC NEGRA PAR T.43</t>
  </si>
  <si>
    <t>GSF01-BOTA WORKMAN PVC NEGRA PAR TALLA 44</t>
  </si>
  <si>
    <t>GSF01-BOTA WORKMAN PVC NEGRA PAR TALLA 37</t>
  </si>
  <si>
    <t>GSF01-BOTA WORKMAN PVC NEGRA PAR TALLA 45</t>
  </si>
  <si>
    <t>GSF01-BOTA WORKMAN PVC NEGRA PAR TALLA 36</t>
  </si>
  <si>
    <t>GSF01-BOTA DIELECTRICA JUMBO KONDOR T.44</t>
  </si>
  <si>
    <t>GSF01-MONOGAFA ZEX LENTE CLARO STEELPRO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</si>
</sst>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&quot;$&quot;\ #,##0;[Red]\-&quot;$&quot;\ #,##0"/>
    <numFmt numFmtId="165" formatCode="_-&quot;$&quot;\ * #,##0.00_-;\-&quot;$&quot;\ * #,##0.00_-;_-&quot;$&quot;\ * &quot;-&quot;??_-;_-@_-"/>
    <numFmt numFmtId="166" formatCode="_-* #,##0_-;\-* #,##0_-;_-* &quot;-&quot;??_-;_-@_-"/>
    <numFmt numFmtId="167" formatCode="_-&quot;$&quot;\ * #,##0_-;\-&quot;$&quot;\ * #,##0_-;_-&quot;$&quot;\ * &quot;-&quot;??_-;_-@_-"/>
    <numFmt numFmtId="168" formatCode="&quot;$&quot;\ #,##0.00"/>
    <numFmt numFmtId="169" formatCode="_(&quot;$&quot;\ * #,##0_);_(&quot;$&quot;\ * \(#,##0\);_(&quot;$&quot;\ * &quot;-&quot;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Tahoma"/>
      <family val="2"/>
    </font>
    <font>
      <sz val="9"/>
      <color rgb="FF000000"/>
      <name val="Arial"/>
      <family val="2"/>
    </font>
    <font>
      <sz val="11"/>
      <color theme="1"/>
      <name val="Tahoma"/>
      <family val="2"/>
    </font>
    <font>
      <b/>
      <sz val="9"/>
      <color theme="1"/>
      <name val="Arial"/>
      <family val="2"/>
    </font>
    <font>
      <b/>
      <sz val="13"/>
      <name val="Tahoma"/>
      <family val="2"/>
    </font>
    <font>
      <sz val="1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6" fontId="2" fillId="0" borderId="0" xfId="1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5" fillId="2" borderId="4" xfId="2" applyFont="1" applyFill="1" applyBorder="1" applyAlignment="1">
      <alignment horizontal="center" vertical="center" wrapText="1"/>
    </xf>
    <xf numFmtId="165" fontId="2" fillId="0" borderId="7" xfId="2" applyFont="1" applyFill="1" applyBorder="1" applyAlignment="1" applyProtection="1">
      <alignment horizontal="right" vertical="center" wrapText="1"/>
    </xf>
    <xf numFmtId="165" fontId="2" fillId="0" borderId="0" xfId="2" applyFont="1" applyAlignment="1">
      <alignment horizontal="center" vertical="center" wrapText="1"/>
    </xf>
    <xf numFmtId="165" fontId="2" fillId="0" borderId="0" xfId="2" applyFont="1" applyAlignment="1">
      <alignment vertical="center" wrapText="1"/>
    </xf>
    <xf numFmtId="165" fontId="5" fillId="2" borderId="5" xfId="2" applyFont="1" applyFill="1" applyBorder="1" applyAlignment="1">
      <alignment horizontal="center" vertical="center" wrapText="1"/>
    </xf>
    <xf numFmtId="166" fontId="5" fillId="3" borderId="5" xfId="1" applyNumberFormat="1" applyFont="1" applyFill="1" applyBorder="1" applyAlignment="1">
      <alignment horizontal="center" vertical="center" wrapText="1"/>
    </xf>
    <xf numFmtId="165" fontId="5" fillId="3" borderId="5" xfId="2" applyFont="1" applyFill="1" applyBorder="1" applyAlignment="1">
      <alignment horizontal="center" vertical="center" wrapText="1"/>
    </xf>
    <xf numFmtId="1" fontId="2" fillId="3" borderId="8" xfId="1" applyNumberFormat="1" applyFont="1" applyFill="1" applyBorder="1" applyAlignment="1" applyProtection="1">
      <alignment horizontal="center" vertical="center" wrapText="1"/>
    </xf>
    <xf numFmtId="165" fontId="2" fillId="3" borderId="8" xfId="2" applyFont="1" applyFill="1" applyBorder="1" applyAlignment="1" applyProtection="1">
      <alignment horizontal="center" vertical="center" wrapText="1"/>
    </xf>
    <xf numFmtId="1" fontId="2" fillId="3" borderId="10" xfId="1" applyNumberFormat="1" applyFont="1" applyFill="1" applyBorder="1" applyAlignment="1" applyProtection="1">
      <alignment horizontal="center" vertical="center" wrapText="1"/>
    </xf>
    <xf numFmtId="166" fontId="5" fillId="4" borderId="5" xfId="1" applyNumberFormat="1" applyFont="1" applyFill="1" applyBorder="1" applyAlignment="1">
      <alignment horizontal="center" vertical="center" wrapText="1"/>
    </xf>
    <xf numFmtId="165" fontId="5" fillId="4" borderId="4" xfId="2" applyFont="1" applyFill="1" applyBorder="1" applyAlignment="1">
      <alignment horizontal="center" vertical="center" wrapText="1"/>
    </xf>
    <xf numFmtId="1" fontId="2" fillId="4" borderId="8" xfId="1" applyNumberFormat="1" applyFont="1" applyFill="1" applyBorder="1" applyAlignment="1" applyProtection="1">
      <alignment horizontal="center" vertical="center" wrapText="1"/>
    </xf>
    <xf numFmtId="165" fontId="2" fillId="4" borderId="8" xfId="2" applyFont="1" applyFill="1" applyBorder="1" applyAlignment="1" applyProtection="1">
      <alignment horizontal="center" vertical="center" wrapText="1"/>
    </xf>
    <xf numFmtId="1" fontId="2" fillId="4" borderId="10" xfId="1" applyNumberFormat="1" applyFont="1" applyFill="1" applyBorder="1" applyAlignment="1" applyProtection="1">
      <alignment horizontal="center" vertical="center" wrapText="1"/>
    </xf>
    <xf numFmtId="166" fontId="5" fillId="5" borderId="5" xfId="1" applyNumberFormat="1" applyFont="1" applyFill="1" applyBorder="1" applyAlignment="1">
      <alignment horizontal="center" vertical="center" wrapText="1"/>
    </xf>
    <xf numFmtId="165" fontId="5" fillId="5" borderId="5" xfId="2" applyFont="1" applyFill="1" applyBorder="1" applyAlignment="1">
      <alignment horizontal="center" vertical="center" wrapText="1"/>
    </xf>
    <xf numFmtId="1" fontId="2" fillId="5" borderId="8" xfId="1" applyNumberFormat="1" applyFont="1" applyFill="1" applyBorder="1" applyAlignment="1" applyProtection="1">
      <alignment horizontal="center" vertical="center" wrapText="1"/>
    </xf>
    <xf numFmtId="165" fontId="2" fillId="5" borderId="8" xfId="2" applyFont="1" applyFill="1" applyBorder="1" applyAlignment="1" applyProtection="1">
      <alignment horizontal="center" vertical="center" wrapText="1"/>
    </xf>
    <xf numFmtId="1" fontId="2" fillId="5" borderId="10" xfId="1" applyNumberFormat="1" applyFont="1" applyFill="1" applyBorder="1" applyAlignment="1" applyProtection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left" wrapText="1"/>
    </xf>
    <xf numFmtId="0" fontId="0" fillId="0" borderId="7" xfId="0" applyBorder="1" applyAlignment="1">
      <alignment horizontal="left" vertical="center" wrapText="1"/>
    </xf>
    <xf numFmtId="167" fontId="0" fillId="6" borderId="7" xfId="2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vertical="center" wrapText="1"/>
    </xf>
    <xf numFmtId="165" fontId="3" fillId="5" borderId="7" xfId="2" applyFont="1" applyFill="1" applyBorder="1" applyAlignment="1">
      <alignment vertical="center" wrapText="1"/>
    </xf>
    <xf numFmtId="0" fontId="3" fillId="4" borderId="7" xfId="0" applyFont="1" applyFill="1" applyBorder="1" applyAlignment="1">
      <alignment vertical="center" wrapText="1"/>
    </xf>
    <xf numFmtId="165" fontId="3" fillId="4" borderId="7" xfId="2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165" fontId="3" fillId="3" borderId="7" xfId="2" applyFont="1" applyFill="1" applyBorder="1" applyAlignment="1">
      <alignment vertical="center" wrapText="1"/>
    </xf>
    <xf numFmtId="165" fontId="2" fillId="0" borderId="7" xfId="2" applyFont="1" applyFill="1" applyBorder="1" applyAlignment="1" applyProtection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65" fontId="2" fillId="0" borderId="14" xfId="2" applyFont="1" applyFill="1" applyBorder="1" applyAlignment="1" applyProtection="1">
      <alignment horizontal="center" vertical="center" wrapText="1"/>
    </xf>
    <xf numFmtId="1" fontId="2" fillId="4" borderId="7" xfId="1" applyNumberFormat="1" applyFont="1" applyFill="1" applyBorder="1" applyAlignment="1" applyProtection="1">
      <alignment horizontal="center" vertical="center" wrapText="1"/>
    </xf>
    <xf numFmtId="0" fontId="8" fillId="7" borderId="19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9" fillId="0" borderId="7" xfId="0" applyFont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168" fontId="12" fillId="0" borderId="0" xfId="0" applyNumberFormat="1" applyFont="1" applyAlignment="1">
      <alignment horizontal="center" vertical="center" wrapText="1"/>
    </xf>
    <xf numFmtId="168" fontId="12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 wrapText="1"/>
    </xf>
    <xf numFmtId="1" fontId="2" fillId="5" borderId="7" xfId="1" applyNumberFormat="1" applyFont="1" applyFill="1" applyBorder="1" applyAlignment="1" applyProtection="1">
      <alignment horizontal="center" vertical="center" wrapText="1"/>
    </xf>
    <xf numFmtId="1" fontId="2" fillId="3" borderId="7" xfId="1" applyNumberFormat="1" applyFont="1" applyFill="1" applyBorder="1" applyAlignment="1" applyProtection="1">
      <alignment horizontal="center" vertical="center" wrapText="1"/>
    </xf>
    <xf numFmtId="0" fontId="2" fillId="0" borderId="7" xfId="0" applyFont="1" applyBorder="1" applyAlignment="1">
      <alignment vertical="center" wrapText="1"/>
    </xf>
    <xf numFmtId="1" fontId="2" fillId="3" borderId="6" xfId="1" applyNumberFormat="1" applyFont="1" applyFill="1" applyBorder="1" applyAlignment="1" applyProtection="1">
      <alignment horizontal="center" vertical="center" wrapText="1"/>
    </xf>
    <xf numFmtId="167" fontId="0" fillId="0" borderId="7" xfId="2" applyNumberFormat="1" applyFont="1" applyBorder="1"/>
    <xf numFmtId="169" fontId="13" fillId="0" borderId="7" xfId="2" applyNumberFormat="1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65" fontId="4" fillId="2" borderId="15" xfId="2" applyFont="1" applyFill="1" applyBorder="1" applyAlignment="1">
      <alignment horizontal="center" wrapText="1"/>
    </xf>
    <xf numFmtId="165" fontId="4" fillId="2" borderId="16" xfId="2" applyFont="1" applyFill="1" applyBorder="1" applyAlignment="1">
      <alignment horizontal="center" wrapText="1"/>
    </xf>
    <xf numFmtId="165" fontId="4" fillId="2" borderId="13" xfId="2" applyFont="1" applyFill="1" applyBorder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_-&quot;$&quot;\ * #,##0.00_-;\-&quot;$&quot;\ * #,##0.00_-;_-&quot;$&quot;\ * &quot;-&quot;??_-;_-@_-"/>
      <fill>
        <patternFill patternType="solid">
          <fgColor indexed="64"/>
          <bgColor theme="7" tint="0.5999938962981048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solid">
          <fgColor indexed="64"/>
          <bgColor theme="7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_-&quot;$&quot;\ * #,##0.00_-;\-&quot;$&quot;\ * #,##0.00_-;_-&quot;$&quot;\ * &quot;-&quot;??_-;_-@_-"/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_-&quot;$&quot;\ * #,##0.00_-;\-&quot;$&quot;\ * #,##0.00_-;_-&quot;$&quot;\ * &quot;-&quot;??_-;_-@_-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7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solid">
          <fgColor indexed="64"/>
          <bgColor theme="7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horizontal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horizontal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horizontal/>
      </border>
      <protection locked="1" hidden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rgb="FF9C5700"/>
      </font>
      <fill>
        <patternFill>
          <bgColor rgb="FFFFEB9C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28575</xdr:rowOff>
    </xdr:from>
    <xdr:to>
      <xdr:col>7</xdr:col>
      <xdr:colOff>731583</xdr:colOff>
      <xdr:row>0</xdr:row>
      <xdr:rowOff>674807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58B97A-C4D2-42CC-B8EF-4D150E1A5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5800" y="28575"/>
          <a:ext cx="731583" cy="6462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96</xdr:row>
      <xdr:rowOff>0</xdr:rowOff>
    </xdr:from>
    <xdr:ext cx="304800" cy="303119"/>
    <xdr:sp macro="" textlink="">
      <xdr:nvSpPr>
        <xdr:cNvPr id="2" name="AutoShape 1" descr="https://http2.mlstatic.com/D_NQ_NP_2X_615818-MCO42724328990_072020-F.webp">
          <a:extLst>
            <a:ext uri="{FF2B5EF4-FFF2-40B4-BE49-F238E27FC236}">
              <a16:creationId xmlns:a16="http://schemas.microsoft.com/office/drawing/2014/main" id="{2692FDC6-3E17-4937-BAF5-F4D13247C484}"/>
            </a:ext>
          </a:extLst>
        </xdr:cNvPr>
        <xdr:cNvSpPr>
          <a:spLocks noChangeAspect="1" noChangeArrowheads="1"/>
        </xdr:cNvSpPr>
      </xdr:nvSpPr>
      <xdr:spPr bwMode="auto">
        <a:xfrm>
          <a:off x="2095500" y="27155775"/>
          <a:ext cx="304800" cy="303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96</xdr:row>
      <xdr:rowOff>0</xdr:rowOff>
    </xdr:from>
    <xdr:ext cx="304800" cy="304800"/>
    <xdr:sp macro="" textlink="">
      <xdr:nvSpPr>
        <xdr:cNvPr id="3" name="AutoShape 1" descr="https://http2.mlstatic.com/D_NQ_NP_2X_615818-MCO42724328990_072020-F.webp">
          <a:extLst>
            <a:ext uri="{FF2B5EF4-FFF2-40B4-BE49-F238E27FC236}">
              <a16:creationId xmlns:a16="http://schemas.microsoft.com/office/drawing/2014/main" id="{6297EFA3-F5A1-40F8-8A0A-F9BCE81F94E6}"/>
            </a:ext>
          </a:extLst>
        </xdr:cNvPr>
        <xdr:cNvSpPr>
          <a:spLocks noChangeAspect="1" noChangeArrowheads="1"/>
        </xdr:cNvSpPr>
      </xdr:nvSpPr>
      <xdr:spPr bwMode="auto">
        <a:xfrm>
          <a:off x="2095500" y="2715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96</xdr:row>
      <xdr:rowOff>0</xdr:rowOff>
    </xdr:from>
    <xdr:ext cx="304800" cy="304800"/>
    <xdr:sp macro="" textlink="">
      <xdr:nvSpPr>
        <xdr:cNvPr id="4" name="AutoShape 1" descr="https://http2.mlstatic.com/D_NQ_NP_2X_615818-MCO42724328990_072020-F.webp">
          <a:extLst>
            <a:ext uri="{FF2B5EF4-FFF2-40B4-BE49-F238E27FC236}">
              <a16:creationId xmlns:a16="http://schemas.microsoft.com/office/drawing/2014/main" id="{C994CC53-BF25-4B3A-BB21-F3F39D6EA162}"/>
            </a:ext>
          </a:extLst>
        </xdr:cNvPr>
        <xdr:cNvSpPr>
          <a:spLocks noChangeAspect="1" noChangeArrowheads="1"/>
        </xdr:cNvSpPr>
      </xdr:nvSpPr>
      <xdr:spPr bwMode="auto">
        <a:xfrm>
          <a:off x="2095500" y="2715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96</xdr:row>
      <xdr:rowOff>0</xdr:rowOff>
    </xdr:from>
    <xdr:ext cx="304800" cy="304800"/>
    <xdr:sp macro="" textlink="">
      <xdr:nvSpPr>
        <xdr:cNvPr id="5" name="AutoShape 1" descr="https://http2.mlstatic.com/D_NQ_NP_2X_615818-MCO42724328990_072020-F.webp">
          <a:extLst>
            <a:ext uri="{FF2B5EF4-FFF2-40B4-BE49-F238E27FC236}">
              <a16:creationId xmlns:a16="http://schemas.microsoft.com/office/drawing/2014/main" id="{19456295-C7B4-464E-BAB0-A6BB0C4AA739}"/>
            </a:ext>
          </a:extLst>
        </xdr:cNvPr>
        <xdr:cNvSpPr>
          <a:spLocks noChangeAspect="1" noChangeArrowheads="1"/>
        </xdr:cNvSpPr>
      </xdr:nvSpPr>
      <xdr:spPr bwMode="auto">
        <a:xfrm>
          <a:off x="2095500" y="2715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96</xdr:row>
      <xdr:rowOff>0</xdr:rowOff>
    </xdr:from>
    <xdr:ext cx="304800" cy="304800"/>
    <xdr:sp macro="" textlink="">
      <xdr:nvSpPr>
        <xdr:cNvPr id="6" name="AutoShape 1" descr="https://http2.mlstatic.com/D_NQ_NP_2X_615818-MCO42724328990_072020-F.webp">
          <a:extLst>
            <a:ext uri="{FF2B5EF4-FFF2-40B4-BE49-F238E27FC236}">
              <a16:creationId xmlns:a16="http://schemas.microsoft.com/office/drawing/2014/main" id="{0675D686-E372-4354-8133-651A837C0174}"/>
            </a:ext>
          </a:extLst>
        </xdr:cNvPr>
        <xdr:cNvSpPr>
          <a:spLocks noChangeAspect="1" noChangeArrowheads="1"/>
        </xdr:cNvSpPr>
      </xdr:nvSpPr>
      <xdr:spPr bwMode="auto">
        <a:xfrm>
          <a:off x="2095500" y="2715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96</xdr:row>
      <xdr:rowOff>0</xdr:rowOff>
    </xdr:from>
    <xdr:ext cx="304800" cy="303119"/>
    <xdr:sp macro="" textlink="">
      <xdr:nvSpPr>
        <xdr:cNvPr id="7" name="AutoShape 1" descr="https://http2.mlstatic.com/D_NQ_NP_2X_615818-MCO42724328990_072020-F.webp">
          <a:extLst>
            <a:ext uri="{FF2B5EF4-FFF2-40B4-BE49-F238E27FC236}">
              <a16:creationId xmlns:a16="http://schemas.microsoft.com/office/drawing/2014/main" id="{0209D221-B834-43AF-8E92-3BFEC1B23162}"/>
            </a:ext>
          </a:extLst>
        </xdr:cNvPr>
        <xdr:cNvSpPr>
          <a:spLocks noChangeAspect="1" noChangeArrowheads="1"/>
        </xdr:cNvSpPr>
      </xdr:nvSpPr>
      <xdr:spPr bwMode="auto">
        <a:xfrm>
          <a:off x="2095500" y="27155775"/>
          <a:ext cx="304800" cy="303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96</xdr:row>
      <xdr:rowOff>0</xdr:rowOff>
    </xdr:from>
    <xdr:ext cx="304800" cy="304800"/>
    <xdr:sp macro="" textlink="">
      <xdr:nvSpPr>
        <xdr:cNvPr id="8" name="AutoShape 1" descr="https://http2.mlstatic.com/D_NQ_NP_2X_615818-MCO42724328990_072020-F.webp">
          <a:extLst>
            <a:ext uri="{FF2B5EF4-FFF2-40B4-BE49-F238E27FC236}">
              <a16:creationId xmlns:a16="http://schemas.microsoft.com/office/drawing/2014/main" id="{EFAA9977-767E-40B5-BE68-5CFADF2C1455}"/>
            </a:ext>
          </a:extLst>
        </xdr:cNvPr>
        <xdr:cNvSpPr>
          <a:spLocks noChangeAspect="1" noChangeArrowheads="1"/>
        </xdr:cNvSpPr>
      </xdr:nvSpPr>
      <xdr:spPr bwMode="auto">
        <a:xfrm>
          <a:off x="2095500" y="2715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96</xdr:row>
      <xdr:rowOff>0</xdr:rowOff>
    </xdr:from>
    <xdr:ext cx="304800" cy="304800"/>
    <xdr:sp macro="" textlink="">
      <xdr:nvSpPr>
        <xdr:cNvPr id="9" name="AutoShape 1" descr="https://http2.mlstatic.com/D_NQ_NP_2X_615818-MCO42724328990_072020-F.webp">
          <a:extLst>
            <a:ext uri="{FF2B5EF4-FFF2-40B4-BE49-F238E27FC236}">
              <a16:creationId xmlns:a16="http://schemas.microsoft.com/office/drawing/2014/main" id="{E14B16A0-B52A-470D-8270-7CD9A58011DB}"/>
            </a:ext>
          </a:extLst>
        </xdr:cNvPr>
        <xdr:cNvSpPr>
          <a:spLocks noChangeAspect="1" noChangeArrowheads="1"/>
        </xdr:cNvSpPr>
      </xdr:nvSpPr>
      <xdr:spPr bwMode="auto">
        <a:xfrm>
          <a:off x="2095500" y="2715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96</xdr:row>
      <xdr:rowOff>0</xdr:rowOff>
    </xdr:from>
    <xdr:ext cx="304800" cy="304800"/>
    <xdr:sp macro="" textlink="">
      <xdr:nvSpPr>
        <xdr:cNvPr id="10" name="AutoShape 1" descr="https://http2.mlstatic.com/D_NQ_NP_2X_615818-MCO42724328990_072020-F.webp">
          <a:extLst>
            <a:ext uri="{FF2B5EF4-FFF2-40B4-BE49-F238E27FC236}">
              <a16:creationId xmlns:a16="http://schemas.microsoft.com/office/drawing/2014/main" id="{E7FB11ED-536B-4D44-A0F8-8D09B45F85BA}"/>
            </a:ext>
          </a:extLst>
        </xdr:cNvPr>
        <xdr:cNvSpPr>
          <a:spLocks noChangeAspect="1" noChangeArrowheads="1"/>
        </xdr:cNvSpPr>
      </xdr:nvSpPr>
      <xdr:spPr bwMode="auto">
        <a:xfrm>
          <a:off x="2095500" y="2715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3:N52" totalsRowShown="0" headerRowDxfId="31" dataDxfId="30" headerRowBorderDxfId="28" tableBorderDxfId="29" totalsRowBorderDxfId="27">
  <autoFilter ref="A3:N52" xr:uid="{00000000-000C-0000-FFFF-FFFF00000000}"/>
  <tableColumns count="14">
    <tableColumn id="1" xr3:uid="{00000000-0010-0000-0000-000001000000}" name="ITEM" dataDxfId="25" totalsRowDxfId="26"/>
    <tableColumn id="2" xr3:uid="{00000000-0010-0000-0000-000002000000}" name="DESCRIPCIÓN DEL PRODUCTO" dataDxfId="23" totalsRowDxfId="24"/>
    <tableColumn id="6" xr3:uid="{DE66957E-0422-4B7B-95D9-6D145E75BC9A}" name="CÓDIGO_x000a_TVEC" dataDxfId="21" totalsRowDxfId="22"/>
    <tableColumn id="4" xr3:uid="{00000000-0010-0000-0000-000004000000}" name="UNIDAD DE MEDIDA" dataDxfId="19" totalsRowDxfId="20"/>
    <tableColumn id="3" xr3:uid="{00000000-0010-0000-0000-000003000000}" name="CANTIDAD" dataDxfId="17" totalsRowDxfId="18">
      <calculatedColumnFormula>+Tabla1[[#This Row],[CANTIDAD ELEMENTOS DE MONITORIAS]]+Tabla1[[#This Row],[CANTIDAD ELEMENTOS APOYO SOSTENIMIENTO REGULAR]]+Tabla1[[#This Row],[CANTIDAD ELEMENTOS APOYO SOSTENIMIENTO FIC]]</calculatedColumnFormula>
    </tableColumn>
    <tableColumn id="13" xr3:uid="{00000000-0010-0000-0000-00000D000000}" name="TVEC " dataDxfId="15" totalsRowDxfId="16" dataCellStyle="Moneda"/>
    <tableColumn id="5" xr3:uid="{00000000-0010-0000-0000-000005000000}" name="PROVEEDOR" dataDxfId="13" totalsRowDxfId="14" dataCellStyle="Moneda"/>
    <tableColumn id="16" xr3:uid="{00000000-0010-0000-0000-000010000000}" name="CANTIDAD ELEMENTOS DE MONITORIAS" dataDxfId="11" totalsRowDxfId="12" dataCellStyle="Millares"/>
    <tableColumn id="14" xr3:uid="{00000000-0010-0000-0000-00000E000000}" name="TOTAL MONITORIAS" dataDxfId="9" totalsRowDxfId="10" dataCellStyle="Moneda">
      <calculatedColumnFormula>+Tabla1[[#This Row],[TVEC ]]*Tabla1[[#This Row],[CANTIDAD ELEMENTOS DE MONITORIAS]]</calculatedColumnFormula>
    </tableColumn>
    <tableColumn id="29" xr3:uid="{00000000-0010-0000-0000-00001D000000}" name="CANTIDAD ELEMENTOS APOYO SOSTENIMIENTO REGULAR" dataDxfId="7" totalsRowDxfId="8" dataCellStyle="Millares"/>
    <tableColumn id="28" xr3:uid="{00000000-0010-0000-0000-00001C000000}" name="TOTAL APOYO SOSTENIMIENTO REGULAR" dataDxfId="6" dataCellStyle="Moneda">
      <calculatedColumnFormula>+Tabla1[[#This Row],[TVEC ]]*Tabla1[[#This Row],[CANTIDAD ELEMENTOS APOYO SOSTENIMIENTO REGULAR]]</calculatedColumnFormula>
    </tableColumn>
    <tableColumn id="27" xr3:uid="{00000000-0010-0000-0000-00001B000000}" name="CANTIDAD ELEMENTOS APOYO SOSTENIMIENTO FIC" dataDxfId="4" totalsRowDxfId="5" dataCellStyle="Millares"/>
    <tableColumn id="26" xr3:uid="{00000000-0010-0000-0000-00001A000000}" name="TOTAL APOYO SOSTENIMIENTO FIC" dataDxfId="2" totalsRowDxfId="3" dataCellStyle="Moneda">
      <calculatedColumnFormula>+Tabla1[[#This Row],[TVEC ]]*Tabla1[[#This Row],[CANTIDAD ELEMENTOS APOYO SOSTENIMIENTO FIC]]</calculatedColumnFormula>
    </tableColumn>
    <tableColumn id="25" xr3:uid="{00000000-0010-0000-0000-000019000000}" name="VALOR TOTAL" dataDxfId="0" totalsRowDxfId="1" dataCellStyle="Moneda">
      <calculatedColumnFormula>+Tabla1[[#This Row],[TOTAL MONITORIAS]]+Tabla1[[#This Row],[TOTAL APOYO SOSTENIMIENTO REGULAR]]+Tabla1[[#This Row],[TOTAL APOYO SOSTENIMIENTO FIC]]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8"/>
  <sheetViews>
    <sheetView tabSelected="1" topLeftCell="H1" zoomScaleNormal="100" workbookViewId="0">
      <pane ySplit="3" topLeftCell="A46" activePane="bottomLeft" state="frozen"/>
      <selection pane="bottomLeft" activeCell="E21" sqref="E21"/>
    </sheetView>
  </sheetViews>
  <sheetFormatPr defaultColWidth="9.140625" defaultRowHeight="12.75"/>
  <cols>
    <col min="1" max="1" width="11" style="3" customWidth="1"/>
    <col min="2" max="2" width="38.85546875" style="1" customWidth="1"/>
    <col min="3" max="3" width="11.85546875" style="1" bestFit="1" customWidth="1"/>
    <col min="4" max="4" width="15.140625" style="3" customWidth="1"/>
    <col min="5" max="5" width="12.85546875" style="3" customWidth="1"/>
    <col min="6" max="6" width="16.85546875" style="12" customWidth="1"/>
    <col min="7" max="7" width="17.140625" style="11" customWidth="1"/>
    <col min="8" max="8" width="17" style="4" customWidth="1"/>
    <col min="9" max="9" width="18" style="11" customWidth="1"/>
    <col min="10" max="10" width="17" style="4" customWidth="1"/>
    <col min="11" max="11" width="25.5703125" style="11" customWidth="1"/>
    <col min="12" max="12" width="19.28515625" style="4" customWidth="1"/>
    <col min="13" max="13" width="24" style="11" customWidth="1"/>
    <col min="14" max="14" width="28.42578125" style="11" customWidth="1"/>
    <col min="15" max="16384" width="9.140625" style="1"/>
  </cols>
  <sheetData>
    <row r="1" spans="1:14" ht="54" customHeight="1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ht="33" customHeight="1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4" s="2" customFormat="1" ht="5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9" t="s">
        <v>6</v>
      </c>
      <c r="G3" s="9" t="s">
        <v>7</v>
      </c>
      <c r="H3" s="24" t="s">
        <v>8</v>
      </c>
      <c r="I3" s="25" t="s">
        <v>9</v>
      </c>
      <c r="J3" s="19" t="s">
        <v>10</v>
      </c>
      <c r="K3" s="20" t="s">
        <v>11</v>
      </c>
      <c r="L3" s="14" t="s">
        <v>12</v>
      </c>
      <c r="M3" s="15" t="s">
        <v>13</v>
      </c>
      <c r="N3" s="13" t="s">
        <v>14</v>
      </c>
    </row>
    <row r="4" spans="1:14" ht="38.25">
      <c r="A4" s="8">
        <v>1</v>
      </c>
      <c r="B4" s="33" t="s">
        <v>15</v>
      </c>
      <c r="C4" s="66">
        <v>900501394</v>
      </c>
      <c r="D4" s="30" t="s">
        <v>16</v>
      </c>
      <c r="E4" s="58">
        <f>+Tabla1[[#This Row],[CANTIDAD ELEMENTOS DE MONITORIAS]]+Tabla1[[#This Row],[CANTIDAD ELEMENTOS APOYO SOSTENIMIENTO REGULAR]]+Tabla1[[#This Row],[CANTIDAD ELEMENTOS APOYO SOSTENIMIENTO FIC]]</f>
        <v>10</v>
      </c>
      <c r="F4" s="37">
        <v>28679</v>
      </c>
      <c r="G4" s="44" t="s">
        <v>17</v>
      </c>
      <c r="H4" s="26">
        <v>10</v>
      </c>
      <c r="I4" s="27">
        <f>+Tabla1[[#This Row],[TVEC ]]*Tabla1[[#This Row],[CANTIDAD ELEMENTOS DE MONITORIAS]]</f>
        <v>286790</v>
      </c>
      <c r="J4" s="21"/>
      <c r="K4" s="22">
        <f>+Tabla1[[#This Row],[TVEC ]]*Tabla1[[#This Row],[CANTIDAD ELEMENTOS APOYO SOSTENIMIENTO REGULAR]]</f>
        <v>0</v>
      </c>
      <c r="L4" s="16"/>
      <c r="M4" s="17">
        <f>+Tabla1[[#This Row],[TVEC ]]*Tabla1[[#This Row],[CANTIDAD ELEMENTOS APOYO SOSTENIMIENTO FIC]]</f>
        <v>0</v>
      </c>
      <c r="N4" s="46">
        <f>+Tabla1[[#This Row],[TOTAL MONITORIAS]]+Tabla1[[#This Row],[TOTAL APOYO SOSTENIMIENTO REGULAR]]+Tabla1[[#This Row],[TOTAL APOYO SOSTENIMIENTO FIC]]</f>
        <v>286790</v>
      </c>
    </row>
    <row r="5" spans="1:14" ht="38.25">
      <c r="A5" s="8">
        <v>2</v>
      </c>
      <c r="B5" s="33" t="s">
        <v>18</v>
      </c>
      <c r="C5" s="66">
        <v>900518629</v>
      </c>
      <c r="D5" s="30" t="s">
        <v>19</v>
      </c>
      <c r="E5" s="58">
        <f>+Tabla1[[#This Row],[CANTIDAD ELEMENTOS DE MONITORIAS]]+Tabla1[[#This Row],[CANTIDAD ELEMENTOS APOYO SOSTENIMIENTO REGULAR]]+Tabla1[[#This Row],[CANTIDAD ELEMENTOS APOYO SOSTENIMIENTO FIC]]</f>
        <v>52</v>
      </c>
      <c r="F5" s="37">
        <v>2023</v>
      </c>
      <c r="G5" s="44" t="s">
        <v>17</v>
      </c>
      <c r="H5" s="26">
        <v>50</v>
      </c>
      <c r="I5" s="27">
        <f>+Tabla1[[#This Row],[TVEC ]]*Tabla1[[#This Row],[CANTIDAD ELEMENTOS DE MONITORIAS]]</f>
        <v>101150</v>
      </c>
      <c r="J5" s="21"/>
      <c r="K5" s="22">
        <f>+Tabla1[[#This Row],[TVEC ]]*Tabla1[[#This Row],[CANTIDAD ELEMENTOS APOYO SOSTENIMIENTO REGULAR]]</f>
        <v>0</v>
      </c>
      <c r="L5" s="16">
        <v>2</v>
      </c>
      <c r="M5" s="17">
        <f>+Tabla1[[#This Row],[TVEC ]]*Tabla1[[#This Row],[CANTIDAD ELEMENTOS APOYO SOSTENIMIENTO FIC]]</f>
        <v>4046</v>
      </c>
      <c r="N5" s="46">
        <f>+Tabla1[[#This Row],[TOTAL MONITORIAS]]+Tabla1[[#This Row],[TOTAL APOYO SOSTENIMIENTO REGULAR]]+Tabla1[[#This Row],[TOTAL APOYO SOSTENIMIENTO FIC]]</f>
        <v>105196</v>
      </c>
    </row>
    <row r="6" spans="1:14" ht="38.25">
      <c r="A6" s="8">
        <v>3</v>
      </c>
      <c r="B6" s="33" t="s">
        <v>20</v>
      </c>
      <c r="C6" s="66">
        <v>900511235</v>
      </c>
      <c r="D6" s="30" t="s">
        <v>21</v>
      </c>
      <c r="E6" s="58">
        <f>+Tabla1[[#This Row],[CANTIDAD ELEMENTOS DE MONITORIAS]]+Tabla1[[#This Row],[CANTIDAD ELEMENTOS APOYO SOSTENIMIENTO REGULAR]]+Tabla1[[#This Row],[CANTIDAD ELEMENTOS APOYO SOSTENIMIENTO FIC]]</f>
        <v>20</v>
      </c>
      <c r="F6" s="37">
        <v>22372</v>
      </c>
      <c r="G6" s="44" t="s">
        <v>17</v>
      </c>
      <c r="H6" s="26">
        <v>20</v>
      </c>
      <c r="I6" s="27">
        <f>+Tabla1[[#This Row],[TVEC ]]*Tabla1[[#This Row],[CANTIDAD ELEMENTOS DE MONITORIAS]]</f>
        <v>447440</v>
      </c>
      <c r="J6" s="21"/>
      <c r="K6" s="22">
        <f>+Tabla1[[#This Row],[TVEC ]]*Tabla1[[#This Row],[CANTIDAD ELEMENTOS APOYO SOSTENIMIENTO REGULAR]]</f>
        <v>0</v>
      </c>
      <c r="L6" s="16"/>
      <c r="M6" s="17">
        <f>+Tabla1[[#This Row],[TVEC ]]*Tabla1[[#This Row],[CANTIDAD ELEMENTOS APOYO SOSTENIMIENTO FIC]]</f>
        <v>0</v>
      </c>
      <c r="N6" s="46">
        <f>+Tabla1[[#This Row],[TOTAL MONITORIAS]]+Tabla1[[#This Row],[TOTAL APOYO SOSTENIMIENTO REGULAR]]+Tabla1[[#This Row],[TOTAL APOYO SOSTENIMIENTO FIC]]</f>
        <v>447440</v>
      </c>
    </row>
    <row r="7" spans="1:14" ht="38.25">
      <c r="A7" s="8">
        <v>4</v>
      </c>
      <c r="B7" s="33" t="s">
        <v>22</v>
      </c>
      <c r="C7" s="66">
        <v>900511236</v>
      </c>
      <c r="D7" s="30" t="s">
        <v>21</v>
      </c>
      <c r="E7" s="58">
        <f>+Tabla1[[#This Row],[CANTIDAD ELEMENTOS DE MONITORIAS]]+Tabla1[[#This Row],[CANTIDAD ELEMENTOS APOYO SOSTENIMIENTO REGULAR]]+Tabla1[[#This Row],[CANTIDAD ELEMENTOS APOYO SOSTENIMIENTO FIC]]</f>
        <v>10</v>
      </c>
      <c r="F7" s="37">
        <v>22372</v>
      </c>
      <c r="G7" s="44" t="s">
        <v>17</v>
      </c>
      <c r="H7" s="26">
        <v>10</v>
      </c>
      <c r="I7" s="27">
        <f>+Tabla1[[#This Row],[TVEC ]]*Tabla1[[#This Row],[CANTIDAD ELEMENTOS DE MONITORIAS]]</f>
        <v>223720</v>
      </c>
      <c r="J7" s="21"/>
      <c r="K7" s="22">
        <f>+Tabla1[[#This Row],[TVEC ]]*Tabla1[[#This Row],[CANTIDAD ELEMENTOS APOYO SOSTENIMIENTO REGULAR]]</f>
        <v>0</v>
      </c>
      <c r="L7" s="16"/>
      <c r="M7" s="17">
        <f>+Tabla1[[#This Row],[TVEC ]]*Tabla1[[#This Row],[CANTIDAD ELEMENTOS APOYO SOSTENIMIENTO FIC]]</f>
        <v>0</v>
      </c>
      <c r="N7" s="46">
        <f>+Tabla1[[#This Row],[TOTAL MONITORIAS]]+Tabla1[[#This Row],[TOTAL APOYO SOSTENIMIENTO REGULAR]]+Tabla1[[#This Row],[TOTAL APOYO SOSTENIMIENTO FIC]]</f>
        <v>223720</v>
      </c>
    </row>
    <row r="8" spans="1:14" ht="38.25">
      <c r="A8" s="8">
        <v>5</v>
      </c>
      <c r="B8" s="33" t="s">
        <v>23</v>
      </c>
      <c r="C8" s="66">
        <v>900526737</v>
      </c>
      <c r="D8" s="30" t="s">
        <v>19</v>
      </c>
      <c r="E8" s="58">
        <f>+Tabla1[[#This Row],[CANTIDAD ELEMENTOS DE MONITORIAS]]+Tabla1[[#This Row],[CANTIDAD ELEMENTOS APOYO SOSTENIMIENTO REGULAR]]+Tabla1[[#This Row],[CANTIDAD ELEMENTOS APOYO SOSTENIMIENTO FIC]]</f>
        <v>50</v>
      </c>
      <c r="F8" s="37">
        <v>4522</v>
      </c>
      <c r="G8" s="44" t="s">
        <v>17</v>
      </c>
      <c r="H8" s="26">
        <v>20</v>
      </c>
      <c r="I8" s="27">
        <f>+Tabla1[[#This Row],[TVEC ]]*Tabla1[[#This Row],[CANTIDAD ELEMENTOS DE MONITORIAS]]</f>
        <v>90440</v>
      </c>
      <c r="J8" s="21"/>
      <c r="K8" s="22">
        <f>+Tabla1[[#This Row],[TVEC ]]*Tabla1[[#This Row],[CANTIDAD ELEMENTOS APOYO SOSTENIMIENTO REGULAR]]</f>
        <v>0</v>
      </c>
      <c r="L8" s="16">
        <v>30</v>
      </c>
      <c r="M8" s="17">
        <f>+Tabla1[[#This Row],[TVEC ]]*Tabla1[[#This Row],[CANTIDAD ELEMENTOS APOYO SOSTENIMIENTO FIC]]</f>
        <v>135660</v>
      </c>
      <c r="N8" s="46">
        <f>+Tabla1[[#This Row],[TOTAL MONITORIAS]]+Tabla1[[#This Row],[TOTAL APOYO SOSTENIMIENTO REGULAR]]+Tabla1[[#This Row],[TOTAL APOYO SOSTENIMIENTO FIC]]</f>
        <v>226100</v>
      </c>
    </row>
    <row r="9" spans="1:14" ht="38.25">
      <c r="A9" s="8">
        <v>6</v>
      </c>
      <c r="B9" s="33" t="s">
        <v>24</v>
      </c>
      <c r="C9" s="66">
        <v>900505158</v>
      </c>
      <c r="D9" s="30" t="s">
        <v>19</v>
      </c>
      <c r="E9" s="58">
        <f>+Tabla1[[#This Row],[CANTIDAD ELEMENTOS DE MONITORIAS]]+Tabla1[[#This Row],[CANTIDAD ELEMENTOS APOYO SOSTENIMIENTO REGULAR]]+Tabla1[[#This Row],[CANTIDAD ELEMENTOS APOYO SOSTENIMIENTO FIC]]</f>
        <v>30</v>
      </c>
      <c r="F9" s="37">
        <v>5593</v>
      </c>
      <c r="G9" s="44" t="s">
        <v>17</v>
      </c>
      <c r="H9" s="26">
        <v>30</v>
      </c>
      <c r="I9" s="27">
        <f>+Tabla1[[#This Row],[TVEC ]]*Tabla1[[#This Row],[CANTIDAD ELEMENTOS DE MONITORIAS]]</f>
        <v>167790</v>
      </c>
      <c r="J9" s="21"/>
      <c r="K9" s="22">
        <f>+Tabla1[[#This Row],[TVEC ]]*Tabla1[[#This Row],[CANTIDAD ELEMENTOS APOYO SOSTENIMIENTO REGULAR]]</f>
        <v>0</v>
      </c>
      <c r="L9" s="16"/>
      <c r="M9" s="17">
        <f>+Tabla1[[#This Row],[TVEC ]]*Tabla1[[#This Row],[CANTIDAD ELEMENTOS APOYO SOSTENIMIENTO FIC]]</f>
        <v>0</v>
      </c>
      <c r="N9" s="46">
        <f>+Tabla1[[#This Row],[TOTAL MONITORIAS]]+Tabla1[[#This Row],[TOTAL APOYO SOSTENIMIENTO REGULAR]]+Tabla1[[#This Row],[TOTAL APOYO SOSTENIMIENTO FIC]]</f>
        <v>167790</v>
      </c>
    </row>
    <row r="10" spans="1:14" ht="38.25">
      <c r="A10" s="8">
        <v>7</v>
      </c>
      <c r="B10" s="33" t="s">
        <v>25</v>
      </c>
      <c r="C10" s="66">
        <v>900510789</v>
      </c>
      <c r="D10" s="30" t="s">
        <v>19</v>
      </c>
      <c r="E10" s="58">
        <f>+Tabla1[[#This Row],[CANTIDAD ELEMENTOS DE MONITORIAS]]+Tabla1[[#This Row],[CANTIDAD ELEMENTOS APOYO SOSTENIMIENTO REGULAR]]+Tabla1[[#This Row],[CANTIDAD ELEMENTOS APOYO SOSTENIMIENTO FIC]]</f>
        <v>54</v>
      </c>
      <c r="F10" s="37">
        <v>2380</v>
      </c>
      <c r="G10" s="44" t="s">
        <v>17</v>
      </c>
      <c r="H10" s="26">
        <v>52</v>
      </c>
      <c r="I10" s="27">
        <f>+Tabla1[[#This Row],[TVEC ]]*Tabla1[[#This Row],[CANTIDAD ELEMENTOS DE MONITORIAS]]</f>
        <v>123760</v>
      </c>
      <c r="J10" s="21">
        <v>2</v>
      </c>
      <c r="K10" s="22">
        <f>+Tabla1[[#This Row],[TVEC ]]*Tabla1[[#This Row],[CANTIDAD ELEMENTOS APOYO SOSTENIMIENTO REGULAR]]</f>
        <v>4760</v>
      </c>
      <c r="L10" s="16"/>
      <c r="M10" s="17">
        <f>+Tabla1[[#This Row],[TVEC ]]*Tabla1[[#This Row],[CANTIDAD ELEMENTOS APOYO SOSTENIMIENTO FIC]]</f>
        <v>0</v>
      </c>
      <c r="N10" s="46">
        <f>+Tabla1[[#This Row],[TOTAL MONITORIAS]]+Tabla1[[#This Row],[TOTAL APOYO SOSTENIMIENTO REGULAR]]+Tabla1[[#This Row],[TOTAL APOYO SOSTENIMIENTO FIC]]</f>
        <v>128520</v>
      </c>
    </row>
    <row r="11" spans="1:14" ht="38.25">
      <c r="A11" s="8">
        <v>8</v>
      </c>
      <c r="B11" s="33" t="s">
        <v>26</v>
      </c>
      <c r="C11" s="66">
        <v>900507287</v>
      </c>
      <c r="D11" s="30" t="s">
        <v>19</v>
      </c>
      <c r="E11" s="58">
        <f>+Tabla1[[#This Row],[CANTIDAD ELEMENTOS DE MONITORIAS]]+Tabla1[[#This Row],[CANTIDAD ELEMENTOS APOYO SOSTENIMIENTO REGULAR]]+Tabla1[[#This Row],[CANTIDAD ELEMENTOS APOYO SOSTENIMIENTO FIC]]</f>
        <v>10</v>
      </c>
      <c r="F11" s="37">
        <v>18088</v>
      </c>
      <c r="G11" s="44" t="s">
        <v>17</v>
      </c>
      <c r="H11" s="59"/>
      <c r="I11" s="27">
        <f>+Tabla1[[#This Row],[TVEC ]]*Tabla1[[#This Row],[CANTIDAD ELEMENTOS DE MONITORIAS]]</f>
        <v>0</v>
      </c>
      <c r="J11" s="47">
        <v>10</v>
      </c>
      <c r="K11" s="22">
        <f>+Tabla1[[#This Row],[TVEC ]]*Tabla1[[#This Row],[CANTIDAD ELEMENTOS APOYO SOSTENIMIENTO REGULAR]]</f>
        <v>180880</v>
      </c>
      <c r="L11" s="60"/>
      <c r="M11" s="17">
        <f>+Tabla1[[#This Row],[TVEC ]]*Tabla1[[#This Row],[CANTIDAD ELEMENTOS APOYO SOSTENIMIENTO FIC]]</f>
        <v>0</v>
      </c>
      <c r="N11" s="46">
        <f>+Tabla1[[#This Row],[TOTAL MONITORIAS]]+Tabla1[[#This Row],[TOTAL APOYO SOSTENIMIENTO REGULAR]]+Tabla1[[#This Row],[TOTAL APOYO SOSTENIMIENTO FIC]]</f>
        <v>180880</v>
      </c>
    </row>
    <row r="12" spans="1:14" ht="38.25">
      <c r="A12" s="8">
        <v>9</v>
      </c>
      <c r="B12" s="61" t="s">
        <v>27</v>
      </c>
      <c r="C12" s="30">
        <v>900503786</v>
      </c>
      <c r="D12" s="30" t="s">
        <v>19</v>
      </c>
      <c r="E12" s="58">
        <f>+Tabla1[[#This Row],[CANTIDAD ELEMENTOS DE MONITORIAS]]+Tabla1[[#This Row],[CANTIDAD ELEMENTOS APOYO SOSTENIMIENTO REGULAR]]+Tabla1[[#This Row],[CANTIDAD ELEMENTOS APOYO SOSTENIMIENTO FIC]]</f>
        <v>10</v>
      </c>
      <c r="F12" s="10">
        <v>11305</v>
      </c>
      <c r="G12" s="44" t="s">
        <v>17</v>
      </c>
      <c r="H12" s="59"/>
      <c r="I12" s="27">
        <f>+Tabla1[[#This Row],[TVEC ]]*Tabla1[[#This Row],[CANTIDAD ELEMENTOS DE MONITORIAS]]</f>
        <v>0</v>
      </c>
      <c r="J12" s="47">
        <v>10</v>
      </c>
      <c r="K12" s="22">
        <f>+Tabla1[[#This Row],[TVEC ]]*Tabla1[[#This Row],[CANTIDAD ELEMENTOS APOYO SOSTENIMIENTO REGULAR]]</f>
        <v>113050</v>
      </c>
      <c r="L12" s="62"/>
      <c r="M12" s="17">
        <f>+Tabla1[[#This Row],[TVEC ]]*Tabla1[[#This Row],[CANTIDAD ELEMENTOS APOYO SOSTENIMIENTO FIC]]</f>
        <v>0</v>
      </c>
      <c r="N12" s="46">
        <f>+Tabla1[[#This Row],[TOTAL MONITORIAS]]+Tabla1[[#This Row],[TOTAL APOYO SOSTENIMIENTO REGULAR]]+Tabla1[[#This Row],[TOTAL APOYO SOSTENIMIENTO FIC]]</f>
        <v>113050</v>
      </c>
    </row>
    <row r="13" spans="1:14" ht="38.25">
      <c r="A13" s="8">
        <v>10</v>
      </c>
      <c r="B13" s="61" t="s">
        <v>28</v>
      </c>
      <c r="C13" s="30">
        <v>900509741</v>
      </c>
      <c r="D13" s="30" t="s">
        <v>19</v>
      </c>
      <c r="E13" s="58">
        <f>+Tabla1[[#This Row],[CANTIDAD ELEMENTOS DE MONITORIAS]]+Tabla1[[#This Row],[CANTIDAD ELEMENTOS APOYO SOSTENIMIENTO REGULAR]]+Tabla1[[#This Row],[CANTIDAD ELEMENTOS APOYO SOSTENIMIENTO FIC]]</f>
        <v>10</v>
      </c>
      <c r="F13" s="10">
        <v>11305</v>
      </c>
      <c r="G13" s="44" t="s">
        <v>17</v>
      </c>
      <c r="H13" s="59"/>
      <c r="I13" s="27">
        <f>+Tabla1[[#This Row],[TVEC ]]*Tabla1[[#This Row],[CANTIDAD ELEMENTOS DE MONITORIAS]]</f>
        <v>0</v>
      </c>
      <c r="J13" s="47">
        <v>10</v>
      </c>
      <c r="K13" s="22">
        <f>+Tabla1[[#This Row],[TVEC ]]*Tabla1[[#This Row],[CANTIDAD ELEMENTOS APOYO SOSTENIMIENTO REGULAR]]</f>
        <v>113050</v>
      </c>
      <c r="L13" s="62"/>
      <c r="M13" s="17">
        <f>+Tabla1[[#This Row],[TVEC ]]*Tabla1[[#This Row],[CANTIDAD ELEMENTOS APOYO SOSTENIMIENTO FIC]]</f>
        <v>0</v>
      </c>
      <c r="N13" s="46">
        <f>+Tabla1[[#This Row],[TOTAL MONITORIAS]]+Tabla1[[#This Row],[TOTAL APOYO SOSTENIMIENTO REGULAR]]+Tabla1[[#This Row],[TOTAL APOYO SOSTENIMIENTO FIC]]</f>
        <v>113050</v>
      </c>
    </row>
    <row r="14" spans="1:14" ht="38.25">
      <c r="A14" s="8">
        <v>11</v>
      </c>
      <c r="B14" s="33" t="s">
        <v>29</v>
      </c>
      <c r="C14" s="66">
        <v>900523268</v>
      </c>
      <c r="D14" s="30" t="s">
        <v>19</v>
      </c>
      <c r="E14" s="58">
        <f>+Tabla1[[#This Row],[CANTIDAD ELEMENTOS DE MONITORIAS]]+Tabla1[[#This Row],[CANTIDAD ELEMENTOS APOYO SOSTENIMIENTO REGULAR]]+Tabla1[[#This Row],[CANTIDAD ELEMENTOS APOYO SOSTENIMIENTO FIC]]</f>
        <v>15</v>
      </c>
      <c r="F14" s="63">
        <v>33558</v>
      </c>
      <c r="G14" s="44" t="s">
        <v>17</v>
      </c>
      <c r="H14" s="26"/>
      <c r="I14" s="27">
        <f>+Tabla1[[#This Row],[TVEC ]]*Tabla1[[#This Row],[CANTIDAD ELEMENTOS DE MONITORIAS]]</f>
        <v>0</v>
      </c>
      <c r="J14" s="21">
        <v>15</v>
      </c>
      <c r="K14" s="22">
        <f>+Tabla1[[#This Row],[TVEC ]]*Tabla1[[#This Row],[CANTIDAD ELEMENTOS APOYO SOSTENIMIENTO REGULAR]]</f>
        <v>503370</v>
      </c>
      <c r="L14" s="16"/>
      <c r="M14" s="17">
        <f>+Tabla1[[#This Row],[TVEC ]]*Tabla1[[#This Row],[CANTIDAD ELEMENTOS APOYO SOSTENIMIENTO FIC]]</f>
        <v>0</v>
      </c>
      <c r="N14" s="46">
        <f>+Tabla1[[#This Row],[TOTAL MONITORIAS]]+Tabla1[[#This Row],[TOTAL APOYO SOSTENIMIENTO REGULAR]]+Tabla1[[#This Row],[TOTAL APOYO SOSTENIMIENTO FIC]]</f>
        <v>503370</v>
      </c>
    </row>
    <row r="15" spans="1:14" ht="38.25">
      <c r="A15" s="8">
        <v>12</v>
      </c>
      <c r="B15" s="34" t="s">
        <v>30</v>
      </c>
      <c r="C15" s="67">
        <v>900517179</v>
      </c>
      <c r="D15" s="30" t="s">
        <v>31</v>
      </c>
      <c r="E15" s="58">
        <f>+Tabla1[[#This Row],[CANTIDAD ELEMENTOS DE MONITORIAS]]+Tabla1[[#This Row],[CANTIDAD ELEMENTOS APOYO SOSTENIMIENTO REGULAR]]+Tabla1[[#This Row],[CANTIDAD ELEMENTOS APOYO SOSTENIMIENTO FIC]]</f>
        <v>2</v>
      </c>
      <c r="F15" s="10">
        <v>75089</v>
      </c>
      <c r="G15" s="44" t="s">
        <v>17</v>
      </c>
      <c r="H15" s="26">
        <v>1</v>
      </c>
      <c r="I15" s="27">
        <f>+Tabla1[[#This Row],[TVEC ]]*Tabla1[[#This Row],[CANTIDAD ELEMENTOS DE MONITORIAS]]</f>
        <v>75089</v>
      </c>
      <c r="J15" s="21">
        <v>1</v>
      </c>
      <c r="K15" s="22">
        <f>+Tabla1[[#This Row],[TVEC ]]*Tabla1[[#This Row],[CANTIDAD ELEMENTOS APOYO SOSTENIMIENTO REGULAR]]</f>
        <v>75089</v>
      </c>
      <c r="L15" s="16"/>
      <c r="M15" s="17">
        <f>+Tabla1[[#This Row],[TVEC ]]*Tabla1[[#This Row],[CANTIDAD ELEMENTOS APOYO SOSTENIMIENTO FIC]]</f>
        <v>0</v>
      </c>
      <c r="N15" s="46">
        <f>+Tabla1[[#This Row],[TOTAL MONITORIAS]]+Tabla1[[#This Row],[TOTAL APOYO SOSTENIMIENTO REGULAR]]+Tabla1[[#This Row],[TOTAL APOYO SOSTENIMIENTO FIC]]</f>
        <v>150178</v>
      </c>
    </row>
    <row r="16" spans="1:14" ht="38.25">
      <c r="A16" s="8">
        <v>13</v>
      </c>
      <c r="B16" s="33" t="s">
        <v>32</v>
      </c>
      <c r="C16" s="66">
        <v>900517180</v>
      </c>
      <c r="D16" s="30" t="s">
        <v>31</v>
      </c>
      <c r="E16" s="58">
        <f>+Tabla1[[#This Row],[CANTIDAD ELEMENTOS DE MONITORIAS]]+Tabla1[[#This Row],[CANTIDAD ELEMENTOS APOYO SOSTENIMIENTO REGULAR]]+Tabla1[[#This Row],[CANTIDAD ELEMENTOS APOYO SOSTENIMIENTO FIC]]</f>
        <v>3</v>
      </c>
      <c r="F16" s="10">
        <v>75089</v>
      </c>
      <c r="G16" s="44" t="s">
        <v>17</v>
      </c>
      <c r="H16" s="26">
        <v>2</v>
      </c>
      <c r="I16" s="27">
        <f>+Tabla1[[#This Row],[TVEC ]]*Tabla1[[#This Row],[CANTIDAD ELEMENTOS DE MONITORIAS]]</f>
        <v>150178</v>
      </c>
      <c r="J16" s="21">
        <v>1</v>
      </c>
      <c r="K16" s="22">
        <f>+Tabla1[[#This Row],[TVEC ]]*Tabla1[[#This Row],[CANTIDAD ELEMENTOS APOYO SOSTENIMIENTO REGULAR]]</f>
        <v>75089</v>
      </c>
      <c r="L16" s="16"/>
      <c r="M16" s="17">
        <f>+Tabla1[[#This Row],[TVEC ]]*Tabla1[[#This Row],[CANTIDAD ELEMENTOS APOYO SOSTENIMIENTO FIC]]</f>
        <v>0</v>
      </c>
      <c r="N16" s="46">
        <f>+Tabla1[[#This Row],[TOTAL MONITORIAS]]+Tabla1[[#This Row],[TOTAL APOYO SOSTENIMIENTO REGULAR]]+Tabla1[[#This Row],[TOTAL APOYO SOSTENIMIENTO FIC]]</f>
        <v>225267</v>
      </c>
    </row>
    <row r="17" spans="1:14" ht="38.25">
      <c r="A17" s="8">
        <v>14</v>
      </c>
      <c r="B17" s="34" t="s">
        <v>33</v>
      </c>
      <c r="C17" s="67">
        <v>900517181</v>
      </c>
      <c r="D17" s="30" t="s">
        <v>31</v>
      </c>
      <c r="E17" s="58">
        <f>+Tabla1[[#This Row],[CANTIDAD ELEMENTOS DE MONITORIAS]]+Tabla1[[#This Row],[CANTIDAD ELEMENTOS APOYO SOSTENIMIENTO REGULAR]]+Tabla1[[#This Row],[CANTIDAD ELEMENTOS APOYO SOSTENIMIENTO FIC]]</f>
        <v>3</v>
      </c>
      <c r="F17" s="10">
        <v>75089</v>
      </c>
      <c r="G17" s="44" t="s">
        <v>17</v>
      </c>
      <c r="H17" s="59">
        <v>2</v>
      </c>
      <c r="I17" s="27">
        <f>+Tabla1[[#This Row],[TVEC ]]*Tabla1[[#This Row],[CANTIDAD ELEMENTOS DE MONITORIAS]]</f>
        <v>150178</v>
      </c>
      <c r="J17" s="47">
        <v>1</v>
      </c>
      <c r="K17" s="22">
        <f>+Tabla1[[#This Row],[TVEC ]]*Tabla1[[#This Row],[CANTIDAD ELEMENTOS APOYO SOSTENIMIENTO REGULAR]]</f>
        <v>75089</v>
      </c>
      <c r="L17" s="62"/>
      <c r="M17" s="17">
        <f>+Tabla1[[#This Row],[TVEC ]]*Tabla1[[#This Row],[CANTIDAD ELEMENTOS APOYO SOSTENIMIENTO FIC]]</f>
        <v>0</v>
      </c>
      <c r="N17" s="46">
        <f>+Tabla1[[#This Row],[TOTAL MONITORIAS]]+Tabla1[[#This Row],[TOTAL APOYO SOSTENIMIENTO REGULAR]]+Tabla1[[#This Row],[TOTAL APOYO SOSTENIMIENTO FIC]]</f>
        <v>225267</v>
      </c>
    </row>
    <row r="18" spans="1:14" ht="38.25">
      <c r="A18" s="8">
        <v>15</v>
      </c>
      <c r="B18" s="34" t="s">
        <v>34</v>
      </c>
      <c r="C18" s="67">
        <v>900517182</v>
      </c>
      <c r="D18" s="30" t="s">
        <v>31</v>
      </c>
      <c r="E18" s="58">
        <f>+Tabla1[[#This Row],[CANTIDAD ELEMENTOS DE MONITORIAS]]+Tabla1[[#This Row],[CANTIDAD ELEMENTOS APOYO SOSTENIMIENTO REGULAR]]+Tabla1[[#This Row],[CANTIDAD ELEMENTOS APOYO SOSTENIMIENTO FIC]]</f>
        <v>3</v>
      </c>
      <c r="F18" s="10">
        <v>75089</v>
      </c>
      <c r="G18" s="44" t="s">
        <v>17</v>
      </c>
      <c r="H18" s="26">
        <v>1</v>
      </c>
      <c r="I18" s="27">
        <f>+Tabla1[[#This Row],[TVEC ]]*Tabla1[[#This Row],[CANTIDAD ELEMENTOS DE MONITORIAS]]</f>
        <v>75089</v>
      </c>
      <c r="J18" s="21">
        <v>2</v>
      </c>
      <c r="K18" s="22">
        <f>+Tabla1[[#This Row],[TVEC ]]*Tabla1[[#This Row],[CANTIDAD ELEMENTOS APOYO SOSTENIMIENTO REGULAR]]</f>
        <v>150178</v>
      </c>
      <c r="L18" s="16"/>
      <c r="M18" s="17">
        <f>+Tabla1[[#This Row],[TVEC ]]*Tabla1[[#This Row],[CANTIDAD ELEMENTOS APOYO SOSTENIMIENTO FIC]]</f>
        <v>0</v>
      </c>
      <c r="N18" s="46">
        <f>+Tabla1[[#This Row],[TOTAL MONITORIAS]]+Tabla1[[#This Row],[TOTAL APOYO SOSTENIMIENTO REGULAR]]+Tabla1[[#This Row],[TOTAL APOYO SOSTENIMIENTO FIC]]</f>
        <v>225267</v>
      </c>
    </row>
    <row r="19" spans="1:14" ht="38.25">
      <c r="A19" s="8">
        <v>16</v>
      </c>
      <c r="B19" s="33" t="s">
        <v>35</v>
      </c>
      <c r="C19" s="66">
        <v>900517183</v>
      </c>
      <c r="D19" s="30" t="s">
        <v>31</v>
      </c>
      <c r="E19" s="58">
        <f>+Tabla1[[#This Row],[CANTIDAD ELEMENTOS DE MONITORIAS]]+Tabla1[[#This Row],[CANTIDAD ELEMENTOS APOYO SOSTENIMIENTO REGULAR]]+Tabla1[[#This Row],[CANTIDAD ELEMENTOS APOYO SOSTENIMIENTO FIC]]</f>
        <v>2</v>
      </c>
      <c r="F19" s="10">
        <v>75089</v>
      </c>
      <c r="G19" s="44" t="s">
        <v>17</v>
      </c>
      <c r="H19" s="26"/>
      <c r="I19" s="27">
        <f>+Tabla1[[#This Row],[TVEC ]]*Tabla1[[#This Row],[CANTIDAD ELEMENTOS DE MONITORIAS]]</f>
        <v>0</v>
      </c>
      <c r="J19" s="21">
        <v>2</v>
      </c>
      <c r="K19" s="22">
        <f>+Tabla1[[#This Row],[TVEC ]]*Tabla1[[#This Row],[CANTIDAD ELEMENTOS APOYO SOSTENIMIENTO REGULAR]]</f>
        <v>150178</v>
      </c>
      <c r="L19" s="16"/>
      <c r="M19" s="17">
        <f>+Tabla1[[#This Row],[TVEC ]]*Tabla1[[#This Row],[CANTIDAD ELEMENTOS APOYO SOSTENIMIENTO FIC]]</f>
        <v>0</v>
      </c>
      <c r="N19" s="46">
        <f>+Tabla1[[#This Row],[TOTAL MONITORIAS]]+Tabla1[[#This Row],[TOTAL APOYO SOSTENIMIENTO REGULAR]]+Tabla1[[#This Row],[TOTAL APOYO SOSTENIMIENTO FIC]]</f>
        <v>150178</v>
      </c>
    </row>
    <row r="20" spans="1:14" ht="38.25">
      <c r="A20" s="8">
        <v>17</v>
      </c>
      <c r="B20" s="34" t="s">
        <v>36</v>
      </c>
      <c r="C20" s="67">
        <v>900517184</v>
      </c>
      <c r="D20" s="30" t="s">
        <v>31</v>
      </c>
      <c r="E20" s="58">
        <f>+Tabla1[[#This Row],[CANTIDAD ELEMENTOS DE MONITORIAS]]+Tabla1[[#This Row],[CANTIDAD ELEMENTOS APOYO SOSTENIMIENTO REGULAR]]+Tabla1[[#This Row],[CANTIDAD ELEMENTOS APOYO SOSTENIMIENTO FIC]]</f>
        <v>2</v>
      </c>
      <c r="F20" s="10">
        <v>75089</v>
      </c>
      <c r="G20" s="44" t="s">
        <v>17</v>
      </c>
      <c r="H20" s="26"/>
      <c r="I20" s="27">
        <f>+Tabla1[[#This Row],[TVEC ]]*Tabla1[[#This Row],[CANTIDAD ELEMENTOS DE MONITORIAS]]</f>
        <v>0</v>
      </c>
      <c r="J20" s="21">
        <v>2</v>
      </c>
      <c r="K20" s="22">
        <f>+Tabla1[[#This Row],[TVEC ]]*Tabla1[[#This Row],[CANTIDAD ELEMENTOS APOYO SOSTENIMIENTO REGULAR]]</f>
        <v>150178</v>
      </c>
      <c r="L20" s="16"/>
      <c r="M20" s="17">
        <f>+Tabla1[[#This Row],[TVEC ]]*Tabla1[[#This Row],[CANTIDAD ELEMENTOS APOYO SOSTENIMIENTO FIC]]</f>
        <v>0</v>
      </c>
      <c r="N20" s="46">
        <f>+Tabla1[[#This Row],[TOTAL MONITORIAS]]+Tabla1[[#This Row],[TOTAL APOYO SOSTENIMIENTO REGULAR]]+Tabla1[[#This Row],[TOTAL APOYO SOSTENIMIENTO FIC]]</f>
        <v>150178</v>
      </c>
    </row>
    <row r="21" spans="1:14" ht="38.25">
      <c r="A21" s="8">
        <v>18</v>
      </c>
      <c r="B21" s="34" t="s">
        <v>37</v>
      </c>
      <c r="C21" s="67">
        <v>900529120</v>
      </c>
      <c r="D21" s="30" t="s">
        <v>19</v>
      </c>
      <c r="E21" s="58">
        <f>+Tabla1[[#This Row],[CANTIDAD ELEMENTOS DE MONITORIAS]]+Tabla1[[#This Row],[CANTIDAD ELEMENTOS APOYO SOSTENIMIENTO REGULAR]]+Tabla1[[#This Row],[CANTIDAD ELEMENTOS APOYO SOSTENIMIENTO FIC]]</f>
        <v>10</v>
      </c>
      <c r="F21" s="64">
        <v>291074</v>
      </c>
      <c r="G21" s="44" t="s">
        <v>17</v>
      </c>
      <c r="H21" s="28"/>
      <c r="I21" s="27">
        <f>+Tabla1[[#This Row],[TVEC ]]*Tabla1[[#This Row],[CANTIDAD ELEMENTOS DE MONITORIAS]]</f>
        <v>0</v>
      </c>
      <c r="J21" s="23">
        <v>5</v>
      </c>
      <c r="K21" s="22">
        <f>+Tabla1[[#This Row],[TVEC ]]*Tabla1[[#This Row],[CANTIDAD ELEMENTOS APOYO SOSTENIMIENTO REGULAR]]</f>
        <v>1455370</v>
      </c>
      <c r="L21" s="18">
        <v>5</v>
      </c>
      <c r="M21" s="17">
        <f>+Tabla1[[#This Row],[TVEC ]]*Tabla1[[#This Row],[CANTIDAD ELEMENTOS APOYO SOSTENIMIENTO FIC]]</f>
        <v>1455370</v>
      </c>
      <c r="N21" s="46">
        <f>+Tabla1[[#This Row],[TOTAL MONITORIAS]]+Tabla1[[#This Row],[TOTAL APOYO SOSTENIMIENTO REGULAR]]+Tabla1[[#This Row],[TOTAL APOYO SOSTENIMIENTO FIC]]</f>
        <v>2910740</v>
      </c>
    </row>
    <row r="22" spans="1:14" ht="38.25">
      <c r="A22" s="8">
        <v>19</v>
      </c>
      <c r="B22" s="34" t="s">
        <v>38</v>
      </c>
      <c r="C22" s="67">
        <v>900529121</v>
      </c>
      <c r="D22" s="30" t="s">
        <v>19</v>
      </c>
      <c r="E22" s="58">
        <f>+Tabla1[[#This Row],[CANTIDAD ELEMENTOS DE MONITORIAS]]+Tabla1[[#This Row],[CANTIDAD ELEMENTOS APOYO SOSTENIMIENTO REGULAR]]+Tabla1[[#This Row],[CANTIDAD ELEMENTOS APOYO SOSTENIMIENTO FIC]]</f>
        <v>25</v>
      </c>
      <c r="F22" s="64">
        <v>291074</v>
      </c>
      <c r="G22" s="44" t="s">
        <v>17</v>
      </c>
      <c r="H22" s="28"/>
      <c r="I22" s="27">
        <f>+Tabla1[[#This Row],[TVEC ]]*Tabla1[[#This Row],[CANTIDAD ELEMENTOS DE MONITORIAS]]</f>
        <v>0</v>
      </c>
      <c r="J22" s="23">
        <v>7</v>
      </c>
      <c r="K22" s="22">
        <f>+Tabla1[[#This Row],[TVEC ]]*Tabla1[[#This Row],[CANTIDAD ELEMENTOS APOYO SOSTENIMIENTO REGULAR]]</f>
        <v>2037518</v>
      </c>
      <c r="L22" s="18">
        <v>18</v>
      </c>
      <c r="M22" s="17">
        <f>+Tabla1[[#This Row],[TVEC ]]*Tabla1[[#This Row],[CANTIDAD ELEMENTOS APOYO SOSTENIMIENTO FIC]]</f>
        <v>5239332</v>
      </c>
      <c r="N22" s="46">
        <f>+Tabla1[[#This Row],[TOTAL MONITORIAS]]+Tabla1[[#This Row],[TOTAL APOYO SOSTENIMIENTO REGULAR]]+Tabla1[[#This Row],[TOTAL APOYO SOSTENIMIENTO FIC]]</f>
        <v>7276850</v>
      </c>
    </row>
    <row r="23" spans="1:14" ht="38.25">
      <c r="A23" s="8">
        <v>20</v>
      </c>
      <c r="B23" s="36" t="s">
        <v>39</v>
      </c>
      <c r="C23" s="66">
        <v>900509154</v>
      </c>
      <c r="D23" s="30" t="s">
        <v>19</v>
      </c>
      <c r="E23" s="58">
        <f>+Tabla1[[#This Row],[CANTIDAD ELEMENTOS DE MONITORIAS]]+Tabla1[[#This Row],[CANTIDAD ELEMENTOS APOYO SOSTENIMIENTO REGULAR]]+Tabla1[[#This Row],[CANTIDAD ELEMENTOS APOYO SOSTENIMIENTO FIC]]</f>
        <v>19</v>
      </c>
      <c r="F23" s="64">
        <v>291074</v>
      </c>
      <c r="G23" s="44" t="s">
        <v>17</v>
      </c>
      <c r="H23" s="28">
        <v>9</v>
      </c>
      <c r="I23" s="27">
        <f>+Tabla1[[#This Row],[TVEC ]]*Tabla1[[#This Row],[CANTIDAD ELEMENTOS DE MONITORIAS]]</f>
        <v>2619666</v>
      </c>
      <c r="J23" s="23">
        <v>0</v>
      </c>
      <c r="K23" s="22">
        <f>+Tabla1[[#This Row],[TVEC ]]*Tabla1[[#This Row],[CANTIDAD ELEMENTOS APOYO SOSTENIMIENTO REGULAR]]</f>
        <v>0</v>
      </c>
      <c r="L23" s="18">
        <v>10</v>
      </c>
      <c r="M23" s="17">
        <f>+Tabla1[[#This Row],[TVEC ]]*Tabla1[[#This Row],[CANTIDAD ELEMENTOS APOYO SOSTENIMIENTO FIC]]</f>
        <v>2910740</v>
      </c>
      <c r="N23" s="46">
        <f>+Tabla1[[#This Row],[TOTAL MONITORIAS]]+Tabla1[[#This Row],[TOTAL APOYO SOSTENIMIENTO REGULAR]]+Tabla1[[#This Row],[TOTAL APOYO SOSTENIMIENTO FIC]]</f>
        <v>5530406</v>
      </c>
    </row>
    <row r="24" spans="1:14" ht="38.25">
      <c r="A24" s="8">
        <v>21</v>
      </c>
      <c r="B24" s="36" t="s">
        <v>40</v>
      </c>
      <c r="C24" s="68">
        <v>900509155</v>
      </c>
      <c r="D24" s="29" t="s">
        <v>19</v>
      </c>
      <c r="E24" s="58">
        <f>+Tabla1[[#This Row],[CANTIDAD ELEMENTOS DE MONITORIAS]]+Tabla1[[#This Row],[CANTIDAD ELEMENTOS APOYO SOSTENIMIENTO REGULAR]]+Tabla1[[#This Row],[CANTIDAD ELEMENTOS APOYO SOSTENIMIENTO FIC]]</f>
        <v>10</v>
      </c>
      <c r="F24" s="64">
        <v>291074</v>
      </c>
      <c r="G24" s="44" t="s">
        <v>17</v>
      </c>
      <c r="H24" s="28">
        <v>0</v>
      </c>
      <c r="I24" s="27">
        <f>+Tabla1[[#This Row],[TVEC ]]*Tabla1[[#This Row],[CANTIDAD ELEMENTOS DE MONITORIAS]]</f>
        <v>0</v>
      </c>
      <c r="J24" s="23">
        <v>4</v>
      </c>
      <c r="K24" s="22">
        <f>+Tabla1[[#This Row],[TVEC ]]*Tabla1[[#This Row],[CANTIDAD ELEMENTOS APOYO SOSTENIMIENTO REGULAR]]</f>
        <v>1164296</v>
      </c>
      <c r="L24" s="18">
        <v>6</v>
      </c>
      <c r="M24" s="17">
        <f>+Tabla1[[#This Row],[TVEC ]]*Tabla1[[#This Row],[CANTIDAD ELEMENTOS APOYO SOSTENIMIENTO FIC]]</f>
        <v>1746444</v>
      </c>
      <c r="N24" s="46">
        <f>+Tabla1[[#This Row],[TOTAL MONITORIAS]]+Tabla1[[#This Row],[TOTAL APOYO SOSTENIMIENTO REGULAR]]+Tabla1[[#This Row],[TOTAL APOYO SOSTENIMIENTO FIC]]</f>
        <v>2910740</v>
      </c>
    </row>
    <row r="25" spans="1:14" ht="38.25">
      <c r="A25" s="8">
        <v>22</v>
      </c>
      <c r="B25" s="61" t="s">
        <v>41</v>
      </c>
      <c r="C25" s="29">
        <v>900509156</v>
      </c>
      <c r="D25" s="29" t="s">
        <v>19</v>
      </c>
      <c r="E25" s="58">
        <f>+Tabla1[[#This Row],[CANTIDAD ELEMENTOS DE MONITORIAS]]+Tabla1[[#This Row],[CANTIDAD ELEMENTOS APOYO SOSTENIMIENTO REGULAR]]+Tabla1[[#This Row],[CANTIDAD ELEMENTOS APOYO SOSTENIMIENTO FIC]]</f>
        <v>5</v>
      </c>
      <c r="F25" s="64">
        <v>291074</v>
      </c>
      <c r="G25" s="44" t="s">
        <v>17</v>
      </c>
      <c r="H25" s="59"/>
      <c r="I25" s="27">
        <f>+Tabla1[[#This Row],[TVEC ]]*Tabla1[[#This Row],[CANTIDAD ELEMENTOS DE MONITORIAS]]</f>
        <v>0</v>
      </c>
      <c r="J25" s="47">
        <v>2</v>
      </c>
      <c r="K25" s="22">
        <f>+Tabla1[[#This Row],[TVEC ]]*Tabla1[[#This Row],[CANTIDAD ELEMENTOS APOYO SOSTENIMIENTO REGULAR]]</f>
        <v>582148</v>
      </c>
      <c r="L25" s="62">
        <v>3</v>
      </c>
      <c r="M25" s="17">
        <f>+Tabla1[[#This Row],[TVEC ]]*Tabla1[[#This Row],[CANTIDAD ELEMENTOS APOYO SOSTENIMIENTO FIC]]</f>
        <v>873222</v>
      </c>
      <c r="N25" s="46">
        <f>+Tabla1[[#This Row],[TOTAL MONITORIAS]]+Tabla1[[#This Row],[TOTAL APOYO SOSTENIMIENTO REGULAR]]+Tabla1[[#This Row],[TOTAL APOYO SOSTENIMIENTO FIC]]</f>
        <v>1455370</v>
      </c>
    </row>
    <row r="26" spans="1:14" ht="38.25">
      <c r="A26" s="8">
        <v>23</v>
      </c>
      <c r="B26" s="35" t="s">
        <v>42</v>
      </c>
      <c r="C26" s="69">
        <v>900511581</v>
      </c>
      <c r="D26" s="29" t="s">
        <v>43</v>
      </c>
      <c r="E26" s="58">
        <f>+Tabla1[[#This Row],[CANTIDAD ELEMENTOS DE MONITORIAS]]+Tabla1[[#This Row],[CANTIDAD ELEMENTOS APOYO SOSTENIMIENTO REGULAR]]+Tabla1[[#This Row],[CANTIDAD ELEMENTOS APOYO SOSTENIMIENTO FIC]]</f>
        <v>54</v>
      </c>
      <c r="F26" s="64">
        <v>17969</v>
      </c>
      <c r="G26" s="44" t="s">
        <v>17</v>
      </c>
      <c r="H26" s="28"/>
      <c r="I26" s="27">
        <f>+Tabla1[[#This Row],[TVEC ]]*Tabla1[[#This Row],[CANTIDAD ELEMENTOS DE MONITORIAS]]</f>
        <v>0</v>
      </c>
      <c r="J26" s="23"/>
      <c r="K26" s="22">
        <f>+Tabla1[[#This Row],[TVEC ]]*Tabla1[[#This Row],[CANTIDAD ELEMENTOS APOYO SOSTENIMIENTO REGULAR]]</f>
        <v>0</v>
      </c>
      <c r="L26" s="18">
        <v>54</v>
      </c>
      <c r="M26" s="17">
        <f>+Tabla1[[#This Row],[TVEC ]]*Tabla1[[#This Row],[CANTIDAD ELEMENTOS APOYO SOSTENIMIENTO FIC]]</f>
        <v>970326</v>
      </c>
      <c r="N26" s="46">
        <f>+Tabla1[[#This Row],[TOTAL MONITORIAS]]+Tabla1[[#This Row],[TOTAL APOYO SOSTENIMIENTO REGULAR]]+Tabla1[[#This Row],[TOTAL APOYO SOSTENIMIENTO FIC]]</f>
        <v>970326</v>
      </c>
    </row>
    <row r="27" spans="1:14" ht="38.25">
      <c r="A27" s="8">
        <v>24</v>
      </c>
      <c r="B27" s="36" t="s">
        <v>44</v>
      </c>
      <c r="C27" s="66">
        <v>900511590</v>
      </c>
      <c r="D27" s="30" t="s">
        <v>19</v>
      </c>
      <c r="E27" s="58">
        <f>+Tabla1[[#This Row],[CANTIDAD ELEMENTOS DE MONITORIAS]]+Tabla1[[#This Row],[CANTIDAD ELEMENTOS APOYO SOSTENIMIENTO REGULAR]]+Tabla1[[#This Row],[CANTIDAD ELEMENTOS APOYO SOSTENIMIENTO FIC]]</f>
        <v>31</v>
      </c>
      <c r="F27" s="64">
        <v>42126</v>
      </c>
      <c r="G27" s="44" t="s">
        <v>17</v>
      </c>
      <c r="H27" s="26">
        <v>2</v>
      </c>
      <c r="I27" s="27">
        <f>+Tabla1[[#This Row],[TVEC ]]*Tabla1[[#This Row],[CANTIDAD ELEMENTOS DE MONITORIAS]]</f>
        <v>84252</v>
      </c>
      <c r="J27" s="47">
        <v>5</v>
      </c>
      <c r="K27" s="22">
        <f>+Tabla1[[#This Row],[TVEC ]]*Tabla1[[#This Row],[CANTIDAD ELEMENTOS APOYO SOSTENIMIENTO REGULAR]]</f>
        <v>210630</v>
      </c>
      <c r="L27" s="16">
        <v>24</v>
      </c>
      <c r="M27" s="17">
        <f>+Tabla1[[#This Row],[TVEC ]]*Tabla1[[#This Row],[CANTIDAD ELEMENTOS APOYO SOSTENIMIENTO FIC]]</f>
        <v>1011024</v>
      </c>
      <c r="N27" s="46">
        <f>+Tabla1[[#This Row],[TOTAL MONITORIAS]]+Tabla1[[#This Row],[TOTAL APOYO SOSTENIMIENTO REGULAR]]+Tabla1[[#This Row],[TOTAL APOYO SOSTENIMIENTO FIC]]</f>
        <v>1305906</v>
      </c>
    </row>
    <row r="28" spans="1:14" ht="45">
      <c r="A28" s="8">
        <v>25</v>
      </c>
      <c r="B28" s="34" t="s">
        <v>45</v>
      </c>
      <c r="C28" s="67">
        <v>900512221</v>
      </c>
      <c r="D28" s="30" t="s">
        <v>46</v>
      </c>
      <c r="E28" s="58">
        <f>+Tabla1[[#This Row],[CANTIDAD ELEMENTOS DE MONITORIAS]]+Tabla1[[#This Row],[CANTIDAD ELEMENTOS APOYO SOSTENIMIENTO REGULAR]]+Tabla1[[#This Row],[CANTIDAD ELEMENTOS APOYO SOSTENIMIENTO FIC]]</f>
        <v>52</v>
      </c>
      <c r="F28" s="10">
        <v>45934</v>
      </c>
      <c r="G28" s="44" t="s">
        <v>17</v>
      </c>
      <c r="H28" s="59"/>
      <c r="I28" s="27">
        <f>+Tabla1[[#This Row],[TVEC ]]*Tabla1[[#This Row],[CANTIDAD ELEMENTOS DE MONITORIAS]]</f>
        <v>0</v>
      </c>
      <c r="J28" s="47"/>
      <c r="K28" s="22">
        <f>+Tabla1[[#This Row],[TVEC ]]*Tabla1[[#This Row],[CANTIDAD ELEMENTOS APOYO SOSTENIMIENTO REGULAR]]</f>
        <v>0</v>
      </c>
      <c r="L28" s="62">
        <v>52</v>
      </c>
      <c r="M28" s="17">
        <f>+Tabla1[[#This Row],[TVEC ]]*Tabla1[[#This Row],[CANTIDAD ELEMENTOS APOYO SOSTENIMIENTO FIC]]</f>
        <v>2388568</v>
      </c>
      <c r="N28" s="46">
        <f>+Tabla1[[#This Row],[TOTAL MONITORIAS]]+Tabla1[[#This Row],[TOTAL APOYO SOSTENIMIENTO REGULAR]]+Tabla1[[#This Row],[TOTAL APOYO SOSTENIMIENTO FIC]]</f>
        <v>2388568</v>
      </c>
    </row>
    <row r="29" spans="1:14" ht="38.25">
      <c r="A29" s="8">
        <v>26</v>
      </c>
      <c r="B29" s="33" t="s">
        <v>47</v>
      </c>
      <c r="C29" s="66">
        <v>900522831</v>
      </c>
      <c r="D29" s="30" t="s">
        <v>46</v>
      </c>
      <c r="E29" s="58">
        <f>+Tabla1[[#This Row],[CANTIDAD ELEMENTOS DE MONITORIAS]]+Tabla1[[#This Row],[CANTIDAD ELEMENTOS APOYO SOSTENIMIENTO REGULAR]]+Tabla1[[#This Row],[CANTIDAD ELEMENTOS APOYO SOSTENIMIENTO FIC]]</f>
        <v>31</v>
      </c>
      <c r="F29" s="10">
        <v>10710</v>
      </c>
      <c r="G29" s="44" t="s">
        <v>17</v>
      </c>
      <c r="H29" s="59"/>
      <c r="I29" s="27">
        <f>+Tabla1[[#This Row],[TVEC ]]*Tabla1[[#This Row],[CANTIDAD ELEMENTOS DE MONITORIAS]]</f>
        <v>0</v>
      </c>
      <c r="J29" s="47">
        <v>1</v>
      </c>
      <c r="K29" s="22">
        <f>+Tabla1[[#This Row],[TVEC ]]*Tabla1[[#This Row],[CANTIDAD ELEMENTOS APOYO SOSTENIMIENTO REGULAR]]</f>
        <v>10710</v>
      </c>
      <c r="L29" s="62">
        <v>30</v>
      </c>
      <c r="M29" s="17">
        <f>+Tabla1[[#This Row],[TVEC ]]*Tabla1[[#This Row],[CANTIDAD ELEMENTOS APOYO SOSTENIMIENTO FIC]]</f>
        <v>321300</v>
      </c>
      <c r="N29" s="46">
        <f>+Tabla1[[#This Row],[TOTAL MONITORIAS]]+Tabla1[[#This Row],[TOTAL APOYO SOSTENIMIENTO REGULAR]]+Tabla1[[#This Row],[TOTAL APOYO SOSTENIMIENTO FIC]]</f>
        <v>332010</v>
      </c>
    </row>
    <row r="30" spans="1:14" ht="38.25">
      <c r="A30" s="8">
        <v>27</v>
      </c>
      <c r="B30" s="33" t="s">
        <v>48</v>
      </c>
      <c r="C30" s="66">
        <v>900522831</v>
      </c>
      <c r="D30" s="30" t="s">
        <v>46</v>
      </c>
      <c r="E30" s="58">
        <f>+Tabla1[[#This Row],[CANTIDAD ELEMENTOS DE MONITORIAS]]+Tabla1[[#This Row],[CANTIDAD ELEMENTOS APOYO SOSTENIMIENTO REGULAR]]+Tabla1[[#This Row],[CANTIDAD ELEMENTOS APOYO SOSTENIMIENTO FIC]]</f>
        <v>20</v>
      </c>
      <c r="F30" s="10">
        <v>10710</v>
      </c>
      <c r="G30" s="44" t="s">
        <v>17</v>
      </c>
      <c r="H30" s="59"/>
      <c r="I30" s="27">
        <f>+Tabla1[[#This Row],[TVEC ]]*Tabla1[[#This Row],[CANTIDAD ELEMENTOS DE MONITORIAS]]</f>
        <v>0</v>
      </c>
      <c r="J30" s="47"/>
      <c r="K30" s="22">
        <f>+Tabla1[[#This Row],[TVEC ]]*Tabla1[[#This Row],[CANTIDAD ELEMENTOS APOYO SOSTENIMIENTO REGULAR]]</f>
        <v>0</v>
      </c>
      <c r="L30" s="62">
        <v>20</v>
      </c>
      <c r="M30" s="17">
        <f>+Tabla1[[#This Row],[TVEC ]]*Tabla1[[#This Row],[CANTIDAD ELEMENTOS APOYO SOSTENIMIENTO FIC]]</f>
        <v>214200</v>
      </c>
      <c r="N30" s="46">
        <f>+Tabla1[[#This Row],[TOTAL MONITORIAS]]+Tabla1[[#This Row],[TOTAL APOYO SOSTENIMIENTO REGULAR]]+Tabla1[[#This Row],[TOTAL APOYO SOSTENIMIENTO FIC]]</f>
        <v>214200</v>
      </c>
    </row>
    <row r="31" spans="1:14" ht="38.25">
      <c r="A31" s="8">
        <v>28</v>
      </c>
      <c r="B31" s="61" t="s">
        <v>49</v>
      </c>
      <c r="C31" s="30">
        <v>8503106</v>
      </c>
      <c r="D31" s="30" t="s">
        <v>31</v>
      </c>
      <c r="E31" s="58">
        <f>+Tabla1[[#This Row],[CANTIDAD ELEMENTOS DE MONITORIAS]]+Tabla1[[#This Row],[CANTIDAD ELEMENTOS APOYO SOSTENIMIENTO REGULAR]]+Tabla1[[#This Row],[CANTIDAD ELEMENTOS APOYO SOSTENIMIENTO FIC]]</f>
        <v>52</v>
      </c>
      <c r="F31" s="10">
        <v>15708</v>
      </c>
      <c r="G31" s="44" t="s">
        <v>17</v>
      </c>
      <c r="H31" s="59"/>
      <c r="I31" s="27">
        <f>+Tabla1[[#This Row],[TVEC ]]*Tabla1[[#This Row],[CANTIDAD ELEMENTOS DE MONITORIAS]]</f>
        <v>0</v>
      </c>
      <c r="J31" s="47">
        <v>2</v>
      </c>
      <c r="K31" s="22">
        <f>+Tabla1[[#This Row],[TVEC ]]*Tabla1[[#This Row],[CANTIDAD ELEMENTOS APOYO SOSTENIMIENTO REGULAR]]</f>
        <v>31416</v>
      </c>
      <c r="L31" s="62">
        <v>50</v>
      </c>
      <c r="M31" s="17">
        <f>+Tabla1[[#This Row],[TVEC ]]*Tabla1[[#This Row],[CANTIDAD ELEMENTOS APOYO SOSTENIMIENTO FIC]]</f>
        <v>785400</v>
      </c>
      <c r="N31" s="46">
        <f>+Tabla1[[#This Row],[TOTAL MONITORIAS]]+Tabla1[[#This Row],[TOTAL APOYO SOSTENIMIENTO REGULAR]]+Tabla1[[#This Row],[TOTAL APOYO SOSTENIMIENTO FIC]]</f>
        <v>816816</v>
      </c>
    </row>
    <row r="32" spans="1:14" ht="38.25">
      <c r="A32" s="8">
        <v>29</v>
      </c>
      <c r="B32" s="61" t="s">
        <v>50</v>
      </c>
      <c r="C32" s="30">
        <v>900511543</v>
      </c>
      <c r="D32" s="30" t="s">
        <v>19</v>
      </c>
      <c r="E32" s="58">
        <f>+Tabla1[[#This Row],[CANTIDAD ELEMENTOS DE MONITORIAS]]+Tabla1[[#This Row],[CANTIDAD ELEMENTOS APOYO SOSTENIMIENTO REGULAR]]+Tabla1[[#This Row],[CANTIDAD ELEMENTOS APOYO SOSTENIMIENTO FIC]]</f>
        <v>5</v>
      </c>
      <c r="F32" s="10">
        <v>86037</v>
      </c>
      <c r="G32" s="44" t="s">
        <v>17</v>
      </c>
      <c r="H32" s="59">
        <v>5</v>
      </c>
      <c r="I32" s="27">
        <f>+Tabla1[[#This Row],[TVEC ]]*Tabla1[[#This Row],[CANTIDAD ELEMENTOS DE MONITORIAS]]</f>
        <v>430185</v>
      </c>
      <c r="J32" s="47"/>
      <c r="K32" s="22">
        <f>+Tabla1[[#This Row],[TVEC ]]*Tabla1[[#This Row],[CANTIDAD ELEMENTOS APOYO SOSTENIMIENTO REGULAR]]</f>
        <v>0</v>
      </c>
      <c r="L32" s="62"/>
      <c r="M32" s="17">
        <f>+Tabla1[[#This Row],[TVEC ]]*Tabla1[[#This Row],[CANTIDAD ELEMENTOS APOYO SOSTENIMIENTO FIC]]</f>
        <v>0</v>
      </c>
      <c r="N32" s="46">
        <f>+Tabla1[[#This Row],[TOTAL MONITORIAS]]+Tabla1[[#This Row],[TOTAL APOYO SOSTENIMIENTO REGULAR]]+Tabla1[[#This Row],[TOTAL APOYO SOSTENIMIENTO FIC]]</f>
        <v>430185</v>
      </c>
    </row>
    <row r="33" spans="1:14" ht="38.25">
      <c r="A33" s="8">
        <v>30</v>
      </c>
      <c r="B33" s="61" t="s">
        <v>51</v>
      </c>
      <c r="C33" s="30">
        <v>900511544</v>
      </c>
      <c r="D33" s="30" t="s">
        <v>19</v>
      </c>
      <c r="E33" s="58">
        <f>+Tabla1[[#This Row],[CANTIDAD ELEMENTOS DE MONITORIAS]]+Tabla1[[#This Row],[CANTIDAD ELEMENTOS APOYO SOSTENIMIENTO REGULAR]]+Tabla1[[#This Row],[CANTIDAD ELEMENTOS APOYO SOSTENIMIENTO FIC]]</f>
        <v>5</v>
      </c>
      <c r="F33" s="10">
        <v>86037</v>
      </c>
      <c r="G33" s="44" t="s">
        <v>17</v>
      </c>
      <c r="H33" s="59">
        <v>5</v>
      </c>
      <c r="I33" s="27">
        <f>+Tabla1[[#This Row],[TVEC ]]*Tabla1[[#This Row],[CANTIDAD ELEMENTOS DE MONITORIAS]]</f>
        <v>430185</v>
      </c>
      <c r="J33" s="47"/>
      <c r="K33" s="22">
        <f>+Tabla1[[#This Row],[TVEC ]]*Tabla1[[#This Row],[CANTIDAD ELEMENTOS APOYO SOSTENIMIENTO REGULAR]]</f>
        <v>0</v>
      </c>
      <c r="L33" s="62"/>
      <c r="M33" s="17">
        <f>+Tabla1[[#This Row],[TVEC ]]*Tabla1[[#This Row],[CANTIDAD ELEMENTOS APOYO SOSTENIMIENTO FIC]]</f>
        <v>0</v>
      </c>
      <c r="N33" s="46">
        <f>+Tabla1[[#This Row],[TOTAL MONITORIAS]]+Tabla1[[#This Row],[TOTAL APOYO SOSTENIMIENTO REGULAR]]+Tabla1[[#This Row],[TOTAL APOYO SOSTENIMIENTO FIC]]</f>
        <v>430185</v>
      </c>
    </row>
    <row r="34" spans="1:14" ht="38.25">
      <c r="A34" s="8">
        <v>31</v>
      </c>
      <c r="B34" s="65" t="s">
        <v>52</v>
      </c>
      <c r="C34" s="30">
        <v>900511545</v>
      </c>
      <c r="D34" s="30" t="s">
        <v>19</v>
      </c>
      <c r="E34" s="58">
        <f>+Tabla1[[#This Row],[CANTIDAD ELEMENTOS DE MONITORIAS]]+Tabla1[[#This Row],[CANTIDAD ELEMENTOS APOYO SOSTENIMIENTO REGULAR]]+Tabla1[[#This Row],[CANTIDAD ELEMENTOS APOYO SOSTENIMIENTO FIC]]</f>
        <v>5</v>
      </c>
      <c r="F34" s="10">
        <v>86037</v>
      </c>
      <c r="G34" s="44" t="s">
        <v>17</v>
      </c>
      <c r="H34" s="59">
        <v>5</v>
      </c>
      <c r="I34" s="27">
        <f>+Tabla1[[#This Row],[TVEC ]]*Tabla1[[#This Row],[CANTIDAD ELEMENTOS DE MONITORIAS]]</f>
        <v>430185</v>
      </c>
      <c r="J34" s="47"/>
      <c r="K34" s="22">
        <f>+Tabla1[[#This Row],[TVEC ]]*Tabla1[[#This Row],[CANTIDAD ELEMENTOS APOYO SOSTENIMIENTO REGULAR]]</f>
        <v>0</v>
      </c>
      <c r="L34" s="62"/>
      <c r="M34" s="17">
        <f>+Tabla1[[#This Row],[TVEC ]]*Tabla1[[#This Row],[CANTIDAD ELEMENTOS APOYO SOSTENIMIENTO FIC]]</f>
        <v>0</v>
      </c>
      <c r="N34" s="46">
        <f>+Tabla1[[#This Row],[TOTAL MONITORIAS]]+Tabla1[[#This Row],[TOTAL APOYO SOSTENIMIENTO REGULAR]]+Tabla1[[#This Row],[TOTAL APOYO SOSTENIMIENTO FIC]]</f>
        <v>430185</v>
      </c>
    </row>
    <row r="35" spans="1:14" ht="38.25">
      <c r="A35" s="8">
        <v>32</v>
      </c>
      <c r="B35" s="61" t="s">
        <v>53</v>
      </c>
      <c r="C35" s="30">
        <v>900525560</v>
      </c>
      <c r="D35" s="30" t="s">
        <v>31</v>
      </c>
      <c r="E35" s="58">
        <f>+Tabla1[[#This Row],[CANTIDAD ELEMENTOS DE MONITORIAS]]+Tabla1[[#This Row],[CANTIDAD ELEMENTOS APOYO SOSTENIMIENTO REGULAR]]+Tabla1[[#This Row],[CANTIDAD ELEMENTOS APOYO SOSTENIMIENTO FIC]]</f>
        <v>2</v>
      </c>
      <c r="F35" s="10">
        <v>84014</v>
      </c>
      <c r="G35" s="44" t="s">
        <v>17</v>
      </c>
      <c r="H35" s="59"/>
      <c r="I35" s="27">
        <f>+Tabla1[[#This Row],[TVEC ]]*Tabla1[[#This Row],[CANTIDAD ELEMENTOS DE MONITORIAS]]</f>
        <v>0</v>
      </c>
      <c r="J35" s="47"/>
      <c r="K35" s="22">
        <f>+Tabla1[[#This Row],[TVEC ]]*Tabla1[[#This Row],[CANTIDAD ELEMENTOS APOYO SOSTENIMIENTO REGULAR]]</f>
        <v>0</v>
      </c>
      <c r="L35" s="62">
        <v>2</v>
      </c>
      <c r="M35" s="17">
        <f>+Tabla1[[#This Row],[TVEC ]]*Tabla1[[#This Row],[CANTIDAD ELEMENTOS APOYO SOSTENIMIENTO FIC]]</f>
        <v>168028</v>
      </c>
      <c r="N35" s="46">
        <f>+Tabla1[[#This Row],[TOTAL MONITORIAS]]+Tabla1[[#This Row],[TOTAL APOYO SOSTENIMIENTO REGULAR]]+Tabla1[[#This Row],[TOTAL APOYO SOSTENIMIENTO FIC]]</f>
        <v>168028</v>
      </c>
    </row>
    <row r="36" spans="1:14" ht="38.25">
      <c r="A36" s="8">
        <v>33</v>
      </c>
      <c r="B36" s="61" t="s">
        <v>54</v>
      </c>
      <c r="C36" s="30">
        <v>900525558</v>
      </c>
      <c r="D36" s="30" t="s">
        <v>31</v>
      </c>
      <c r="E36" s="58">
        <f>+Tabla1[[#This Row],[CANTIDAD ELEMENTOS DE MONITORIAS]]+Tabla1[[#This Row],[CANTIDAD ELEMENTOS APOYO SOSTENIMIENTO REGULAR]]+Tabla1[[#This Row],[CANTIDAD ELEMENTOS APOYO SOSTENIMIENTO FIC]]</f>
        <v>3</v>
      </c>
      <c r="F36" s="10">
        <v>84014</v>
      </c>
      <c r="G36" s="44" t="s">
        <v>17</v>
      </c>
      <c r="H36" s="59"/>
      <c r="I36" s="27">
        <f>+Tabla1[[#This Row],[TVEC ]]*Tabla1[[#This Row],[CANTIDAD ELEMENTOS DE MONITORIAS]]</f>
        <v>0</v>
      </c>
      <c r="J36" s="47"/>
      <c r="K36" s="22">
        <f>+Tabla1[[#This Row],[TVEC ]]*Tabla1[[#This Row],[CANTIDAD ELEMENTOS APOYO SOSTENIMIENTO REGULAR]]</f>
        <v>0</v>
      </c>
      <c r="L36" s="62">
        <v>3</v>
      </c>
      <c r="M36" s="17">
        <f>+Tabla1[[#This Row],[TVEC ]]*Tabla1[[#This Row],[CANTIDAD ELEMENTOS APOYO SOSTENIMIENTO FIC]]</f>
        <v>252042</v>
      </c>
      <c r="N36" s="46">
        <f>+Tabla1[[#This Row],[TOTAL MONITORIAS]]+Tabla1[[#This Row],[TOTAL APOYO SOSTENIMIENTO REGULAR]]+Tabla1[[#This Row],[TOTAL APOYO SOSTENIMIENTO FIC]]</f>
        <v>252042</v>
      </c>
    </row>
    <row r="37" spans="1:14" ht="38.25">
      <c r="A37" s="8">
        <v>34</v>
      </c>
      <c r="B37" s="61" t="s">
        <v>55</v>
      </c>
      <c r="C37" s="30">
        <v>900507111</v>
      </c>
      <c r="D37" s="30" t="s">
        <v>31</v>
      </c>
      <c r="E37" s="58">
        <f>+Tabla1[[#This Row],[CANTIDAD ELEMENTOS DE MONITORIAS]]+Tabla1[[#This Row],[CANTIDAD ELEMENTOS APOYO SOSTENIMIENTO REGULAR]]+Tabla1[[#This Row],[CANTIDAD ELEMENTOS APOYO SOSTENIMIENTO FIC]]</f>
        <v>3</v>
      </c>
      <c r="F37" s="10">
        <v>84014</v>
      </c>
      <c r="G37" s="44" t="s">
        <v>17</v>
      </c>
      <c r="H37" s="59"/>
      <c r="I37" s="27">
        <f>+Tabla1[[#This Row],[TVEC ]]*Tabla1[[#This Row],[CANTIDAD ELEMENTOS DE MONITORIAS]]</f>
        <v>0</v>
      </c>
      <c r="J37" s="47"/>
      <c r="K37" s="22">
        <f>+Tabla1[[#This Row],[TVEC ]]*Tabla1[[#This Row],[CANTIDAD ELEMENTOS APOYO SOSTENIMIENTO REGULAR]]</f>
        <v>0</v>
      </c>
      <c r="L37" s="62">
        <v>3</v>
      </c>
      <c r="M37" s="17">
        <f>+Tabla1[[#This Row],[TVEC ]]*Tabla1[[#This Row],[CANTIDAD ELEMENTOS APOYO SOSTENIMIENTO FIC]]</f>
        <v>252042</v>
      </c>
      <c r="N37" s="46">
        <f>+Tabla1[[#This Row],[TOTAL MONITORIAS]]+Tabla1[[#This Row],[TOTAL APOYO SOSTENIMIENTO REGULAR]]+Tabla1[[#This Row],[TOTAL APOYO SOSTENIMIENTO FIC]]</f>
        <v>252042</v>
      </c>
    </row>
    <row r="38" spans="1:14" ht="38.25">
      <c r="A38" s="8">
        <v>35</v>
      </c>
      <c r="B38" s="61" t="s">
        <v>56</v>
      </c>
      <c r="C38" s="30">
        <v>900507112</v>
      </c>
      <c r="D38" s="30" t="s">
        <v>31</v>
      </c>
      <c r="E38" s="58">
        <f>+Tabla1[[#This Row],[CANTIDAD ELEMENTOS DE MONITORIAS]]+Tabla1[[#This Row],[CANTIDAD ELEMENTOS APOYO SOSTENIMIENTO REGULAR]]+Tabla1[[#This Row],[CANTIDAD ELEMENTOS APOYO SOSTENIMIENTO FIC]]</f>
        <v>4</v>
      </c>
      <c r="F38" s="10">
        <v>84014</v>
      </c>
      <c r="G38" s="44" t="s">
        <v>17</v>
      </c>
      <c r="H38" s="59"/>
      <c r="I38" s="27">
        <f>+Tabla1[[#This Row],[TVEC ]]*Tabla1[[#This Row],[CANTIDAD ELEMENTOS DE MONITORIAS]]</f>
        <v>0</v>
      </c>
      <c r="J38" s="47"/>
      <c r="K38" s="22">
        <f>+Tabla1[[#This Row],[TVEC ]]*Tabla1[[#This Row],[CANTIDAD ELEMENTOS APOYO SOSTENIMIENTO REGULAR]]</f>
        <v>0</v>
      </c>
      <c r="L38" s="62">
        <v>4</v>
      </c>
      <c r="M38" s="17">
        <f>+Tabla1[[#This Row],[TVEC ]]*Tabla1[[#This Row],[CANTIDAD ELEMENTOS APOYO SOSTENIMIENTO FIC]]</f>
        <v>336056</v>
      </c>
      <c r="N38" s="46">
        <f>+Tabla1[[#This Row],[TOTAL MONITORIAS]]+Tabla1[[#This Row],[TOTAL APOYO SOSTENIMIENTO REGULAR]]+Tabla1[[#This Row],[TOTAL APOYO SOSTENIMIENTO FIC]]</f>
        <v>336056</v>
      </c>
    </row>
    <row r="39" spans="1:14" ht="38.25">
      <c r="A39" s="8">
        <v>36</v>
      </c>
      <c r="B39" s="61" t="s">
        <v>57</v>
      </c>
      <c r="C39" s="30">
        <v>900507113</v>
      </c>
      <c r="D39" s="30" t="s">
        <v>31</v>
      </c>
      <c r="E39" s="58">
        <f>+Tabla1[[#This Row],[CANTIDAD ELEMENTOS DE MONITORIAS]]+Tabla1[[#This Row],[CANTIDAD ELEMENTOS APOYO SOSTENIMIENTO REGULAR]]+Tabla1[[#This Row],[CANTIDAD ELEMENTOS APOYO SOSTENIMIENTO FIC]]</f>
        <v>8</v>
      </c>
      <c r="F39" s="10">
        <v>84014</v>
      </c>
      <c r="G39" s="44" t="s">
        <v>17</v>
      </c>
      <c r="H39" s="59"/>
      <c r="I39" s="27">
        <f>+Tabla1[[#This Row],[TVEC ]]*Tabla1[[#This Row],[CANTIDAD ELEMENTOS DE MONITORIAS]]</f>
        <v>0</v>
      </c>
      <c r="J39" s="47"/>
      <c r="K39" s="22">
        <f>+Tabla1[[#This Row],[TVEC ]]*Tabla1[[#This Row],[CANTIDAD ELEMENTOS APOYO SOSTENIMIENTO REGULAR]]</f>
        <v>0</v>
      </c>
      <c r="L39" s="62">
        <v>8</v>
      </c>
      <c r="M39" s="17">
        <f>+Tabla1[[#This Row],[TVEC ]]*Tabla1[[#This Row],[CANTIDAD ELEMENTOS APOYO SOSTENIMIENTO FIC]]</f>
        <v>672112</v>
      </c>
      <c r="N39" s="46">
        <f>+Tabla1[[#This Row],[TOTAL MONITORIAS]]+Tabla1[[#This Row],[TOTAL APOYO SOSTENIMIENTO REGULAR]]+Tabla1[[#This Row],[TOTAL APOYO SOSTENIMIENTO FIC]]</f>
        <v>672112</v>
      </c>
    </row>
    <row r="40" spans="1:14" ht="38.25">
      <c r="A40" s="8">
        <v>37</v>
      </c>
      <c r="B40" s="61" t="s">
        <v>58</v>
      </c>
      <c r="C40" s="30">
        <v>900507114</v>
      </c>
      <c r="D40" s="30" t="s">
        <v>31</v>
      </c>
      <c r="E40" s="58">
        <f>+Tabla1[[#This Row],[CANTIDAD ELEMENTOS DE MONITORIAS]]+Tabla1[[#This Row],[CANTIDAD ELEMENTOS APOYO SOSTENIMIENTO REGULAR]]+Tabla1[[#This Row],[CANTIDAD ELEMENTOS APOYO SOSTENIMIENTO FIC]]</f>
        <v>6</v>
      </c>
      <c r="F40" s="10">
        <v>84014</v>
      </c>
      <c r="G40" s="44" t="s">
        <v>17</v>
      </c>
      <c r="H40" s="59"/>
      <c r="I40" s="27">
        <f>+Tabla1[[#This Row],[TVEC ]]*Tabla1[[#This Row],[CANTIDAD ELEMENTOS DE MONITORIAS]]</f>
        <v>0</v>
      </c>
      <c r="J40" s="47"/>
      <c r="K40" s="22">
        <f>+Tabla1[[#This Row],[TVEC ]]*Tabla1[[#This Row],[CANTIDAD ELEMENTOS APOYO SOSTENIMIENTO REGULAR]]</f>
        <v>0</v>
      </c>
      <c r="L40" s="62">
        <v>6</v>
      </c>
      <c r="M40" s="17">
        <f>+Tabla1[[#This Row],[TVEC ]]*Tabla1[[#This Row],[CANTIDAD ELEMENTOS APOYO SOSTENIMIENTO FIC]]</f>
        <v>504084</v>
      </c>
      <c r="N40" s="46">
        <f>+Tabla1[[#This Row],[TOTAL MONITORIAS]]+Tabla1[[#This Row],[TOTAL APOYO SOSTENIMIENTO REGULAR]]+Tabla1[[#This Row],[TOTAL APOYO SOSTENIMIENTO FIC]]</f>
        <v>504084</v>
      </c>
    </row>
    <row r="41" spans="1:14" ht="38.25">
      <c r="A41" s="8">
        <v>38</v>
      </c>
      <c r="B41" s="61" t="s">
        <v>59</v>
      </c>
      <c r="C41" s="30">
        <v>900507115</v>
      </c>
      <c r="D41" s="30" t="s">
        <v>31</v>
      </c>
      <c r="E41" s="58">
        <f>+Tabla1[[#This Row],[CANTIDAD ELEMENTOS DE MONITORIAS]]+Tabla1[[#This Row],[CANTIDAD ELEMENTOS APOYO SOSTENIMIENTO REGULAR]]+Tabla1[[#This Row],[CANTIDAD ELEMENTOS APOYO SOSTENIMIENTO FIC]]</f>
        <v>6</v>
      </c>
      <c r="F41" s="10">
        <v>84014</v>
      </c>
      <c r="G41" s="44" t="s">
        <v>17</v>
      </c>
      <c r="H41" s="59"/>
      <c r="I41" s="27">
        <f>+Tabla1[[#This Row],[TVEC ]]*Tabla1[[#This Row],[CANTIDAD ELEMENTOS DE MONITORIAS]]</f>
        <v>0</v>
      </c>
      <c r="J41" s="47"/>
      <c r="K41" s="22">
        <f>+Tabla1[[#This Row],[TVEC ]]*Tabla1[[#This Row],[CANTIDAD ELEMENTOS APOYO SOSTENIMIENTO REGULAR]]</f>
        <v>0</v>
      </c>
      <c r="L41" s="62">
        <v>6</v>
      </c>
      <c r="M41" s="17">
        <f>+Tabla1[[#This Row],[TVEC ]]*Tabla1[[#This Row],[CANTIDAD ELEMENTOS APOYO SOSTENIMIENTO FIC]]</f>
        <v>504084</v>
      </c>
      <c r="N41" s="46">
        <f>+Tabla1[[#This Row],[TOTAL MONITORIAS]]+Tabla1[[#This Row],[TOTAL APOYO SOSTENIMIENTO REGULAR]]+Tabla1[[#This Row],[TOTAL APOYO SOSTENIMIENTO FIC]]</f>
        <v>504084</v>
      </c>
    </row>
    <row r="42" spans="1:14" ht="38.25">
      <c r="A42" s="8">
        <v>39</v>
      </c>
      <c r="B42" s="61" t="s">
        <v>60</v>
      </c>
      <c r="C42" s="30">
        <v>900517148</v>
      </c>
      <c r="D42" s="30" t="s">
        <v>31</v>
      </c>
      <c r="E42" s="58">
        <f>+Tabla1[[#This Row],[CANTIDAD ELEMENTOS DE MONITORIAS]]+Tabla1[[#This Row],[CANTIDAD ELEMENTOS APOYO SOSTENIMIENTO REGULAR]]+Tabla1[[#This Row],[CANTIDAD ELEMENTOS APOYO SOSTENIMIENTO FIC]]</f>
        <v>1</v>
      </c>
      <c r="F42" s="10">
        <v>163863</v>
      </c>
      <c r="G42" s="44" t="s">
        <v>17</v>
      </c>
      <c r="H42" s="59"/>
      <c r="I42" s="27">
        <f>+Tabla1[[#This Row],[TVEC ]]*Tabla1[[#This Row],[CANTIDAD ELEMENTOS DE MONITORIAS]]</f>
        <v>0</v>
      </c>
      <c r="J42" s="47">
        <v>1</v>
      </c>
      <c r="K42" s="22">
        <f>+Tabla1[[#This Row],[TVEC ]]*Tabla1[[#This Row],[CANTIDAD ELEMENTOS APOYO SOSTENIMIENTO REGULAR]]</f>
        <v>163863</v>
      </c>
      <c r="L42" s="62"/>
      <c r="M42" s="17">
        <f>+Tabla1[[#This Row],[TVEC ]]*Tabla1[[#This Row],[CANTIDAD ELEMENTOS APOYO SOSTENIMIENTO FIC]]</f>
        <v>0</v>
      </c>
      <c r="N42" s="46">
        <f>+Tabla1[[#This Row],[TOTAL MONITORIAS]]+Tabla1[[#This Row],[TOTAL APOYO SOSTENIMIENTO REGULAR]]+Tabla1[[#This Row],[TOTAL APOYO SOSTENIMIENTO FIC]]</f>
        <v>163863</v>
      </c>
    </row>
    <row r="43" spans="1:14" ht="38.25">
      <c r="A43" s="8">
        <v>40</v>
      </c>
      <c r="B43" s="61" t="s">
        <v>61</v>
      </c>
      <c r="C43" s="30">
        <v>900517149</v>
      </c>
      <c r="D43" s="30" t="s">
        <v>31</v>
      </c>
      <c r="E43" s="58">
        <f>+Tabla1[[#This Row],[CANTIDAD ELEMENTOS DE MONITORIAS]]+Tabla1[[#This Row],[CANTIDAD ELEMENTOS APOYO SOSTENIMIENTO REGULAR]]+Tabla1[[#This Row],[CANTIDAD ELEMENTOS APOYO SOSTENIMIENTO FIC]]</f>
        <v>1</v>
      </c>
      <c r="F43" s="10">
        <v>163863</v>
      </c>
      <c r="G43" s="44" t="s">
        <v>17</v>
      </c>
      <c r="H43" s="59"/>
      <c r="I43" s="27">
        <f>+Tabla1[[#This Row],[TVEC ]]*Tabla1[[#This Row],[CANTIDAD ELEMENTOS DE MONITORIAS]]</f>
        <v>0</v>
      </c>
      <c r="J43" s="47">
        <v>1</v>
      </c>
      <c r="K43" s="22">
        <f>+Tabla1[[#This Row],[TVEC ]]*Tabla1[[#This Row],[CANTIDAD ELEMENTOS APOYO SOSTENIMIENTO REGULAR]]</f>
        <v>163863</v>
      </c>
      <c r="L43" s="62"/>
      <c r="M43" s="17">
        <f>+Tabla1[[#This Row],[TVEC ]]*Tabla1[[#This Row],[CANTIDAD ELEMENTOS APOYO SOSTENIMIENTO FIC]]</f>
        <v>0</v>
      </c>
      <c r="N43" s="46">
        <f>+Tabla1[[#This Row],[TOTAL MONITORIAS]]+Tabla1[[#This Row],[TOTAL APOYO SOSTENIMIENTO REGULAR]]+Tabla1[[#This Row],[TOTAL APOYO SOSTENIMIENTO FIC]]</f>
        <v>163863</v>
      </c>
    </row>
    <row r="44" spans="1:14" ht="38.25">
      <c r="A44" s="8">
        <v>41</v>
      </c>
      <c r="B44" s="61" t="s">
        <v>62</v>
      </c>
      <c r="C44" s="30">
        <v>900517150</v>
      </c>
      <c r="D44" s="30" t="s">
        <v>31</v>
      </c>
      <c r="E44" s="58">
        <f>+Tabla1[[#This Row],[CANTIDAD ELEMENTOS DE MONITORIAS]]+Tabla1[[#This Row],[CANTIDAD ELEMENTOS APOYO SOSTENIMIENTO REGULAR]]+Tabla1[[#This Row],[CANTIDAD ELEMENTOS APOYO SOSTENIMIENTO FIC]]</f>
        <v>4</v>
      </c>
      <c r="F44" s="10">
        <v>163863</v>
      </c>
      <c r="G44" s="44" t="s">
        <v>17</v>
      </c>
      <c r="H44" s="59"/>
      <c r="I44" s="27">
        <f>+Tabla1[[#This Row],[TVEC ]]*Tabla1[[#This Row],[CANTIDAD ELEMENTOS DE MONITORIAS]]</f>
        <v>0</v>
      </c>
      <c r="J44" s="47">
        <v>2</v>
      </c>
      <c r="K44" s="22">
        <f>+Tabla1[[#This Row],[TVEC ]]*Tabla1[[#This Row],[CANTIDAD ELEMENTOS APOYO SOSTENIMIENTO REGULAR]]</f>
        <v>327726</v>
      </c>
      <c r="L44" s="62">
        <v>2</v>
      </c>
      <c r="M44" s="17">
        <f>+Tabla1[[#This Row],[TVEC ]]*Tabla1[[#This Row],[CANTIDAD ELEMENTOS APOYO SOSTENIMIENTO FIC]]</f>
        <v>327726</v>
      </c>
      <c r="N44" s="46">
        <f>+Tabla1[[#This Row],[TOTAL MONITORIAS]]+Tabla1[[#This Row],[TOTAL APOYO SOSTENIMIENTO REGULAR]]+Tabla1[[#This Row],[TOTAL APOYO SOSTENIMIENTO FIC]]</f>
        <v>655452</v>
      </c>
    </row>
    <row r="45" spans="1:14" ht="38.25">
      <c r="A45" s="8">
        <v>42</v>
      </c>
      <c r="B45" s="61" t="s">
        <v>63</v>
      </c>
      <c r="C45" s="30">
        <v>900517152</v>
      </c>
      <c r="D45" s="30" t="s">
        <v>31</v>
      </c>
      <c r="E45" s="58">
        <f>+Tabla1[[#This Row],[CANTIDAD ELEMENTOS DE MONITORIAS]]+Tabla1[[#This Row],[CANTIDAD ELEMENTOS APOYO SOSTENIMIENTO REGULAR]]+Tabla1[[#This Row],[CANTIDAD ELEMENTOS APOYO SOSTENIMIENTO FIC]]</f>
        <v>12</v>
      </c>
      <c r="F45" s="10">
        <v>163863</v>
      </c>
      <c r="G45" s="44" t="s">
        <v>17</v>
      </c>
      <c r="H45" s="59"/>
      <c r="I45" s="27">
        <f>+Tabla1[[#This Row],[TVEC ]]*Tabla1[[#This Row],[CANTIDAD ELEMENTOS DE MONITORIAS]]</f>
        <v>0</v>
      </c>
      <c r="J45" s="47">
        <v>3</v>
      </c>
      <c r="K45" s="22">
        <f>+Tabla1[[#This Row],[TVEC ]]*Tabla1[[#This Row],[CANTIDAD ELEMENTOS APOYO SOSTENIMIENTO REGULAR]]</f>
        <v>491589</v>
      </c>
      <c r="L45" s="62">
        <v>9</v>
      </c>
      <c r="M45" s="17">
        <f>+Tabla1[[#This Row],[TVEC ]]*Tabla1[[#This Row],[CANTIDAD ELEMENTOS APOYO SOSTENIMIENTO FIC]]</f>
        <v>1474767</v>
      </c>
      <c r="N45" s="46">
        <f>+Tabla1[[#This Row],[TOTAL MONITORIAS]]+Tabla1[[#This Row],[TOTAL APOYO SOSTENIMIENTO REGULAR]]+Tabla1[[#This Row],[TOTAL APOYO SOSTENIMIENTO FIC]]</f>
        <v>1966356</v>
      </c>
    </row>
    <row r="46" spans="1:14" ht="38.25">
      <c r="A46" s="8">
        <v>43</v>
      </c>
      <c r="B46" s="61" t="s">
        <v>64</v>
      </c>
      <c r="C46" s="30">
        <v>900517151</v>
      </c>
      <c r="D46" s="30" t="s">
        <v>31</v>
      </c>
      <c r="E46" s="58">
        <f>+Tabla1[[#This Row],[CANTIDAD ELEMENTOS DE MONITORIAS]]+Tabla1[[#This Row],[CANTIDAD ELEMENTOS APOYO SOSTENIMIENTO REGULAR]]+Tabla1[[#This Row],[CANTIDAD ELEMENTOS APOYO SOSTENIMIENTO FIC]]</f>
        <v>14</v>
      </c>
      <c r="F46" s="10">
        <v>163863</v>
      </c>
      <c r="G46" s="44" t="s">
        <v>17</v>
      </c>
      <c r="H46" s="59"/>
      <c r="I46" s="27">
        <f>+Tabla1[[#This Row],[TVEC ]]*Tabla1[[#This Row],[CANTIDAD ELEMENTOS DE MONITORIAS]]</f>
        <v>0</v>
      </c>
      <c r="J46" s="47">
        <v>4</v>
      </c>
      <c r="K46" s="22">
        <f>+Tabla1[[#This Row],[TVEC ]]*Tabla1[[#This Row],[CANTIDAD ELEMENTOS APOYO SOSTENIMIENTO REGULAR]]</f>
        <v>655452</v>
      </c>
      <c r="L46" s="62">
        <v>10</v>
      </c>
      <c r="M46" s="17">
        <f>+Tabla1[[#This Row],[TVEC ]]*Tabla1[[#This Row],[CANTIDAD ELEMENTOS APOYO SOSTENIMIENTO FIC]]</f>
        <v>1638630</v>
      </c>
      <c r="N46" s="46">
        <f>+Tabla1[[#This Row],[TOTAL MONITORIAS]]+Tabla1[[#This Row],[TOTAL APOYO SOSTENIMIENTO REGULAR]]+Tabla1[[#This Row],[TOTAL APOYO SOSTENIMIENTO FIC]]</f>
        <v>2294082</v>
      </c>
    </row>
    <row r="47" spans="1:14" ht="38.25">
      <c r="A47" s="8">
        <v>44</v>
      </c>
      <c r="B47" s="61" t="s">
        <v>65</v>
      </c>
      <c r="C47" s="30">
        <v>900517153</v>
      </c>
      <c r="D47" s="30" t="s">
        <v>31</v>
      </c>
      <c r="E47" s="58">
        <f>+Tabla1[[#This Row],[CANTIDAD ELEMENTOS DE MONITORIAS]]+Tabla1[[#This Row],[CANTIDAD ELEMENTOS APOYO SOSTENIMIENTO REGULAR]]+Tabla1[[#This Row],[CANTIDAD ELEMENTOS APOYO SOSTENIMIENTO FIC]]</f>
        <v>13</v>
      </c>
      <c r="F47" s="10">
        <v>163863</v>
      </c>
      <c r="G47" s="44" t="s">
        <v>17</v>
      </c>
      <c r="H47" s="59"/>
      <c r="I47" s="27">
        <f>+Tabla1[[#This Row],[TVEC ]]*Tabla1[[#This Row],[CANTIDAD ELEMENTOS DE MONITORIAS]]</f>
        <v>0</v>
      </c>
      <c r="J47" s="47">
        <v>9</v>
      </c>
      <c r="K47" s="22">
        <f>+Tabla1[[#This Row],[TVEC ]]*Tabla1[[#This Row],[CANTIDAD ELEMENTOS APOYO SOSTENIMIENTO REGULAR]]</f>
        <v>1474767</v>
      </c>
      <c r="L47" s="62">
        <v>4</v>
      </c>
      <c r="M47" s="17">
        <f>+Tabla1[[#This Row],[TVEC ]]*Tabla1[[#This Row],[CANTIDAD ELEMENTOS APOYO SOSTENIMIENTO FIC]]</f>
        <v>655452</v>
      </c>
      <c r="N47" s="46">
        <f>+Tabla1[[#This Row],[TOTAL MONITORIAS]]+Tabla1[[#This Row],[TOTAL APOYO SOSTENIMIENTO REGULAR]]+Tabla1[[#This Row],[TOTAL APOYO SOSTENIMIENTO FIC]]</f>
        <v>2130219</v>
      </c>
    </row>
    <row r="48" spans="1:14" ht="38.25">
      <c r="A48" s="8">
        <v>45</v>
      </c>
      <c r="B48" s="61" t="s">
        <v>66</v>
      </c>
      <c r="C48" s="30">
        <v>900517154</v>
      </c>
      <c r="D48" s="30" t="s">
        <v>31</v>
      </c>
      <c r="E48" s="58">
        <f>+Tabla1[[#This Row],[CANTIDAD ELEMENTOS DE MONITORIAS]]+Tabla1[[#This Row],[CANTIDAD ELEMENTOS APOYO SOSTENIMIENTO REGULAR]]+Tabla1[[#This Row],[CANTIDAD ELEMENTOS APOYO SOSTENIMIENTO FIC]]</f>
        <v>6</v>
      </c>
      <c r="F48" s="10">
        <v>163863</v>
      </c>
      <c r="G48" s="44" t="s">
        <v>17</v>
      </c>
      <c r="H48" s="59"/>
      <c r="I48" s="27">
        <f>+Tabla1[[#This Row],[TVEC ]]*Tabla1[[#This Row],[CANTIDAD ELEMENTOS DE MONITORIAS]]</f>
        <v>0</v>
      </c>
      <c r="J48" s="47">
        <v>1</v>
      </c>
      <c r="K48" s="22">
        <f>+Tabla1[[#This Row],[TVEC ]]*Tabla1[[#This Row],[CANTIDAD ELEMENTOS APOYO SOSTENIMIENTO REGULAR]]</f>
        <v>163863</v>
      </c>
      <c r="L48" s="62">
        <v>5</v>
      </c>
      <c r="M48" s="17">
        <f>+Tabla1[[#This Row],[TVEC ]]*Tabla1[[#This Row],[CANTIDAD ELEMENTOS APOYO SOSTENIMIENTO FIC]]</f>
        <v>819315</v>
      </c>
      <c r="N48" s="46">
        <f>+Tabla1[[#This Row],[TOTAL MONITORIAS]]+Tabla1[[#This Row],[TOTAL APOYO SOSTENIMIENTO REGULAR]]+Tabla1[[#This Row],[TOTAL APOYO SOSTENIMIENTO FIC]]</f>
        <v>983178</v>
      </c>
    </row>
    <row r="49" spans="1:14" ht="38.25">
      <c r="A49" s="8">
        <v>46</v>
      </c>
      <c r="B49" s="61" t="s">
        <v>67</v>
      </c>
      <c r="C49" s="30">
        <v>900517155</v>
      </c>
      <c r="D49" s="30" t="s">
        <v>31</v>
      </c>
      <c r="E49" s="58">
        <f>+Tabla1[[#This Row],[CANTIDAD ELEMENTOS DE MONITORIAS]]+Tabla1[[#This Row],[CANTIDAD ELEMENTOS APOYO SOSTENIMIENTO REGULAR]]+Tabla1[[#This Row],[CANTIDAD ELEMENTOS APOYO SOSTENIMIENTO FIC]]</f>
        <v>6</v>
      </c>
      <c r="F49" s="10">
        <v>163863</v>
      </c>
      <c r="G49" s="44" t="s">
        <v>17</v>
      </c>
      <c r="H49" s="59"/>
      <c r="I49" s="27">
        <f>+Tabla1[[#This Row],[TVEC ]]*Tabla1[[#This Row],[CANTIDAD ELEMENTOS DE MONITORIAS]]</f>
        <v>0</v>
      </c>
      <c r="J49" s="47">
        <v>1</v>
      </c>
      <c r="K49" s="22">
        <f>+Tabla1[[#This Row],[TVEC ]]*Tabla1[[#This Row],[CANTIDAD ELEMENTOS APOYO SOSTENIMIENTO REGULAR]]</f>
        <v>163863</v>
      </c>
      <c r="L49" s="62">
        <v>5</v>
      </c>
      <c r="M49" s="17">
        <f>+Tabla1[[#This Row],[TVEC ]]*Tabla1[[#This Row],[CANTIDAD ELEMENTOS APOYO SOSTENIMIENTO FIC]]</f>
        <v>819315</v>
      </c>
      <c r="N49" s="46">
        <f>+Tabla1[[#This Row],[TOTAL MONITORIAS]]+Tabla1[[#This Row],[TOTAL APOYO SOSTENIMIENTO REGULAR]]+Tabla1[[#This Row],[TOTAL APOYO SOSTENIMIENTO FIC]]</f>
        <v>983178</v>
      </c>
    </row>
    <row r="50" spans="1:14" ht="38.25">
      <c r="A50" s="8">
        <v>47</v>
      </c>
      <c r="B50" s="61" t="s">
        <v>68</v>
      </c>
      <c r="C50" s="30">
        <v>900517156</v>
      </c>
      <c r="D50" s="30" t="s">
        <v>31</v>
      </c>
      <c r="E50" s="58">
        <f>+Tabla1[[#This Row],[CANTIDAD ELEMENTOS DE MONITORIAS]]+Tabla1[[#This Row],[CANTIDAD ELEMENTOS APOYO SOSTENIMIENTO REGULAR]]+Tabla1[[#This Row],[CANTIDAD ELEMENTOS APOYO SOSTENIMIENTO FIC]]</f>
        <v>2</v>
      </c>
      <c r="F50" s="10">
        <v>163863</v>
      </c>
      <c r="G50" s="44" t="s">
        <v>17</v>
      </c>
      <c r="H50" s="59">
        <v>1</v>
      </c>
      <c r="I50" s="27">
        <f>+Tabla1[[#This Row],[TVEC ]]*Tabla1[[#This Row],[CANTIDAD ELEMENTOS DE MONITORIAS]]</f>
        <v>163863</v>
      </c>
      <c r="J50" s="47">
        <v>0</v>
      </c>
      <c r="K50" s="22">
        <f>+Tabla1[[#This Row],[TVEC ]]*Tabla1[[#This Row],[CANTIDAD ELEMENTOS APOYO SOSTENIMIENTO REGULAR]]</f>
        <v>0</v>
      </c>
      <c r="L50" s="62">
        <v>1</v>
      </c>
      <c r="M50" s="17">
        <f>+Tabla1[[#This Row],[TVEC ]]*Tabla1[[#This Row],[CANTIDAD ELEMENTOS APOYO SOSTENIMIENTO FIC]]</f>
        <v>163863</v>
      </c>
      <c r="N50" s="46">
        <f>+Tabla1[[#This Row],[TOTAL MONITORIAS]]+Tabla1[[#This Row],[TOTAL APOYO SOSTENIMIENTO REGULAR]]+Tabla1[[#This Row],[TOTAL APOYO SOSTENIMIENTO FIC]]</f>
        <v>327726</v>
      </c>
    </row>
    <row r="51" spans="1:14" ht="38.25">
      <c r="A51" s="8">
        <v>48</v>
      </c>
      <c r="B51" s="61" t="s">
        <v>69</v>
      </c>
      <c r="C51" s="30">
        <v>900521051</v>
      </c>
      <c r="D51" s="30" t="s">
        <v>19</v>
      </c>
      <c r="E51" s="58">
        <f>+Tabla1[[#This Row],[CANTIDAD ELEMENTOS DE MONITORIAS]]+Tabla1[[#This Row],[CANTIDAD ELEMENTOS APOYO SOSTENIMIENTO REGULAR]]+Tabla1[[#This Row],[CANTIDAD ELEMENTOS APOYO SOSTENIMIENTO FIC]]</f>
        <v>44</v>
      </c>
      <c r="F51" s="10">
        <v>92225</v>
      </c>
      <c r="G51" s="44" t="s">
        <v>17</v>
      </c>
      <c r="H51" s="59"/>
      <c r="I51" s="27">
        <f>+Tabla1[[#This Row],[TVEC ]]*Tabla1[[#This Row],[CANTIDAD ELEMENTOS DE MONITORIAS]]</f>
        <v>0</v>
      </c>
      <c r="J51" s="47">
        <v>14</v>
      </c>
      <c r="K51" s="22">
        <f>+Tabla1[[#This Row],[TVEC ]]*Tabla1[[#This Row],[CANTIDAD ELEMENTOS APOYO SOSTENIMIENTO REGULAR]]</f>
        <v>1291150</v>
      </c>
      <c r="L51" s="62">
        <v>30</v>
      </c>
      <c r="M51" s="17">
        <f>+Tabla1[[#This Row],[TVEC ]]*Tabla1[[#This Row],[CANTIDAD ELEMENTOS APOYO SOSTENIMIENTO FIC]]</f>
        <v>2766750</v>
      </c>
      <c r="N51" s="46">
        <f>+Tabla1[[#This Row],[TOTAL MONITORIAS]]+Tabla1[[#This Row],[TOTAL APOYO SOSTENIMIENTO REGULAR]]+Tabla1[[#This Row],[TOTAL APOYO SOSTENIMIENTO FIC]]</f>
        <v>4057900</v>
      </c>
    </row>
    <row r="52" spans="1:14" ht="39" thickBot="1">
      <c r="A52" s="8">
        <v>49</v>
      </c>
      <c r="B52" s="61" t="s">
        <v>70</v>
      </c>
      <c r="C52" s="66">
        <v>900523781</v>
      </c>
      <c r="D52" s="30" t="s">
        <v>21</v>
      </c>
      <c r="E52" s="58">
        <f>+Tabla1[[#This Row],[CANTIDAD ELEMENTOS DE MONITORIAS]]+Tabla1[[#This Row],[CANTIDAD ELEMENTOS APOYO SOSTENIMIENTO REGULAR]]+Tabla1[[#This Row],[CANTIDAD ELEMENTOS APOYO SOSTENIMIENTO FIC]]</f>
        <v>11</v>
      </c>
      <c r="F52" s="10">
        <v>67235</v>
      </c>
      <c r="G52" s="44" t="s">
        <v>17</v>
      </c>
      <c r="H52" s="28"/>
      <c r="I52" s="27">
        <f>+Tabla1[[#This Row],[TVEC ]]*Tabla1[[#This Row],[CANTIDAD ELEMENTOS DE MONITORIAS]]</f>
        <v>0</v>
      </c>
      <c r="J52" s="23">
        <v>11</v>
      </c>
      <c r="K52" s="22">
        <f>+Tabla1[[#This Row],[TVEC ]]*Tabla1[[#This Row],[CANTIDAD ELEMENTOS APOYO SOSTENIMIENTO REGULAR]]</f>
        <v>739585</v>
      </c>
      <c r="L52" s="18"/>
      <c r="M52" s="17">
        <f>+Tabla1[[#This Row],[TVEC ]]*Tabla1[[#This Row],[CANTIDAD ELEMENTOS APOYO SOSTENIMIENTO FIC]]</f>
        <v>0</v>
      </c>
      <c r="N52" s="46">
        <f>+Tabla1[[#This Row],[TOTAL MONITORIAS]]+Tabla1[[#This Row],[TOTAL APOYO SOSTENIMIENTO REGULAR]]+Tabla1[[#This Row],[TOTAL APOYO SOSTENIMIENTO FIC]]</f>
        <v>739585</v>
      </c>
    </row>
    <row r="53" spans="1:14" ht="27.75" customHeight="1" thickBot="1">
      <c r="A53" s="74" t="s">
        <v>71</v>
      </c>
      <c r="B53" s="75"/>
      <c r="C53" s="75"/>
      <c r="D53" s="75"/>
      <c r="E53" s="75"/>
      <c r="F53" s="75"/>
      <c r="G53" s="75"/>
      <c r="H53" s="38"/>
      <c r="I53" s="39">
        <f>SUBTOTAL(109,Tabla1[TOTAL MONITORIAS])</f>
        <v>6049960</v>
      </c>
      <c r="J53" s="40"/>
      <c r="K53" s="41">
        <f>SUM(Tabla1[TOTAL APOYO SOSTENIMIENTO REGULAR])</f>
        <v>12718720</v>
      </c>
      <c r="L53" s="42"/>
      <c r="M53" s="43">
        <f>SUM(Tabla1[TOTAL APOYO SOSTENIMIENTO FIC])</f>
        <v>29409898</v>
      </c>
      <c r="N53" s="78">
        <f>SUM(Tabla1[VALOR TOTAL])</f>
        <v>48178578</v>
      </c>
    </row>
    <row r="54" spans="1:14" ht="23.25" customHeight="1" thickBot="1">
      <c r="A54" s="31"/>
      <c r="B54" s="32"/>
      <c r="C54" s="32"/>
      <c r="D54" s="32"/>
      <c r="E54" s="32"/>
      <c r="F54" s="32"/>
      <c r="G54" s="45"/>
      <c r="H54" s="38" t="s">
        <v>72</v>
      </c>
      <c r="I54" s="39">
        <v>6050000</v>
      </c>
      <c r="J54" s="40" t="s">
        <v>72</v>
      </c>
      <c r="K54" s="41">
        <v>12720367</v>
      </c>
      <c r="L54" s="42" t="s">
        <v>72</v>
      </c>
      <c r="M54" s="43">
        <v>29410026</v>
      </c>
      <c r="N54" s="79"/>
    </row>
    <row r="55" spans="1:14" ht="15.75" thickBot="1">
      <c r="A55" s="31"/>
      <c r="B55" s="32"/>
      <c r="C55" s="32"/>
      <c r="D55" s="32"/>
      <c r="E55" s="32"/>
      <c r="F55" s="32"/>
      <c r="G55" s="45"/>
      <c r="H55" s="38" t="s">
        <v>73</v>
      </c>
      <c r="I55" s="39">
        <f>+I54-I53</f>
        <v>40</v>
      </c>
      <c r="J55" s="39" t="s">
        <v>73</v>
      </c>
      <c r="K55" s="39">
        <f>+K54-K53</f>
        <v>1647</v>
      </c>
      <c r="L55" s="39" t="s">
        <v>73</v>
      </c>
      <c r="M55" s="39">
        <f t="shared" ref="M55" si="0">+M54-M53</f>
        <v>128</v>
      </c>
      <c r="N55" s="79"/>
    </row>
    <row r="56" spans="1:14" ht="15.75" thickBot="1">
      <c r="A56" s="70" t="s">
        <v>74</v>
      </c>
      <c r="B56" s="71"/>
      <c r="C56" s="71"/>
      <c r="D56" s="71"/>
      <c r="E56" s="71"/>
      <c r="F56" s="71"/>
      <c r="G56" s="71"/>
      <c r="H56" s="72"/>
      <c r="I56" s="72"/>
      <c r="J56" s="72"/>
      <c r="K56" s="72"/>
      <c r="L56" s="72"/>
      <c r="M56" s="73"/>
      <c r="N56" s="80"/>
    </row>
    <row r="58" spans="1:14">
      <c r="J58" s="5"/>
      <c r="L58" s="5"/>
    </row>
  </sheetData>
  <sheetProtection selectLockedCells="1"/>
  <mergeCells count="5">
    <mergeCell ref="A56:M56"/>
    <mergeCell ref="A53:G53"/>
    <mergeCell ref="A2:N2"/>
    <mergeCell ref="A1:N1"/>
    <mergeCell ref="N53:N56"/>
  </mergeCells>
  <phoneticPr fontId="7" type="noConversion"/>
  <conditionalFormatting sqref="F4:G52">
    <cfRule type="expression" dxfId="34" priority="2">
      <formula>AND(F4=0,F4&lt;&gt;"")</formula>
    </cfRule>
    <cfRule type="expression" dxfId="33" priority="12">
      <formula>AND(#REF!&gt;0.2,#REF!&lt;&gt;"")</formula>
    </cfRule>
  </conditionalFormatting>
  <conditionalFormatting sqref="H4:N52">
    <cfRule type="containsText" dxfId="32" priority="1" operator="containsText" text="SIN DATOS">
      <formula>NOT(ISERROR(SEARCH("SIN DATOS",H4)))</formula>
    </cfRule>
  </conditionalFormatting>
  <pageMargins left="0.7" right="0.7" top="0.75" bottom="0.75" header="0.3" footer="0.3"/>
  <pageSetup paperSize="9" fitToHeight="0" orientation="landscape" verticalDpi="599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0EE90-E411-4134-9FA0-D74EA2668FE2}">
  <dimension ref="B1:C107"/>
  <sheetViews>
    <sheetView workbookViewId="0">
      <selection activeCell="C1" sqref="C1:C1048576"/>
    </sheetView>
  </sheetViews>
  <sheetFormatPr defaultColWidth="11.42578125" defaultRowHeight="15"/>
  <cols>
    <col min="2" max="2" width="53.42578125" style="53" customWidth="1"/>
    <col min="3" max="3" width="15.7109375" style="57" customWidth="1"/>
  </cols>
  <sheetData>
    <row r="1" spans="2:3" ht="25.5">
      <c r="B1" s="48" t="s">
        <v>75</v>
      </c>
      <c r="C1" s="48" t="s">
        <v>3</v>
      </c>
    </row>
    <row r="2" spans="2:3">
      <c r="B2" s="50" t="s">
        <v>15</v>
      </c>
      <c r="C2" s="49">
        <v>900501394</v>
      </c>
    </row>
    <row r="3" spans="2:3" ht="24">
      <c r="B3" s="50" t="s">
        <v>18</v>
      </c>
      <c r="C3" s="49">
        <v>900518629</v>
      </c>
    </row>
    <row r="4" spans="2:3">
      <c r="B4" s="50" t="s">
        <v>76</v>
      </c>
      <c r="C4" s="49">
        <v>900511235</v>
      </c>
    </row>
    <row r="5" spans="2:3">
      <c r="B5" s="50" t="s">
        <v>77</v>
      </c>
      <c r="C5" s="51">
        <v>900511236</v>
      </c>
    </row>
    <row r="6" spans="2:3">
      <c r="B6" s="50" t="s">
        <v>78</v>
      </c>
      <c r="C6" s="51">
        <v>900507952</v>
      </c>
    </row>
    <row r="7" spans="2:3">
      <c r="B7" s="50" t="s">
        <v>23</v>
      </c>
      <c r="C7" s="51">
        <v>900526737</v>
      </c>
    </row>
    <row r="8" spans="2:3" ht="24">
      <c r="B8" s="50" t="s">
        <v>24</v>
      </c>
      <c r="C8" s="51">
        <v>900505158</v>
      </c>
    </row>
    <row r="9" spans="2:3">
      <c r="B9" s="50" t="s">
        <v>25</v>
      </c>
      <c r="C9" s="51">
        <v>900510789</v>
      </c>
    </row>
    <row r="10" spans="2:3">
      <c r="B10" s="50" t="s">
        <v>79</v>
      </c>
      <c r="C10" s="49">
        <v>900505510</v>
      </c>
    </row>
    <row r="11" spans="2:3">
      <c r="B11" s="50" t="s">
        <v>26</v>
      </c>
      <c r="C11" s="49">
        <v>900507287</v>
      </c>
    </row>
    <row r="12" spans="2:3">
      <c r="B12" s="50" t="s">
        <v>80</v>
      </c>
      <c r="C12" s="49">
        <v>900503786</v>
      </c>
    </row>
    <row r="13" spans="2:3">
      <c r="B13" s="50" t="s">
        <v>81</v>
      </c>
      <c r="C13" s="49">
        <v>900503787</v>
      </c>
    </row>
    <row r="14" spans="2:3">
      <c r="B14" s="50" t="s">
        <v>28</v>
      </c>
      <c r="C14" s="49">
        <v>900509741</v>
      </c>
    </row>
    <row r="15" spans="2:3">
      <c r="B15" s="50" t="s">
        <v>82</v>
      </c>
      <c r="C15" s="49">
        <v>900509742</v>
      </c>
    </row>
    <row r="16" spans="2:3" ht="24">
      <c r="B16" s="50" t="s">
        <v>83</v>
      </c>
      <c r="C16" s="49">
        <v>900519116</v>
      </c>
    </row>
    <row r="17" spans="2:3" ht="24">
      <c r="B17" s="50" t="s">
        <v>84</v>
      </c>
      <c r="C17" s="49">
        <v>900519117</v>
      </c>
    </row>
    <row r="18" spans="2:3" ht="24">
      <c r="B18" s="50" t="s">
        <v>85</v>
      </c>
      <c r="C18" s="49">
        <v>900519118</v>
      </c>
    </row>
    <row r="19" spans="2:3" ht="24">
      <c r="B19" s="50" t="s">
        <v>86</v>
      </c>
      <c r="C19" s="49">
        <v>900519119</v>
      </c>
    </row>
    <row r="20" spans="2:3">
      <c r="B20" s="50" t="s">
        <v>87</v>
      </c>
      <c r="C20" s="49">
        <v>900523266</v>
      </c>
    </row>
    <row r="21" spans="2:3">
      <c r="B21" s="50" t="s">
        <v>88</v>
      </c>
      <c r="C21" s="49">
        <v>900523267</v>
      </c>
    </row>
    <row r="22" spans="2:3">
      <c r="B22" s="50" t="s">
        <v>29</v>
      </c>
      <c r="C22" s="49">
        <v>900523268</v>
      </c>
    </row>
    <row r="23" spans="2:3">
      <c r="B23" s="50" t="s">
        <v>89</v>
      </c>
      <c r="C23" s="49">
        <v>900523269</v>
      </c>
    </row>
    <row r="24" spans="2:3">
      <c r="B24" s="50" t="s">
        <v>90</v>
      </c>
      <c r="C24" s="49">
        <v>900523271</v>
      </c>
    </row>
    <row r="25" spans="2:3">
      <c r="B25" s="50" t="s">
        <v>91</v>
      </c>
      <c r="C25" s="49">
        <v>900514038</v>
      </c>
    </row>
    <row r="26" spans="2:3" ht="24">
      <c r="B26" s="50" t="s">
        <v>30</v>
      </c>
      <c r="C26" s="49">
        <v>900517179</v>
      </c>
    </row>
    <row r="27" spans="2:3" ht="24">
      <c r="B27" s="50" t="s">
        <v>32</v>
      </c>
      <c r="C27" s="49">
        <v>900517180</v>
      </c>
    </row>
    <row r="28" spans="2:3" ht="24">
      <c r="B28" s="50" t="s">
        <v>33</v>
      </c>
      <c r="C28" s="49">
        <v>900517181</v>
      </c>
    </row>
    <row r="29" spans="2:3" ht="24">
      <c r="B29" s="50" t="s">
        <v>34</v>
      </c>
      <c r="C29" s="49">
        <v>900517182</v>
      </c>
    </row>
    <row r="30" spans="2:3" ht="24">
      <c r="B30" s="50" t="s">
        <v>35</v>
      </c>
      <c r="C30" s="49">
        <v>900517183</v>
      </c>
    </row>
    <row r="31" spans="2:3" ht="24">
      <c r="B31" s="50" t="s">
        <v>36</v>
      </c>
      <c r="C31" s="49">
        <v>900517184</v>
      </c>
    </row>
    <row r="32" spans="2:3" ht="24">
      <c r="B32" s="50" t="s">
        <v>92</v>
      </c>
      <c r="C32" s="49">
        <v>900517185</v>
      </c>
    </row>
    <row r="33" spans="2:3" ht="24">
      <c r="B33" s="50" t="s">
        <v>93</v>
      </c>
      <c r="C33" s="49">
        <v>900517186</v>
      </c>
    </row>
    <row r="34" spans="2:3" ht="24">
      <c r="B34" s="50" t="s">
        <v>94</v>
      </c>
      <c r="C34" s="49">
        <v>900517187</v>
      </c>
    </row>
    <row r="35" spans="2:3" ht="24">
      <c r="B35" s="50" t="s">
        <v>95</v>
      </c>
      <c r="C35" s="49">
        <v>900517188</v>
      </c>
    </row>
    <row r="36" spans="2:3">
      <c r="B36" s="50" t="s">
        <v>96</v>
      </c>
      <c r="C36" s="51">
        <v>900506396</v>
      </c>
    </row>
    <row r="37" spans="2:3">
      <c r="B37" s="50" t="s">
        <v>97</v>
      </c>
      <c r="C37" s="51">
        <v>900504834</v>
      </c>
    </row>
    <row r="38" spans="2:3" ht="24">
      <c r="B38" s="50" t="s">
        <v>98</v>
      </c>
      <c r="C38" s="49">
        <v>900509154</v>
      </c>
    </row>
    <row r="39" spans="2:3" ht="24">
      <c r="B39" s="50" t="s">
        <v>40</v>
      </c>
      <c r="C39" s="49">
        <v>900509155</v>
      </c>
    </row>
    <row r="40" spans="2:3" ht="30">
      <c r="B40" s="33" t="s">
        <v>41</v>
      </c>
      <c r="C40" s="49">
        <v>900509156</v>
      </c>
    </row>
    <row r="41" spans="2:3" ht="30">
      <c r="B41" s="33" t="s">
        <v>99</v>
      </c>
      <c r="C41" s="49">
        <v>900509157</v>
      </c>
    </row>
    <row r="42" spans="2:3" ht="30">
      <c r="B42" s="33" t="s">
        <v>37</v>
      </c>
      <c r="C42" s="49">
        <v>900529120</v>
      </c>
    </row>
    <row r="43" spans="2:3" ht="30">
      <c r="B43" s="33" t="s">
        <v>38</v>
      </c>
      <c r="C43" s="49">
        <v>900529121</v>
      </c>
    </row>
    <row r="44" spans="2:3" ht="30">
      <c r="B44" s="33" t="s">
        <v>42</v>
      </c>
      <c r="C44" s="49">
        <v>900511581</v>
      </c>
    </row>
    <row r="45" spans="2:3">
      <c r="B45" s="33" t="s">
        <v>44</v>
      </c>
      <c r="C45" s="49">
        <v>900511590</v>
      </c>
    </row>
    <row r="46" spans="2:3" ht="30">
      <c r="B46" s="33" t="s">
        <v>45</v>
      </c>
      <c r="C46" s="49">
        <v>900512221</v>
      </c>
    </row>
    <row r="47" spans="2:3">
      <c r="B47" s="33" t="s">
        <v>47</v>
      </c>
      <c r="C47" s="49">
        <v>900522831</v>
      </c>
    </row>
    <row r="48" spans="2:3" ht="30">
      <c r="B48" s="33" t="s">
        <v>100</v>
      </c>
      <c r="C48" s="49">
        <v>900523597</v>
      </c>
    </row>
    <row r="49" spans="2:3">
      <c r="B49" s="33" t="s">
        <v>101</v>
      </c>
      <c r="C49" s="49">
        <v>900522834</v>
      </c>
    </row>
    <row r="50" spans="2:3">
      <c r="B50" s="33" t="s">
        <v>102</v>
      </c>
      <c r="C50" s="49">
        <v>900515087</v>
      </c>
    </row>
    <row r="51" spans="2:3">
      <c r="B51" s="33" t="s">
        <v>103</v>
      </c>
      <c r="C51" s="49">
        <v>900515088</v>
      </c>
    </row>
    <row r="52" spans="2:3">
      <c r="B52" s="33" t="s">
        <v>104</v>
      </c>
      <c r="C52" s="49">
        <v>900515089</v>
      </c>
    </row>
    <row r="53" spans="2:3">
      <c r="B53" s="33" t="s">
        <v>105</v>
      </c>
      <c r="C53" s="49">
        <v>900515090</v>
      </c>
    </row>
    <row r="54" spans="2:3">
      <c r="B54" s="33" t="s">
        <v>106</v>
      </c>
      <c r="C54" s="49">
        <v>900519164</v>
      </c>
    </row>
    <row r="55" spans="2:3">
      <c r="B55" s="33" t="s">
        <v>107</v>
      </c>
      <c r="C55" s="49">
        <v>900519165</v>
      </c>
    </row>
    <row r="56" spans="2:3">
      <c r="B56" s="33" t="s">
        <v>108</v>
      </c>
      <c r="C56" s="49">
        <v>900504833</v>
      </c>
    </row>
    <row r="57" spans="2:3">
      <c r="B57" s="33" t="s">
        <v>109</v>
      </c>
      <c r="C57" s="49">
        <v>900509705</v>
      </c>
    </row>
    <row r="58" spans="2:3">
      <c r="B58" s="34" t="s">
        <v>49</v>
      </c>
      <c r="C58" s="49">
        <v>8503106</v>
      </c>
    </row>
    <row r="59" spans="2:3" ht="30">
      <c r="B59" s="34" t="s">
        <v>50</v>
      </c>
      <c r="C59" s="49">
        <v>900511543</v>
      </c>
    </row>
    <row r="60" spans="2:3" ht="30">
      <c r="B60" s="34" t="s">
        <v>51</v>
      </c>
      <c r="C60" s="49">
        <v>900511544</v>
      </c>
    </row>
    <row r="61" spans="2:3" ht="30">
      <c r="B61" s="34" t="s">
        <v>52</v>
      </c>
      <c r="C61" s="49">
        <v>900511545</v>
      </c>
    </row>
    <row r="62" spans="2:3" ht="30">
      <c r="B62" s="34" t="s">
        <v>110</v>
      </c>
      <c r="C62" s="49">
        <v>900511546</v>
      </c>
    </row>
    <row r="63" spans="2:3" ht="30">
      <c r="B63" s="33" t="s">
        <v>111</v>
      </c>
      <c r="C63" s="49">
        <v>900506657</v>
      </c>
    </row>
    <row r="64" spans="2:3" ht="30">
      <c r="B64" s="33" t="s">
        <v>112</v>
      </c>
      <c r="C64" s="49">
        <v>900506658</v>
      </c>
    </row>
    <row r="65" spans="2:3" ht="30">
      <c r="B65" s="33" t="s">
        <v>113</v>
      </c>
      <c r="C65" s="49">
        <v>900506788</v>
      </c>
    </row>
    <row r="66" spans="2:3" ht="30">
      <c r="B66" s="33" t="s">
        <v>114</v>
      </c>
      <c r="C66" s="49">
        <v>900506789</v>
      </c>
    </row>
    <row r="67" spans="2:3" ht="30">
      <c r="B67" s="33" t="s">
        <v>115</v>
      </c>
      <c r="C67" s="49">
        <v>900506790</v>
      </c>
    </row>
    <row r="68" spans="2:3" ht="30">
      <c r="B68" s="33" t="s">
        <v>116</v>
      </c>
      <c r="C68" s="49">
        <v>900506791</v>
      </c>
    </row>
    <row r="69" spans="2:3" ht="30">
      <c r="B69" s="33" t="s">
        <v>117</v>
      </c>
      <c r="C69" s="49">
        <v>900506792</v>
      </c>
    </row>
    <row r="70" spans="2:3" ht="30">
      <c r="B70" s="33" t="s">
        <v>118</v>
      </c>
      <c r="C70" s="49">
        <v>900506793</v>
      </c>
    </row>
    <row r="71" spans="2:3" ht="30">
      <c r="B71" s="33" t="s">
        <v>119</v>
      </c>
      <c r="C71" s="49">
        <v>900506794</v>
      </c>
    </row>
    <row r="72" spans="2:3" ht="30">
      <c r="B72" s="33" t="s">
        <v>120</v>
      </c>
      <c r="C72" s="49">
        <v>900506795</v>
      </c>
    </row>
    <row r="73" spans="2:3">
      <c r="B73" s="33" t="s">
        <v>55</v>
      </c>
      <c r="C73" s="49">
        <v>900507111</v>
      </c>
    </row>
    <row r="74" spans="2:3">
      <c r="B74" s="33" t="s">
        <v>56</v>
      </c>
      <c r="C74" s="49">
        <v>900507112</v>
      </c>
    </row>
    <row r="75" spans="2:3">
      <c r="B75" s="33" t="s">
        <v>57</v>
      </c>
      <c r="C75" s="49">
        <v>900507113</v>
      </c>
    </row>
    <row r="76" spans="2:3">
      <c r="B76" s="33" t="s">
        <v>58</v>
      </c>
      <c r="C76" s="49">
        <v>900507114</v>
      </c>
    </row>
    <row r="77" spans="2:3">
      <c r="B77" s="33" t="s">
        <v>59</v>
      </c>
      <c r="C77" s="49">
        <v>900507115</v>
      </c>
    </row>
    <row r="78" spans="2:3">
      <c r="B78" s="33" t="s">
        <v>121</v>
      </c>
      <c r="C78" s="49">
        <v>900507116</v>
      </c>
    </row>
    <row r="79" spans="2:3">
      <c r="B79" s="33" t="s">
        <v>122</v>
      </c>
      <c r="C79" s="49">
        <v>900525205</v>
      </c>
    </row>
    <row r="80" spans="2:3">
      <c r="B80" s="33" t="s">
        <v>123</v>
      </c>
      <c r="C80" s="49">
        <v>900525558</v>
      </c>
    </row>
    <row r="81" spans="2:3">
      <c r="B81" s="33" t="s">
        <v>124</v>
      </c>
      <c r="C81" s="49">
        <v>900525559</v>
      </c>
    </row>
    <row r="82" spans="2:3">
      <c r="B82" s="33" t="s">
        <v>125</v>
      </c>
      <c r="C82" s="49">
        <v>900525560</v>
      </c>
    </row>
    <row r="83" spans="2:3">
      <c r="B83" s="34" t="s">
        <v>60</v>
      </c>
      <c r="C83" s="49">
        <v>900517148</v>
      </c>
    </row>
    <row r="84" spans="2:3">
      <c r="B84" s="34" t="s">
        <v>61</v>
      </c>
      <c r="C84" s="49">
        <v>900517149</v>
      </c>
    </row>
    <row r="85" spans="2:3">
      <c r="B85" s="33" t="s">
        <v>62</v>
      </c>
      <c r="C85" s="49">
        <v>900517150</v>
      </c>
    </row>
    <row r="86" spans="2:3">
      <c r="B86" s="34" t="s">
        <v>64</v>
      </c>
      <c r="C86" s="49">
        <v>900517151</v>
      </c>
    </row>
    <row r="87" spans="2:3">
      <c r="B87" s="34" t="s">
        <v>63</v>
      </c>
      <c r="C87" s="49">
        <v>900517152</v>
      </c>
    </row>
    <row r="88" spans="2:3">
      <c r="B88" s="34" t="s">
        <v>65</v>
      </c>
      <c r="C88" s="49">
        <v>900517153</v>
      </c>
    </row>
    <row r="89" spans="2:3">
      <c r="B89" s="34" t="s">
        <v>66</v>
      </c>
      <c r="C89" s="49">
        <v>900517154</v>
      </c>
    </row>
    <row r="90" spans="2:3">
      <c r="B90" s="34" t="s">
        <v>67</v>
      </c>
      <c r="C90" s="49">
        <v>900517155</v>
      </c>
    </row>
    <row r="91" spans="2:3">
      <c r="B91" s="34" t="s">
        <v>68</v>
      </c>
      <c r="C91" s="49">
        <v>900517156</v>
      </c>
    </row>
    <row r="92" spans="2:3">
      <c r="B92" s="34" t="s">
        <v>126</v>
      </c>
      <c r="C92" s="49">
        <v>900522707</v>
      </c>
    </row>
    <row r="93" spans="2:3" ht="30">
      <c r="B93" s="33" t="s">
        <v>45</v>
      </c>
      <c r="C93" s="49">
        <v>900512221</v>
      </c>
    </row>
    <row r="94" spans="2:3">
      <c r="B94" s="36" t="s">
        <v>127</v>
      </c>
      <c r="C94" s="49">
        <v>900507262</v>
      </c>
    </row>
    <row r="95" spans="2:3">
      <c r="B95" s="36" t="s">
        <v>69</v>
      </c>
      <c r="C95" s="49">
        <v>900521051</v>
      </c>
    </row>
    <row r="96" spans="2:3">
      <c r="B96" s="34" t="s">
        <v>70</v>
      </c>
      <c r="C96" s="49">
        <v>900523781</v>
      </c>
    </row>
    <row r="97" spans="2:3">
      <c r="C97" s="52"/>
    </row>
    <row r="98" spans="2:3">
      <c r="B98"/>
      <c r="C98"/>
    </row>
    <row r="99" spans="2:3">
      <c r="B99"/>
      <c r="C99"/>
    </row>
    <row r="100" spans="2:3">
      <c r="B100"/>
      <c r="C100"/>
    </row>
    <row r="101" spans="2:3">
      <c r="B101"/>
      <c r="C101" s="54"/>
    </row>
    <row r="102" spans="2:3">
      <c r="B102"/>
      <c r="C102"/>
    </row>
    <row r="103" spans="2:3">
      <c r="B103"/>
      <c r="C103"/>
    </row>
    <row r="104" spans="2:3">
      <c r="B104"/>
      <c r="C104"/>
    </row>
    <row r="105" spans="2:3" ht="16.5">
      <c r="B105" s="56"/>
      <c r="C105" s="55"/>
    </row>
    <row r="106" spans="2:3">
      <c r="B106"/>
      <c r="C106"/>
    </row>
    <row r="107" spans="2:3">
      <c r="B107"/>
      <c r="C107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594034df-474d-4b02-9ca2-944c66351583">
      <Terms xmlns="http://schemas.microsoft.com/office/infopath/2007/PartnerControls"/>
    </lcf76f155ced4ddcb4097134ff3c332f>
    <_ip_UnifiedCompliancePolicyProperties xmlns="http://schemas.microsoft.com/sharepoint/v3" xsi:nil="true"/>
    <TaxCatchAll xmlns="dfcf60e3-6080-4d69-aea6-ccda2266e1c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798A1B478BC764FAD73076543E764CD" ma:contentTypeVersion="16" ma:contentTypeDescription="Crear nuevo documento." ma:contentTypeScope="" ma:versionID="765dd8b7fe8e87b9b907f5a896927b09">
  <xsd:schema xmlns:xsd="http://www.w3.org/2001/XMLSchema" xmlns:xs="http://www.w3.org/2001/XMLSchema" xmlns:p="http://schemas.microsoft.com/office/2006/metadata/properties" xmlns:ns1="http://schemas.microsoft.com/sharepoint/v3" xmlns:ns2="594034df-474d-4b02-9ca2-944c66351583" xmlns:ns3="dfcf60e3-6080-4d69-aea6-ccda2266e1cc" targetNamespace="http://schemas.microsoft.com/office/2006/metadata/properties" ma:root="true" ma:fieldsID="1a00569ada334523ba9d1a2253b87abe" ns1:_="" ns2:_="" ns3:_="">
    <xsd:import namespace="http://schemas.microsoft.com/sharepoint/v3"/>
    <xsd:import namespace="594034df-474d-4b02-9ca2-944c66351583"/>
    <xsd:import namespace="dfcf60e3-6080-4d69-aea6-ccda2266e1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034df-474d-4b02-9ca2-944c663515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33c8c81-5745-4931-bcc4-c2aeafe867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f60e3-6080-4d69-aea6-ccda2266e1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f8c0361-6276-45ee-86f9-67e31d3c98c8}" ma:internalName="TaxCatchAll" ma:showField="CatchAllData" ma:web="dfcf60e3-6080-4d69-aea6-ccda2266e1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4668B4-DCD5-4A4A-8892-999B79140FA6}"/>
</file>

<file path=customXml/itemProps2.xml><?xml version="1.0" encoding="utf-8"?>
<ds:datastoreItem xmlns:ds="http://schemas.openxmlformats.org/officeDocument/2006/customXml" ds:itemID="{FF93E12F-F8AC-4EE2-9560-E5C8E0C3D9A2}"/>
</file>

<file path=customXml/itemProps3.xml><?xml version="1.0" encoding="utf-8"?>
<ds:datastoreItem xmlns:ds="http://schemas.openxmlformats.org/officeDocument/2006/customXml" ds:itemID="{AF3F2192-FE6A-471B-AD3A-A9E50A1DE2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MIGUEL MURCIA DÍAZ</dc:creator>
  <cp:keywords/>
  <dc:description/>
  <cp:lastModifiedBy>Dilma Contanza Lozada Reina</cp:lastModifiedBy>
  <cp:revision/>
  <dcterms:created xsi:type="dcterms:W3CDTF">2023-10-17T04:42:34Z</dcterms:created>
  <dcterms:modified xsi:type="dcterms:W3CDTF">2025-05-29T23:15:25Z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0x0101008798A1B478BC764FAD73076543E764CD</vt:lpwstr>
  </property>
  <property fmtid="{D5CDD505-2E9C-101B-9397-08002B2CF9AE}" pid="3" name="MediaServiceImageTags">
    <vt:lpwstr/>
  </property>
  <property fmtid="{D5CDD505-2E9C-101B-9397-08002B2CF9AE}" pid="4" name="MSIP_Label_fc111285-cafa-4fc9-8a9a-bd902089b24f_Enabled">
    <vt:lpwstr>true</vt:lpwstr>
  </property>
  <property fmtid="{D5CDD505-2E9C-101B-9397-08002B2CF9AE}" pid="5" name="MSIP_Label_fc111285-cafa-4fc9-8a9a-bd902089b24f_SetDate">
    <vt:lpwstr>2025-05-05T13:16:45Z</vt:lpwstr>
  </property>
  <property fmtid="{D5CDD505-2E9C-101B-9397-08002B2CF9AE}" pid="6" name="MSIP_Label_fc111285-cafa-4fc9-8a9a-bd902089b24f_Method">
    <vt:lpwstr>Privileged</vt:lpwstr>
  </property>
  <property fmtid="{D5CDD505-2E9C-101B-9397-08002B2CF9AE}" pid="7" name="MSIP_Label_fc111285-cafa-4fc9-8a9a-bd902089b24f_Name">
    <vt:lpwstr>Public</vt:lpwstr>
  </property>
  <property fmtid="{D5CDD505-2E9C-101B-9397-08002B2CF9AE}" pid="8" name="MSIP_Label_fc111285-cafa-4fc9-8a9a-bd902089b24f_SiteId">
    <vt:lpwstr>cbc2c381-2f2e-4d93-91d1-506c9316ace7</vt:lpwstr>
  </property>
  <property fmtid="{D5CDD505-2E9C-101B-9397-08002B2CF9AE}" pid="9" name="MSIP_Label_fc111285-cafa-4fc9-8a9a-bd902089b24f_ActionId">
    <vt:lpwstr>85aac0f0-196f-4b2d-acac-5b7e5a3ae38f</vt:lpwstr>
  </property>
  <property fmtid="{D5CDD505-2E9C-101B-9397-08002B2CF9AE}" pid="10" name="MSIP_Label_fc111285-cafa-4fc9-8a9a-bd902089b24f_ContentBits">
    <vt:lpwstr>0</vt:lpwstr>
  </property>
  <property fmtid="{D5CDD505-2E9C-101B-9397-08002B2CF9AE}" pid="11" name="MSIP_Label_fc111285-cafa-4fc9-8a9a-bd902089b24f_Tag">
    <vt:lpwstr>10, 0, 1, 1</vt:lpwstr>
  </property>
</Properties>
</file>