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MarceloR\Downloads\Nueva carpeta (4)\"/>
    </mc:Choice>
  </mc:AlternateContent>
  <xr:revisionPtr revIDLastSave="0" documentId="8_{3F35F8CD-222E-427C-A064-C290AC10B1B5}" xr6:coauthVersionLast="47" xr6:coauthVersionMax="47" xr10:uidLastSave="{00000000-0000-0000-0000-000000000000}"/>
  <bookViews>
    <workbookView xWindow="-120" yWindow="-120" windowWidth="29040" windowHeight="15840" xr2:uid="{5D795548-16C5-4135-A2BE-26BCF9DBAE74}"/>
  </bookViews>
  <sheets>
    <sheet name="Consolidado Oferta (inicial)" sheetId="1" r:id="rId1"/>
    <sheet name="Calculo Media Podada INF - SUP" sheetId="2" r:id="rId2"/>
    <sheet name="Hoja1 (2)" sheetId="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'Calculo Media Podada INF - SUP'!$A$1:$Z$122</definedName>
    <definedName name="_xlnm._FilterDatabase" localSheetId="0" hidden="1">'Consolidado Oferta (inicial)'!$A$4:$O$129</definedName>
    <definedName name="_xlnm._FilterDatabase" localSheetId="2" hidden="1">'Hoja1 (2)'!$A$1:$AC$409</definedName>
    <definedName name="A">[1]BASE!#REF!</definedName>
    <definedName name="ADMINISTRADORASPUBLICO">#REF!</definedName>
    <definedName name="ANMINISTRADORASPRIVADO">#REF!</definedName>
    <definedName name="APORTESESCUELAS">#REF!</definedName>
    <definedName name="ARRENDAMIENTO">#REF!</definedName>
    <definedName name="ARRENDAMIENTOS">#REF!</definedName>
    <definedName name="CAPACITACION">#REF!</definedName>
    <definedName name="CAPACITACIÓN">#REF!</definedName>
    <definedName name="COMPRADEEQUIPO">#REF!</definedName>
    <definedName name="COMPRAEQUIPO">#REF!</definedName>
    <definedName name="COMUNICACIONESYTRANS">#REF!</definedName>
    <definedName name="Concepto">[3]BASE!$AP$2:$AP$11</definedName>
    <definedName name="descrip">#REF!</definedName>
    <definedName name="DP">[4]LISTAS!$B$5:$B$8</definedName>
    <definedName name="ENSERESYEQUIPOSDEOFICINA">#REF!</definedName>
    <definedName name="ESAP">#REF!</definedName>
    <definedName name="ESTADO">#REF!</definedName>
    <definedName name="Etapa">[5]DATOS!$BH$2:$BH$7</definedName>
    <definedName name="FINANCIEROS">#REF!</definedName>
    <definedName name="FOCOS">'[4]LISTAS PE'!$B$5:$B$8</definedName>
    <definedName name="GASTOSFINANCIEROS">#REF!</definedName>
    <definedName name="HORASEXTRASFESTVAC">#REF!</definedName>
    <definedName name="ICBF">#REF!</definedName>
    <definedName name="IMPRESOSYPUBLICACIONES">#REF!</definedName>
    <definedName name="IMPREVISTOS">#REF!</definedName>
    <definedName name="IMPUESTOS">#REF!</definedName>
    <definedName name="JOTA">[1]BASE!#REF!</definedName>
    <definedName name="JUDICIALES">#REF!</definedName>
    <definedName name="MANTENIMIENTO">#REF!</definedName>
    <definedName name="MATERIALESYSUMINISTROS">#REF!</definedName>
    <definedName name="MES">#REF!</definedName>
    <definedName name="MODALIDAD">[6]Personal_Humano!$B$2:$B$6</definedName>
    <definedName name="MODIFICACIÓN">#REF!</definedName>
    <definedName name="MULTAS">#REF!</definedName>
    <definedName name="MULTASYSANCIONES">#REF!</definedName>
    <definedName name="Otros">#REF!</definedName>
    <definedName name="OTROSGASTOSBIENES">#REF!</definedName>
    <definedName name="OTROSGASTOSSERVICIOS">#REF!</definedName>
    <definedName name="OTROSPORBIENES">#REF!</definedName>
    <definedName name="OTROSPORSERVICIOS">#REF!</definedName>
    <definedName name="PRIMATECNICA">#REF!</definedName>
    <definedName name="PROYECTO_INV">[5]DATOS!$H$2:$H$25</definedName>
    <definedName name="RUBRO">#REF!</definedName>
    <definedName name="RUBROFUN">'[7]BASE FUNC'!$A$3:$AB$3</definedName>
    <definedName name="SEGUROS">#REF!</definedName>
    <definedName name="SENA">#REF!</definedName>
    <definedName name="SERVICIOSPUBLICOS">#REF!</definedName>
    <definedName name="SERVICIOSPÚBLICOS">#REF!</definedName>
    <definedName name="SUELDOSNOMINA">#REF!</definedName>
    <definedName name="TERIITORIAL">[3]BASE!$CN$1:$CT$1</definedName>
    <definedName name="TERRITORIAL">[5]DATOS!$C$2:$C$8</definedName>
    <definedName name="Tipo_Producto">[5]DATOS!$BI$2:$BI$8</definedName>
    <definedName name="Tipo_Reprogramacion_Actividad">[5]DATOS!$BG$2:$BG$6</definedName>
    <definedName name="VIATICOS">#REF!</definedName>
    <definedName name="VIÁTIC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4" i="1" l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J409" i="3"/>
  <c r="E122" i="2" l="1"/>
  <c r="A5" i="2"/>
  <c r="A6" i="2"/>
  <c r="A7" i="2"/>
  <c r="A8" i="2"/>
  <c r="A10" i="2"/>
  <c r="A13" i="2"/>
  <c r="A14" i="2"/>
  <c r="A16" i="2"/>
  <c r="A19" i="2"/>
  <c r="A20" i="2"/>
  <c r="A21" i="2"/>
  <c r="A22" i="2"/>
  <c r="A23" i="2"/>
  <c r="A24" i="2"/>
  <c r="A25" i="2"/>
  <c r="A26" i="2"/>
  <c r="A27" i="2"/>
  <c r="A28" i="2"/>
  <c r="A29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8" i="2"/>
  <c r="A99" i="2"/>
  <c r="A100" i="2"/>
  <c r="A101" i="2"/>
  <c r="A102" i="2"/>
  <c r="A103" i="2"/>
  <c r="A104" i="2"/>
  <c r="A105" i="2"/>
  <c r="A106" i="2"/>
  <c r="A108" i="2"/>
  <c r="A109" i="2"/>
  <c r="A110" i="2"/>
  <c r="A111" i="2"/>
  <c r="A114" i="2"/>
  <c r="A115" i="2"/>
  <c r="A116" i="2"/>
  <c r="A117" i="2"/>
  <c r="A119" i="2"/>
  <c r="L124" i="1" l="1"/>
  <c r="L122" i="1"/>
  <c r="L121" i="1"/>
  <c r="L120" i="1"/>
  <c r="L119" i="1"/>
  <c r="L112" i="1"/>
  <c r="L99" i="1"/>
  <c r="L98" i="1"/>
  <c r="L96" i="1"/>
  <c r="L95" i="1"/>
  <c r="L94" i="1"/>
  <c r="L90" i="1"/>
  <c r="L84" i="1"/>
  <c r="L82" i="1"/>
  <c r="L80" i="1"/>
  <c r="L77" i="1"/>
  <c r="L70" i="1"/>
  <c r="L60" i="1"/>
  <c r="L57" i="1"/>
  <c r="L56" i="1"/>
  <c r="L55" i="1"/>
  <c r="L51" i="1"/>
  <c r="L36" i="1"/>
  <c r="L34" i="1"/>
  <c r="L32" i="1"/>
  <c r="L31" i="1"/>
  <c r="L30" i="1"/>
  <c r="L21" i="1"/>
  <c r="L19" i="1"/>
  <c r="L18" i="1"/>
  <c r="L15" i="1"/>
  <c r="L13" i="1"/>
  <c r="L12" i="1"/>
  <c r="L11" i="1"/>
  <c r="L10" i="1"/>
  <c r="Z9" i="2"/>
  <c r="Z11" i="2"/>
  <c r="Z12" i="2"/>
  <c r="Z15" i="2"/>
  <c r="Z17" i="2"/>
  <c r="Z18" i="2"/>
  <c r="Z30" i="2"/>
  <c r="Z97" i="2"/>
  <c r="Z112" i="2"/>
  <c r="Z113" i="2"/>
  <c r="Z118" i="2"/>
  <c r="R121" i="2"/>
  <c r="O121" i="2"/>
  <c r="L121" i="2"/>
  <c r="I121" i="2"/>
  <c r="F121" i="2"/>
  <c r="W119" i="2"/>
  <c r="V119" i="2"/>
  <c r="W117" i="2"/>
  <c r="V117" i="2"/>
  <c r="W116" i="2"/>
  <c r="V116" i="2"/>
  <c r="T116" i="2" s="1"/>
  <c r="W115" i="2"/>
  <c r="V115" i="2"/>
  <c r="T115" i="2" s="1"/>
  <c r="W114" i="2"/>
  <c r="V114" i="2"/>
  <c r="W111" i="2"/>
  <c r="V111" i="2"/>
  <c r="W110" i="2"/>
  <c r="V110" i="2"/>
  <c r="M110" i="2" s="1"/>
  <c r="W109" i="2"/>
  <c r="V109" i="2"/>
  <c r="K109" i="2" s="1"/>
  <c r="W108" i="2"/>
  <c r="V108" i="2"/>
  <c r="W107" i="2"/>
  <c r="V107" i="2"/>
  <c r="W106" i="2"/>
  <c r="V106" i="2"/>
  <c r="K106" i="2" s="1"/>
  <c r="W105" i="2"/>
  <c r="V105" i="2"/>
  <c r="W104" i="2"/>
  <c r="V104" i="2"/>
  <c r="W103" i="2"/>
  <c r="V103" i="2"/>
  <c r="W102" i="2"/>
  <c r="V102" i="2"/>
  <c r="W101" i="2"/>
  <c r="V101" i="2"/>
  <c r="N101" i="2" s="1"/>
  <c r="W100" i="2"/>
  <c r="V100" i="2"/>
  <c r="Q100" i="2" s="1"/>
  <c r="W99" i="2"/>
  <c r="V99" i="2"/>
  <c r="W98" i="2"/>
  <c r="V98" i="2"/>
  <c r="N98" i="2" s="1"/>
  <c r="W96" i="2"/>
  <c r="V96" i="2"/>
  <c r="W95" i="2"/>
  <c r="V95" i="2"/>
  <c r="W94" i="2"/>
  <c r="V94" i="2"/>
  <c r="Q94" i="2" s="1"/>
  <c r="W93" i="2"/>
  <c r="V93" i="2"/>
  <c r="P93" i="2" s="1"/>
  <c r="W92" i="2"/>
  <c r="V92" i="2"/>
  <c r="W91" i="2"/>
  <c r="V91" i="2"/>
  <c r="J91" i="2" s="1"/>
  <c r="W90" i="2"/>
  <c r="V90" i="2"/>
  <c r="P90" i="2" s="1"/>
  <c r="W89" i="2"/>
  <c r="V89" i="2"/>
  <c r="N89" i="2" s="1"/>
  <c r="W88" i="2"/>
  <c r="V88" i="2"/>
  <c r="Q88" i="2" s="1"/>
  <c r="W87" i="2"/>
  <c r="V87" i="2"/>
  <c r="P87" i="2" s="1"/>
  <c r="W86" i="2"/>
  <c r="V86" i="2"/>
  <c r="W85" i="2"/>
  <c r="V85" i="2"/>
  <c r="W84" i="2"/>
  <c r="V84" i="2"/>
  <c r="W83" i="2"/>
  <c r="V83" i="2"/>
  <c r="T83" i="2" s="1"/>
  <c r="W82" i="2"/>
  <c r="V82" i="2"/>
  <c r="W81" i="2"/>
  <c r="V81" i="2"/>
  <c r="Q81" i="2" s="1"/>
  <c r="W80" i="2"/>
  <c r="V80" i="2"/>
  <c r="W79" i="2"/>
  <c r="V79" i="2"/>
  <c r="W78" i="2"/>
  <c r="V78" i="2"/>
  <c r="W77" i="2"/>
  <c r="V77" i="2"/>
  <c r="W76" i="2"/>
  <c r="V76" i="2"/>
  <c r="W75" i="2"/>
  <c r="V75" i="2"/>
  <c r="Q75" i="2" s="1"/>
  <c r="W74" i="2"/>
  <c r="V74" i="2"/>
  <c r="W73" i="2"/>
  <c r="V73" i="2"/>
  <c r="W72" i="2"/>
  <c r="V72" i="2"/>
  <c r="Q72" i="2" s="1"/>
  <c r="W71" i="2"/>
  <c r="V71" i="2"/>
  <c r="P71" i="2" s="1"/>
  <c r="W70" i="2"/>
  <c r="V70" i="2"/>
  <c r="Q70" i="2" s="1"/>
  <c r="W69" i="2"/>
  <c r="V69" i="2"/>
  <c r="W68" i="2"/>
  <c r="V68" i="2"/>
  <c r="Q68" i="2" s="1"/>
  <c r="W67" i="2"/>
  <c r="V67" i="2"/>
  <c r="T67" i="2" s="1"/>
  <c r="W66" i="2"/>
  <c r="V66" i="2"/>
  <c r="W65" i="2"/>
  <c r="V65" i="2"/>
  <c r="W64" i="2"/>
  <c r="V64" i="2"/>
  <c r="W63" i="2"/>
  <c r="V63" i="2"/>
  <c r="W62" i="2"/>
  <c r="V62" i="2"/>
  <c r="Q62" i="2" s="1"/>
  <c r="W61" i="2"/>
  <c r="V61" i="2"/>
  <c r="W60" i="2"/>
  <c r="V60" i="2"/>
  <c r="P60" i="2" s="1"/>
  <c r="W59" i="2"/>
  <c r="V59" i="2"/>
  <c r="P59" i="2" s="1"/>
  <c r="W58" i="2"/>
  <c r="V58" i="2"/>
  <c r="W57" i="2"/>
  <c r="V57" i="2"/>
  <c r="W56" i="2"/>
  <c r="V56" i="2"/>
  <c r="W55" i="2"/>
  <c r="V55" i="2"/>
  <c r="W54" i="2"/>
  <c r="V54" i="2"/>
  <c r="P54" i="2" s="1"/>
  <c r="W53" i="2"/>
  <c r="V53" i="2"/>
  <c r="W52" i="2"/>
  <c r="V52" i="2"/>
  <c r="P52" i="2" s="1"/>
  <c r="W51" i="2"/>
  <c r="V51" i="2"/>
  <c r="W50" i="2"/>
  <c r="V50" i="2"/>
  <c r="W49" i="2"/>
  <c r="V49" i="2"/>
  <c r="M49" i="2" s="1"/>
  <c r="W48" i="2"/>
  <c r="V48" i="2"/>
  <c r="W47" i="2"/>
  <c r="V47" i="2"/>
  <c r="Q47" i="2" s="1"/>
  <c r="W46" i="2"/>
  <c r="V46" i="2"/>
  <c r="M46" i="2" s="1"/>
  <c r="W45" i="2"/>
  <c r="V45" i="2"/>
  <c r="W44" i="2"/>
  <c r="V44" i="2"/>
  <c r="W43" i="2"/>
  <c r="V43" i="2"/>
  <c r="W42" i="2"/>
  <c r="V42" i="2"/>
  <c r="T42" i="2" s="1"/>
  <c r="W41" i="2"/>
  <c r="V41" i="2"/>
  <c r="S41" i="2" s="1"/>
  <c r="W40" i="2"/>
  <c r="V40" i="2"/>
  <c r="W39" i="2"/>
  <c r="V39" i="2"/>
  <c r="W38" i="2"/>
  <c r="V38" i="2"/>
  <c r="S38" i="2" s="1"/>
  <c r="W37" i="2"/>
  <c r="V37" i="2"/>
  <c r="Q37" i="2" s="1"/>
  <c r="W36" i="2"/>
  <c r="V36" i="2"/>
  <c r="W35" i="2"/>
  <c r="V35" i="2"/>
  <c r="K35" i="2" s="1"/>
  <c r="W34" i="2"/>
  <c r="V34" i="2"/>
  <c r="P34" i="2" s="1"/>
  <c r="W33" i="2"/>
  <c r="V33" i="2"/>
  <c r="W32" i="2"/>
  <c r="V32" i="2"/>
  <c r="W31" i="2"/>
  <c r="V31" i="2"/>
  <c r="W29" i="2"/>
  <c r="V29" i="2"/>
  <c r="W28" i="2"/>
  <c r="V28" i="2"/>
  <c r="W27" i="2"/>
  <c r="V27" i="2"/>
  <c r="W26" i="2"/>
  <c r="V26" i="2"/>
  <c r="W25" i="2"/>
  <c r="V25" i="2"/>
  <c r="W24" i="2"/>
  <c r="V24" i="2"/>
  <c r="Q24" i="2" s="1"/>
  <c r="W23" i="2"/>
  <c r="V23" i="2"/>
  <c r="W22" i="2"/>
  <c r="V22" i="2"/>
  <c r="W21" i="2"/>
  <c r="V21" i="2"/>
  <c r="W20" i="2"/>
  <c r="V20" i="2"/>
  <c r="W19" i="2"/>
  <c r="V19" i="2"/>
  <c r="P19" i="2" s="1"/>
  <c r="W16" i="2"/>
  <c r="V16" i="2"/>
  <c r="W14" i="2"/>
  <c r="V14" i="2"/>
  <c r="W13" i="2"/>
  <c r="V13" i="2"/>
  <c r="W10" i="2"/>
  <c r="V10" i="2"/>
  <c r="H10" i="2" s="1"/>
  <c r="W8" i="2"/>
  <c r="V8" i="2"/>
  <c r="W7" i="2"/>
  <c r="V7" i="2"/>
  <c r="W6" i="2"/>
  <c r="V6" i="2"/>
  <c r="H6" i="2" s="1"/>
  <c r="W5" i="2"/>
  <c r="V5" i="2"/>
  <c r="N5" i="2" s="1"/>
  <c r="H125" i="1"/>
  <c r="G125" i="1"/>
  <c r="F125" i="1"/>
  <c r="E125" i="1"/>
  <c r="D125" i="1"/>
  <c r="C125" i="1"/>
  <c r="J35" i="1"/>
  <c r="J23" i="1"/>
  <c r="J22" i="1"/>
  <c r="J20" i="1"/>
  <c r="J16" i="1"/>
  <c r="J14" i="1"/>
  <c r="N16" i="1" l="1"/>
  <c r="O16" i="1" s="1"/>
  <c r="N20" i="1"/>
  <c r="O20" i="1" s="1"/>
  <c r="N22" i="1"/>
  <c r="O22" i="1" s="1"/>
  <c r="N35" i="1"/>
  <c r="O35" i="1" s="1"/>
  <c r="G107" i="2"/>
  <c r="N104" i="2"/>
  <c r="T33" i="2"/>
  <c r="T28" i="2"/>
  <c r="N86" i="2"/>
  <c r="M14" i="2"/>
  <c r="K77" i="2"/>
  <c r="S78" i="2"/>
  <c r="P84" i="2"/>
  <c r="T73" i="2"/>
  <c r="P96" i="2"/>
  <c r="K117" i="2"/>
  <c r="T59" i="2"/>
  <c r="Q65" i="2"/>
  <c r="M94" i="2"/>
  <c r="Q66" i="2"/>
  <c r="N61" i="2"/>
  <c r="M69" i="2"/>
  <c r="M8" i="2"/>
  <c r="K38" i="2"/>
  <c r="P68" i="2"/>
  <c r="G79" i="2"/>
  <c r="M21" i="2"/>
  <c r="J72" i="2"/>
  <c r="T22" i="2"/>
  <c r="Q28" i="2"/>
  <c r="Q104" i="2"/>
  <c r="N87" i="2"/>
  <c r="S19" i="2"/>
  <c r="M31" i="2"/>
  <c r="M43" i="2"/>
  <c r="K94" i="2"/>
  <c r="S32" i="2"/>
  <c r="Q76" i="2"/>
  <c r="K104" i="2"/>
  <c r="K60" i="2"/>
  <c r="S104" i="2"/>
  <c r="M27" i="2"/>
  <c r="P49" i="2"/>
  <c r="T110" i="2"/>
  <c r="M5" i="2"/>
  <c r="Q34" i="2"/>
  <c r="K44" i="2"/>
  <c r="K50" i="2"/>
  <c r="H78" i="2"/>
  <c r="N34" i="2"/>
  <c r="Q90" i="2"/>
  <c r="J35" i="2"/>
  <c r="T16" i="2"/>
  <c r="T58" i="2"/>
  <c r="P69" i="2"/>
  <c r="K74" i="2"/>
  <c r="Q85" i="2"/>
  <c r="J114" i="2"/>
  <c r="P8" i="2"/>
  <c r="Q16" i="2"/>
  <c r="T32" i="2"/>
  <c r="N53" i="2"/>
  <c r="T63" i="2"/>
  <c r="K68" i="2"/>
  <c r="Q71" i="2"/>
  <c r="G85" i="2"/>
  <c r="G89" i="2"/>
  <c r="K114" i="2"/>
  <c r="T76" i="2"/>
  <c r="K19" i="2"/>
  <c r="M28" i="2"/>
  <c r="Q82" i="2"/>
  <c r="S90" i="2"/>
  <c r="K13" i="2"/>
  <c r="S55" i="2"/>
  <c r="M65" i="2"/>
  <c r="K69" i="2"/>
  <c r="Q91" i="2"/>
  <c r="H94" i="2"/>
  <c r="K100" i="2"/>
  <c r="K71" i="2"/>
  <c r="J61" i="2"/>
  <c r="H84" i="2"/>
  <c r="S87" i="2"/>
  <c r="G14" i="2"/>
  <c r="T6" i="2"/>
  <c r="J14" i="2"/>
  <c r="N25" i="2"/>
  <c r="M40" i="2"/>
  <c r="S61" i="2"/>
  <c r="S66" i="2"/>
  <c r="Q84" i="2"/>
  <c r="Q96" i="2"/>
  <c r="T119" i="2"/>
  <c r="G32" i="2"/>
  <c r="T7" i="2"/>
  <c r="J32" i="2"/>
  <c r="J47" i="2"/>
  <c r="J70" i="2"/>
  <c r="H93" i="2"/>
  <c r="G16" i="2"/>
  <c r="Q21" i="2"/>
  <c r="Q32" i="2"/>
  <c r="P47" i="2"/>
  <c r="M58" i="2"/>
  <c r="S75" i="2"/>
  <c r="H85" i="2"/>
  <c r="Q93" i="2"/>
  <c r="S98" i="2"/>
  <c r="K103" i="2"/>
  <c r="P107" i="2"/>
  <c r="M114" i="2"/>
  <c r="J16" i="2"/>
  <c r="P5" i="2"/>
  <c r="N8" i="2"/>
  <c r="H16" i="2"/>
  <c r="S24" i="2"/>
  <c r="Q27" i="2"/>
  <c r="G37" i="2"/>
  <c r="T41" i="2"/>
  <c r="P44" i="2"/>
  <c r="Q52" i="2"/>
  <c r="T55" i="2"/>
  <c r="M59" i="2"/>
  <c r="P66" i="2"/>
  <c r="H69" i="2"/>
  <c r="P75" i="2"/>
  <c r="K98" i="2"/>
  <c r="M13" i="2"/>
  <c r="H25" i="2"/>
  <c r="G28" i="2"/>
  <c r="P32" i="2"/>
  <c r="J38" i="2"/>
  <c r="P46" i="2"/>
  <c r="G63" i="2"/>
  <c r="G66" i="2"/>
  <c r="S69" i="2"/>
  <c r="S72" i="2"/>
  <c r="N75" i="2"/>
  <c r="T94" i="2"/>
  <c r="H98" i="2"/>
  <c r="J107" i="2"/>
  <c r="Q116" i="2"/>
  <c r="G7" i="2"/>
  <c r="P13" i="2"/>
  <c r="P22" i="2"/>
  <c r="K25" i="2"/>
  <c r="J76" i="2"/>
  <c r="G104" i="2"/>
  <c r="K107" i="2"/>
  <c r="S110" i="2"/>
  <c r="N117" i="2"/>
  <c r="H7" i="2"/>
  <c r="P16" i="2"/>
  <c r="Q22" i="2"/>
  <c r="P25" i="2"/>
  <c r="T35" i="2"/>
  <c r="G43" i="2"/>
  <c r="P50" i="2"/>
  <c r="M53" i="2"/>
  <c r="K72" i="2"/>
  <c r="M76" i="2"/>
  <c r="N81" i="2"/>
  <c r="S25" i="2"/>
  <c r="S28" i="2"/>
  <c r="T36" i="2"/>
  <c r="P43" i="2"/>
  <c r="G47" i="2"/>
  <c r="Q50" i="2"/>
  <c r="Q54" i="2"/>
  <c r="N60" i="2"/>
  <c r="G68" i="2"/>
  <c r="K70" i="2"/>
  <c r="K85" i="2"/>
  <c r="J88" i="2"/>
  <c r="T95" i="2"/>
  <c r="P100" i="2"/>
  <c r="H107" i="2"/>
  <c r="N24" i="2"/>
  <c r="J58" i="2"/>
  <c r="P7" i="2"/>
  <c r="S22" i="2"/>
  <c r="N37" i="2"/>
  <c r="T50" i="2"/>
  <c r="T54" i="2"/>
  <c r="M73" i="2"/>
  <c r="S114" i="2"/>
  <c r="P41" i="2"/>
  <c r="N19" i="2"/>
  <c r="P37" i="2"/>
  <c r="G41" i="2"/>
  <c r="Q44" i="2"/>
  <c r="S47" i="2"/>
  <c r="J55" i="2"/>
  <c r="S58" i="2"/>
  <c r="M61" i="2"/>
  <c r="T65" i="2"/>
  <c r="T68" i="2"/>
  <c r="G82" i="2"/>
  <c r="S93" i="2"/>
  <c r="J109" i="2"/>
  <c r="P31" i="2"/>
  <c r="J41" i="2"/>
  <c r="T44" i="2"/>
  <c r="M55" i="2"/>
  <c r="T74" i="2"/>
  <c r="Q109" i="2"/>
  <c r="P24" i="2"/>
  <c r="G27" i="2"/>
  <c r="Q41" i="2"/>
  <c r="T47" i="2"/>
  <c r="M52" i="2"/>
  <c r="Q55" i="2"/>
  <c r="P65" i="2"/>
  <c r="G98" i="2"/>
  <c r="H115" i="2"/>
  <c r="G6" i="2"/>
  <c r="N7" i="2"/>
  <c r="N13" i="2"/>
  <c r="M19" i="2"/>
  <c r="S21" i="2"/>
  <c r="N22" i="2"/>
  <c r="J25" i="2"/>
  <c r="P27" i="2"/>
  <c r="H32" i="2"/>
  <c r="Q38" i="2"/>
  <c r="S44" i="2"/>
  <c r="H47" i="2"/>
  <c r="Q49" i="2"/>
  <c r="S51" i="2"/>
  <c r="T53" i="2"/>
  <c r="H55" i="2"/>
  <c r="N59" i="2"/>
  <c r="K61" i="2"/>
  <c r="T62" i="2"/>
  <c r="J69" i="2"/>
  <c r="M70" i="2"/>
  <c r="H72" i="2"/>
  <c r="G73" i="2"/>
  <c r="T77" i="2"/>
  <c r="T82" i="2"/>
  <c r="J85" i="2"/>
  <c r="Q87" i="2"/>
  <c r="T89" i="2"/>
  <c r="T91" i="2"/>
  <c r="S96" i="2"/>
  <c r="G100" i="2"/>
  <c r="H101" i="2"/>
  <c r="P104" i="2"/>
  <c r="N106" i="2"/>
  <c r="P109" i="2"/>
  <c r="Q110" i="2"/>
  <c r="S115" i="2"/>
  <c r="M117" i="2"/>
  <c r="J6" i="2"/>
  <c r="K8" i="2"/>
  <c r="Q13" i="2"/>
  <c r="K16" i="2"/>
  <c r="Q19" i="2"/>
  <c r="N21" i="2"/>
  <c r="M25" i="2"/>
  <c r="S27" i="2"/>
  <c r="N28" i="2"/>
  <c r="K32" i="2"/>
  <c r="M34" i="2"/>
  <c r="T38" i="2"/>
  <c r="H41" i="2"/>
  <c r="N43" i="2"/>
  <c r="K47" i="2"/>
  <c r="G52" i="2"/>
  <c r="G54" i="2"/>
  <c r="K55" i="2"/>
  <c r="H58" i="2"/>
  <c r="Q59" i="2"/>
  <c r="Q61" i="2"/>
  <c r="P63" i="2"/>
  <c r="H68" i="2"/>
  <c r="N69" i="2"/>
  <c r="T70" i="2"/>
  <c r="G74" i="2"/>
  <c r="H76" i="2"/>
  <c r="N78" i="2"/>
  <c r="M85" i="2"/>
  <c r="H90" i="2"/>
  <c r="P115" i="2"/>
  <c r="G50" i="2"/>
  <c r="H54" i="2"/>
  <c r="N90" i="2"/>
  <c r="G103" i="2"/>
  <c r="N109" i="2"/>
  <c r="G116" i="2"/>
  <c r="G22" i="2"/>
  <c r="S16" i="2"/>
  <c r="T19" i="2"/>
  <c r="H22" i="2"/>
  <c r="G24" i="2"/>
  <c r="Q25" i="2"/>
  <c r="N27" i="2"/>
  <c r="G29" i="2"/>
  <c r="G35" i="2"/>
  <c r="P38" i="2"/>
  <c r="K41" i="2"/>
  <c r="Q43" i="2"/>
  <c r="T45" i="2"/>
  <c r="H50" i="2"/>
  <c r="N52" i="2"/>
  <c r="J54" i="2"/>
  <c r="N55" i="2"/>
  <c r="K58" i="2"/>
  <c r="T61" i="2"/>
  <c r="N63" i="2"/>
  <c r="M68" i="2"/>
  <c r="Q69" i="2"/>
  <c r="N74" i="2"/>
  <c r="K76" i="2"/>
  <c r="S81" i="2"/>
  <c r="T85" i="2"/>
  <c r="H88" i="2"/>
  <c r="N92" i="2"/>
  <c r="J94" i="2"/>
  <c r="J98" i="2"/>
  <c r="N100" i="2"/>
  <c r="M103" i="2"/>
  <c r="H104" i="2"/>
  <c r="G110" i="2"/>
  <c r="G114" i="2"/>
  <c r="J116" i="2"/>
  <c r="G119" i="2"/>
  <c r="J22" i="2"/>
  <c r="H35" i="2"/>
  <c r="J50" i="2"/>
  <c r="K54" i="2"/>
  <c r="G71" i="2"/>
  <c r="H79" i="2"/>
  <c r="K88" i="2"/>
  <c r="G101" i="2"/>
  <c r="N103" i="2"/>
  <c r="S107" i="2"/>
  <c r="H110" i="2"/>
  <c r="K116" i="2"/>
  <c r="K5" i="2"/>
  <c r="J8" i="2"/>
  <c r="H14" i="2"/>
  <c r="K22" i="2"/>
  <c r="T25" i="2"/>
  <c r="H28" i="2"/>
  <c r="N31" i="2"/>
  <c r="M37" i="2"/>
  <c r="N46" i="2"/>
  <c r="S52" i="2"/>
  <c r="Q58" i="2"/>
  <c r="M66" i="2"/>
  <c r="T69" i="2"/>
  <c r="N71" i="2"/>
  <c r="H73" i="2"/>
  <c r="J79" i="2"/>
  <c r="N84" i="2"/>
  <c r="M88" i="2"/>
  <c r="N93" i="2"/>
  <c r="G95" i="2"/>
  <c r="M98" i="2"/>
  <c r="J101" i="2"/>
  <c r="Q103" i="2"/>
  <c r="N107" i="2"/>
  <c r="J110" i="2"/>
  <c r="N114" i="2"/>
  <c r="M116" i="2"/>
  <c r="M22" i="2"/>
  <c r="J28" i="2"/>
  <c r="G40" i="2"/>
  <c r="G44" i="2"/>
  <c r="G62" i="2"/>
  <c r="G65" i="2"/>
  <c r="J73" i="2"/>
  <c r="J75" i="2"/>
  <c r="K79" i="2"/>
  <c r="H82" i="2"/>
  <c r="K101" i="2"/>
  <c r="G106" i="2"/>
  <c r="K110" i="2"/>
  <c r="K7" i="2"/>
  <c r="K14" i="2"/>
  <c r="G19" i="2"/>
  <c r="M24" i="2"/>
  <c r="K28" i="2"/>
  <c r="Q31" i="2"/>
  <c r="Q35" i="2"/>
  <c r="G38" i="2"/>
  <c r="N40" i="2"/>
  <c r="H44" i="2"/>
  <c r="Q46" i="2"/>
  <c r="T48" i="2"/>
  <c r="S54" i="2"/>
  <c r="M60" i="2"/>
  <c r="H62" i="2"/>
  <c r="H65" i="2"/>
  <c r="M67" i="2"/>
  <c r="N68" i="2"/>
  <c r="K73" i="2"/>
  <c r="G76" i="2"/>
  <c r="M79" i="2"/>
  <c r="J82" i="2"/>
  <c r="S84" i="2"/>
  <c r="G86" i="2"/>
  <c r="T88" i="2"/>
  <c r="H91" i="2"/>
  <c r="N95" i="2"/>
  <c r="M101" i="2"/>
  <c r="P103" i="2"/>
  <c r="J106" i="2"/>
  <c r="S116" i="2"/>
  <c r="Q7" i="2"/>
  <c r="H19" i="2"/>
  <c r="G21" i="2"/>
  <c r="S35" i="2"/>
  <c r="H38" i="2"/>
  <c r="P40" i="2"/>
  <c r="J44" i="2"/>
  <c r="S50" i="2"/>
  <c r="K53" i="2"/>
  <c r="P62" i="2"/>
  <c r="N67" i="2"/>
  <c r="H70" i="2"/>
  <c r="T71" i="2"/>
  <c r="Q79" i="2"/>
  <c r="K82" i="2"/>
  <c r="K91" i="2"/>
  <c r="H96" i="2"/>
  <c r="P101" i="2"/>
  <c r="P106" i="2"/>
  <c r="P110" i="2"/>
  <c r="J7" i="2"/>
  <c r="J5" i="2"/>
  <c r="S7" i="2"/>
  <c r="S14" i="2"/>
  <c r="J19" i="2"/>
  <c r="P21" i="2"/>
  <c r="G25" i="2"/>
  <c r="G26" i="2"/>
  <c r="P28" i="2"/>
  <c r="Q40" i="2"/>
  <c r="N49" i="2"/>
  <c r="M54" i="2"/>
  <c r="H61" i="2"/>
  <c r="Q67" i="2"/>
  <c r="G69" i="2"/>
  <c r="Q73" i="2"/>
  <c r="T79" i="2"/>
  <c r="M82" i="2"/>
  <c r="H87" i="2"/>
  <c r="M91" i="2"/>
  <c r="N96" i="2"/>
  <c r="S101" i="2"/>
  <c r="J104" i="2"/>
  <c r="Q106" i="2"/>
  <c r="G109" i="2"/>
  <c r="G115" i="2"/>
  <c r="P116" i="2"/>
  <c r="N23" i="1"/>
  <c r="O23" i="1" s="1"/>
  <c r="N14" i="1"/>
  <c r="O14" i="1" s="1"/>
  <c r="J17" i="1"/>
  <c r="S36" i="2"/>
  <c r="Q36" i="2"/>
  <c r="P36" i="2"/>
  <c r="N36" i="2"/>
  <c r="M36" i="2"/>
  <c r="K36" i="2"/>
  <c r="J36" i="2"/>
  <c r="H36" i="2"/>
  <c r="G36" i="2"/>
  <c r="S39" i="2"/>
  <c r="Q39" i="2"/>
  <c r="P39" i="2"/>
  <c r="N39" i="2"/>
  <c r="M39" i="2"/>
  <c r="K39" i="2"/>
  <c r="J39" i="2"/>
  <c r="H39" i="2"/>
  <c r="G39" i="2"/>
  <c r="S48" i="2"/>
  <c r="Q48" i="2"/>
  <c r="P48" i="2"/>
  <c r="N48" i="2"/>
  <c r="M48" i="2"/>
  <c r="K48" i="2"/>
  <c r="J48" i="2"/>
  <c r="H48" i="2"/>
  <c r="G48" i="2"/>
  <c r="M57" i="2"/>
  <c r="S57" i="2"/>
  <c r="Q57" i="2"/>
  <c r="P57" i="2"/>
  <c r="N57" i="2"/>
  <c r="K57" i="2"/>
  <c r="J57" i="2"/>
  <c r="H57" i="2"/>
  <c r="G57" i="2"/>
  <c r="T57" i="2"/>
  <c r="S33" i="2"/>
  <c r="Q33" i="2"/>
  <c r="P33" i="2"/>
  <c r="M33" i="2"/>
  <c r="N33" i="2"/>
  <c r="K33" i="2"/>
  <c r="J33" i="2"/>
  <c r="H33" i="2"/>
  <c r="G33" i="2"/>
  <c r="T20" i="2"/>
  <c r="S20" i="2"/>
  <c r="N20" i="2"/>
  <c r="Q20" i="2"/>
  <c r="P20" i="2"/>
  <c r="M20" i="2"/>
  <c r="K20" i="2"/>
  <c r="J20" i="2"/>
  <c r="H20" i="2"/>
  <c r="S45" i="2"/>
  <c r="Q45" i="2"/>
  <c r="P45" i="2"/>
  <c r="N45" i="2"/>
  <c r="M45" i="2"/>
  <c r="K45" i="2"/>
  <c r="J45" i="2"/>
  <c r="H45" i="2"/>
  <c r="G45" i="2"/>
  <c r="G64" i="2"/>
  <c r="P64" i="2"/>
  <c r="T64" i="2"/>
  <c r="S64" i="2"/>
  <c r="Q64" i="2"/>
  <c r="N64" i="2"/>
  <c r="M64" i="2"/>
  <c r="K64" i="2"/>
  <c r="J64" i="2"/>
  <c r="H64" i="2"/>
  <c r="T23" i="2"/>
  <c r="S23" i="2"/>
  <c r="N23" i="2"/>
  <c r="Q23" i="2"/>
  <c r="P23" i="2"/>
  <c r="M23" i="2"/>
  <c r="K23" i="2"/>
  <c r="J23" i="2"/>
  <c r="H23" i="2"/>
  <c r="T10" i="2"/>
  <c r="P10" i="2"/>
  <c r="N10" i="2"/>
  <c r="S10" i="2"/>
  <c r="Q10" i="2"/>
  <c r="M10" i="2"/>
  <c r="K10" i="2"/>
  <c r="J10" i="2"/>
  <c r="G23" i="2"/>
  <c r="T29" i="2"/>
  <c r="S29" i="2"/>
  <c r="Q29" i="2"/>
  <c r="N29" i="2"/>
  <c r="P29" i="2"/>
  <c r="M29" i="2"/>
  <c r="K29" i="2"/>
  <c r="J29" i="2"/>
  <c r="H29" i="2"/>
  <c r="G10" i="2"/>
  <c r="G20" i="2"/>
  <c r="T26" i="2"/>
  <c r="S26" i="2"/>
  <c r="Q26" i="2"/>
  <c r="P26" i="2"/>
  <c r="M26" i="2"/>
  <c r="N26" i="2"/>
  <c r="K26" i="2"/>
  <c r="J26" i="2"/>
  <c r="H26" i="2"/>
  <c r="T39" i="2"/>
  <c r="S42" i="2"/>
  <c r="Q42" i="2"/>
  <c r="P42" i="2"/>
  <c r="N42" i="2"/>
  <c r="M42" i="2"/>
  <c r="K42" i="2"/>
  <c r="J42" i="2"/>
  <c r="H42" i="2"/>
  <c r="G42" i="2"/>
  <c r="T51" i="2"/>
  <c r="S56" i="2"/>
  <c r="J56" i="2"/>
  <c r="S80" i="2"/>
  <c r="Q80" i="2"/>
  <c r="P80" i="2"/>
  <c r="M80" i="2"/>
  <c r="J80" i="2"/>
  <c r="H80" i="2"/>
  <c r="T99" i="2"/>
  <c r="S99" i="2"/>
  <c r="Q99" i="2"/>
  <c r="P99" i="2"/>
  <c r="N99" i="2"/>
  <c r="M99" i="2"/>
  <c r="K99" i="2"/>
  <c r="J99" i="2"/>
  <c r="H99" i="2"/>
  <c r="G99" i="2"/>
  <c r="Q5" i="2"/>
  <c r="K6" i="2"/>
  <c r="Q8" i="2"/>
  <c r="S13" i="2"/>
  <c r="T21" i="2"/>
  <c r="T24" i="2"/>
  <c r="T27" i="2"/>
  <c r="S31" i="2"/>
  <c r="M32" i="2"/>
  <c r="S34" i="2"/>
  <c r="M35" i="2"/>
  <c r="S37" i="2"/>
  <c r="M38" i="2"/>
  <c r="S40" i="2"/>
  <c r="M41" i="2"/>
  <c r="S43" i="2"/>
  <c r="M44" i="2"/>
  <c r="S46" i="2"/>
  <c r="M47" i="2"/>
  <c r="S49" i="2"/>
  <c r="M50" i="2"/>
  <c r="G51" i="2"/>
  <c r="T52" i="2"/>
  <c r="P53" i="2"/>
  <c r="N54" i="2"/>
  <c r="G56" i="2"/>
  <c r="G58" i="2"/>
  <c r="P58" i="2"/>
  <c r="Q60" i="2"/>
  <c r="K62" i="2"/>
  <c r="H63" i="2"/>
  <c r="S65" i="2"/>
  <c r="J65" i="2"/>
  <c r="T66" i="2"/>
  <c r="S67" i="2"/>
  <c r="N72" i="2"/>
  <c r="P74" i="2"/>
  <c r="M75" i="2"/>
  <c r="K75" i="2"/>
  <c r="G75" i="2"/>
  <c r="T75" i="2"/>
  <c r="P78" i="2"/>
  <c r="H81" i="2"/>
  <c r="T108" i="2"/>
  <c r="S108" i="2"/>
  <c r="Q108" i="2"/>
  <c r="P108" i="2"/>
  <c r="N108" i="2"/>
  <c r="M108" i="2"/>
  <c r="K108" i="2"/>
  <c r="J108" i="2"/>
  <c r="H108" i="2"/>
  <c r="G108" i="2"/>
  <c r="S5" i="2"/>
  <c r="M6" i="2"/>
  <c r="S8" i="2"/>
  <c r="T13" i="2"/>
  <c r="N14" i="2"/>
  <c r="T31" i="2"/>
  <c r="N32" i="2"/>
  <c r="T34" i="2"/>
  <c r="N35" i="2"/>
  <c r="T37" i="2"/>
  <c r="N38" i="2"/>
  <c r="T40" i="2"/>
  <c r="N41" i="2"/>
  <c r="T43" i="2"/>
  <c r="N44" i="2"/>
  <c r="T46" i="2"/>
  <c r="N47" i="2"/>
  <c r="T49" i="2"/>
  <c r="N50" i="2"/>
  <c r="H51" i="2"/>
  <c r="Q53" i="2"/>
  <c r="H56" i="2"/>
  <c r="S60" i="2"/>
  <c r="M62" i="2"/>
  <c r="J63" i="2"/>
  <c r="P72" i="2"/>
  <c r="Q78" i="2"/>
  <c r="G92" i="2"/>
  <c r="T5" i="2"/>
  <c r="N6" i="2"/>
  <c r="T8" i="2"/>
  <c r="P14" i="2"/>
  <c r="P35" i="2"/>
  <c r="J51" i="2"/>
  <c r="K56" i="2"/>
  <c r="S59" i="2"/>
  <c r="J59" i="2"/>
  <c r="T60" i="2"/>
  <c r="N62" i="2"/>
  <c r="K63" i="2"/>
  <c r="G77" i="2"/>
  <c r="T92" i="2"/>
  <c r="P6" i="2"/>
  <c r="K51" i="2"/>
  <c r="M56" i="2"/>
  <c r="G67" i="2"/>
  <c r="P67" i="2"/>
  <c r="S74" i="2"/>
  <c r="Q74" i="2"/>
  <c r="M74" i="2"/>
  <c r="J74" i="2"/>
  <c r="H74" i="2"/>
  <c r="M78" i="2"/>
  <c r="K78" i="2"/>
  <c r="J78" i="2"/>
  <c r="G78" i="2"/>
  <c r="T78" i="2"/>
  <c r="T102" i="2"/>
  <c r="S102" i="2"/>
  <c r="Q102" i="2"/>
  <c r="P102" i="2"/>
  <c r="N102" i="2"/>
  <c r="M102" i="2"/>
  <c r="K102" i="2"/>
  <c r="J102" i="2"/>
  <c r="H102" i="2"/>
  <c r="G102" i="2"/>
  <c r="G46" i="2"/>
  <c r="G49" i="2"/>
  <c r="M51" i="2"/>
  <c r="S53" i="2"/>
  <c r="J53" i="2"/>
  <c r="N56" i="2"/>
  <c r="M72" i="2"/>
  <c r="G72" i="2"/>
  <c r="T72" i="2"/>
  <c r="N77" i="2"/>
  <c r="P81" i="2"/>
  <c r="M81" i="2"/>
  <c r="K81" i="2"/>
  <c r="J81" i="2"/>
  <c r="G81" i="2"/>
  <c r="T81" i="2"/>
  <c r="T86" i="2"/>
  <c r="S86" i="2"/>
  <c r="Q86" i="2"/>
  <c r="P86" i="2"/>
  <c r="M86" i="2"/>
  <c r="K86" i="2"/>
  <c r="J86" i="2"/>
  <c r="H86" i="2"/>
  <c r="Q6" i="2"/>
  <c r="H21" i="2"/>
  <c r="G5" i="2"/>
  <c r="S6" i="2"/>
  <c r="M7" i="2"/>
  <c r="G8" i="2"/>
  <c r="H13" i="2"/>
  <c r="T14" i="2"/>
  <c r="M16" i="2"/>
  <c r="J21" i="2"/>
  <c r="J24" i="2"/>
  <c r="J27" i="2"/>
  <c r="H31" i="2"/>
  <c r="H34" i="2"/>
  <c r="H37" i="2"/>
  <c r="H40" i="2"/>
  <c r="H43" i="2"/>
  <c r="H46" i="2"/>
  <c r="H49" i="2"/>
  <c r="N51" i="2"/>
  <c r="H52" i="2"/>
  <c r="P56" i="2"/>
  <c r="G59" i="2"/>
  <c r="G61" i="2"/>
  <c r="P61" i="2"/>
  <c r="Q63" i="2"/>
  <c r="K65" i="2"/>
  <c r="H66" i="2"/>
  <c r="S68" i="2"/>
  <c r="J68" i="2"/>
  <c r="G80" i="2"/>
  <c r="G83" i="2"/>
  <c r="G13" i="2"/>
  <c r="H24" i="2"/>
  <c r="H27" i="2"/>
  <c r="G31" i="2"/>
  <c r="H5" i="2"/>
  <c r="H8" i="2"/>
  <c r="J13" i="2"/>
  <c r="N16" i="2"/>
  <c r="K21" i="2"/>
  <c r="K24" i="2"/>
  <c r="K27" i="2"/>
  <c r="J31" i="2"/>
  <c r="J34" i="2"/>
  <c r="J37" i="2"/>
  <c r="J40" i="2"/>
  <c r="J43" i="2"/>
  <c r="J46" i="2"/>
  <c r="J49" i="2"/>
  <c r="P51" i="2"/>
  <c r="J52" i="2"/>
  <c r="Q56" i="2"/>
  <c r="H59" i="2"/>
  <c r="G60" i="2"/>
  <c r="S63" i="2"/>
  <c r="J66" i="2"/>
  <c r="H67" i="2"/>
  <c r="G70" i="2"/>
  <c r="S70" i="2"/>
  <c r="P70" i="2"/>
  <c r="N70" i="2"/>
  <c r="S71" i="2"/>
  <c r="M71" i="2"/>
  <c r="J71" i="2"/>
  <c r="H71" i="2"/>
  <c r="H75" i="2"/>
  <c r="K80" i="2"/>
  <c r="N83" i="2"/>
  <c r="Q14" i="2"/>
  <c r="G34" i="2"/>
  <c r="K31" i="2"/>
  <c r="K34" i="2"/>
  <c r="K37" i="2"/>
  <c r="K40" i="2"/>
  <c r="K43" i="2"/>
  <c r="K46" i="2"/>
  <c r="K49" i="2"/>
  <c r="Q51" i="2"/>
  <c r="K52" i="2"/>
  <c r="G53" i="2"/>
  <c r="G55" i="2"/>
  <c r="P55" i="2"/>
  <c r="T56" i="2"/>
  <c r="N58" i="2"/>
  <c r="K59" i="2"/>
  <c r="H60" i="2"/>
  <c r="S62" i="2"/>
  <c r="J62" i="2"/>
  <c r="N65" i="2"/>
  <c r="K66" i="2"/>
  <c r="J67" i="2"/>
  <c r="S77" i="2"/>
  <c r="Q77" i="2"/>
  <c r="P77" i="2"/>
  <c r="M77" i="2"/>
  <c r="J77" i="2"/>
  <c r="H77" i="2"/>
  <c r="N80" i="2"/>
  <c r="T111" i="2"/>
  <c r="S111" i="2"/>
  <c r="Q111" i="2"/>
  <c r="P111" i="2"/>
  <c r="N111" i="2"/>
  <c r="M111" i="2"/>
  <c r="K111" i="2"/>
  <c r="J111" i="2"/>
  <c r="H111" i="2"/>
  <c r="G111" i="2"/>
  <c r="H53" i="2"/>
  <c r="J60" i="2"/>
  <c r="M63" i="2"/>
  <c r="N66" i="2"/>
  <c r="K67" i="2"/>
  <c r="T80" i="2"/>
  <c r="S83" i="2"/>
  <c r="Q83" i="2"/>
  <c r="P83" i="2"/>
  <c r="M83" i="2"/>
  <c r="K83" i="2"/>
  <c r="J83" i="2"/>
  <c r="H83" i="2"/>
  <c r="T105" i="2"/>
  <c r="S105" i="2"/>
  <c r="Q105" i="2"/>
  <c r="P105" i="2"/>
  <c r="N105" i="2"/>
  <c r="M105" i="2"/>
  <c r="K105" i="2"/>
  <c r="J105" i="2"/>
  <c r="H105" i="2"/>
  <c r="G105" i="2"/>
  <c r="N73" i="2"/>
  <c r="N76" i="2"/>
  <c r="N79" i="2"/>
  <c r="N82" i="2"/>
  <c r="T84" i="2"/>
  <c r="N85" i="2"/>
  <c r="T87" i="2"/>
  <c r="N88" i="2"/>
  <c r="H89" i="2"/>
  <c r="T90" i="2"/>
  <c r="N91" i="2"/>
  <c r="H92" i="2"/>
  <c r="T93" i="2"/>
  <c r="N94" i="2"/>
  <c r="H95" i="2"/>
  <c r="T96" i="2"/>
  <c r="S100" i="2"/>
  <c r="S103" i="2"/>
  <c r="M104" i="2"/>
  <c r="S106" i="2"/>
  <c r="M107" i="2"/>
  <c r="S109" i="2"/>
  <c r="P114" i="2"/>
  <c r="J115" i="2"/>
  <c r="P117" i="2"/>
  <c r="H119" i="2"/>
  <c r="P73" i="2"/>
  <c r="P76" i="2"/>
  <c r="P79" i="2"/>
  <c r="P82" i="2"/>
  <c r="P85" i="2"/>
  <c r="P88" i="2"/>
  <c r="J89" i="2"/>
  <c r="P91" i="2"/>
  <c r="J92" i="2"/>
  <c r="P94" i="2"/>
  <c r="J95" i="2"/>
  <c r="T100" i="2"/>
  <c r="T103" i="2"/>
  <c r="T106" i="2"/>
  <c r="T109" i="2"/>
  <c r="N110" i="2"/>
  <c r="Q114" i="2"/>
  <c r="K115" i="2"/>
  <c r="Q117" i="2"/>
  <c r="J119" i="2"/>
  <c r="K89" i="2"/>
  <c r="K92" i="2"/>
  <c r="K95" i="2"/>
  <c r="P98" i="2"/>
  <c r="M115" i="2"/>
  <c r="S117" i="2"/>
  <c r="K119" i="2"/>
  <c r="S73" i="2"/>
  <c r="S76" i="2"/>
  <c r="S79" i="2"/>
  <c r="S82" i="2"/>
  <c r="G84" i="2"/>
  <c r="S85" i="2"/>
  <c r="G87" i="2"/>
  <c r="S88" i="2"/>
  <c r="M89" i="2"/>
  <c r="G90" i="2"/>
  <c r="S91" i="2"/>
  <c r="M92" i="2"/>
  <c r="G93" i="2"/>
  <c r="S94" i="2"/>
  <c r="M95" i="2"/>
  <c r="G96" i="2"/>
  <c r="Q98" i="2"/>
  <c r="Q101" i="2"/>
  <c r="Q107" i="2"/>
  <c r="T114" i="2"/>
  <c r="N115" i="2"/>
  <c r="H116" i="2"/>
  <c r="T117" i="2"/>
  <c r="M119" i="2"/>
  <c r="N119" i="2"/>
  <c r="J84" i="2"/>
  <c r="J87" i="2"/>
  <c r="P89" i="2"/>
  <c r="J90" i="2"/>
  <c r="P92" i="2"/>
  <c r="J93" i="2"/>
  <c r="P95" i="2"/>
  <c r="J96" i="2"/>
  <c r="T98" i="2"/>
  <c r="H100" i="2"/>
  <c r="T101" i="2"/>
  <c r="H103" i="2"/>
  <c r="T104" i="2"/>
  <c r="H106" i="2"/>
  <c r="T107" i="2"/>
  <c r="H109" i="2"/>
  <c r="Q115" i="2"/>
  <c r="P119" i="2"/>
  <c r="K84" i="2"/>
  <c r="K87" i="2"/>
  <c r="Q89" i="2"/>
  <c r="K90" i="2"/>
  <c r="Q92" i="2"/>
  <c r="K93" i="2"/>
  <c r="Q95" i="2"/>
  <c r="K96" i="2"/>
  <c r="J100" i="2"/>
  <c r="J103" i="2"/>
  <c r="G117" i="2"/>
  <c r="Q119" i="2"/>
  <c r="M84" i="2"/>
  <c r="M87" i="2"/>
  <c r="G88" i="2"/>
  <c r="S89" i="2"/>
  <c r="M90" i="2"/>
  <c r="G91" i="2"/>
  <c r="S92" i="2"/>
  <c r="M93" i="2"/>
  <c r="G94" i="2"/>
  <c r="S95" i="2"/>
  <c r="M96" i="2"/>
  <c r="H114" i="2"/>
  <c r="N116" i="2"/>
  <c r="H117" i="2"/>
  <c r="S119" i="2"/>
  <c r="M100" i="2"/>
  <c r="M106" i="2"/>
  <c r="M109" i="2"/>
  <c r="J117" i="2"/>
  <c r="J117" i="1"/>
  <c r="J118" i="1"/>
  <c r="J123" i="1"/>
  <c r="J102" i="1"/>
  <c r="N17" i="1" l="1"/>
  <c r="O17" i="1" s="1"/>
  <c r="N102" i="1"/>
  <c r="O102" i="1" s="1"/>
  <c r="N123" i="1"/>
  <c r="O123" i="1" s="1"/>
  <c r="N118" i="1"/>
  <c r="O118" i="1" s="1"/>
  <c r="N117" i="1"/>
  <c r="O117" i="1" s="1"/>
  <c r="U85" i="2"/>
  <c r="U82" i="2"/>
  <c r="U16" i="2"/>
  <c r="X16" i="2" s="1"/>
  <c r="Y16" i="2" s="1"/>
  <c r="Z16" i="2" s="1"/>
  <c r="U7" i="2"/>
  <c r="X7" i="2" s="1"/>
  <c r="Y7" i="2" s="1"/>
  <c r="Z7" i="2" s="1"/>
  <c r="U14" i="2"/>
  <c r="U55" i="2"/>
  <c r="U21" i="2"/>
  <c r="U66" i="2"/>
  <c r="X66" i="2" s="1"/>
  <c r="U47" i="2"/>
  <c r="X47" i="2" s="1"/>
  <c r="U35" i="2"/>
  <c r="X35" i="2" s="1"/>
  <c r="U22" i="2"/>
  <c r="X22" i="2" s="1"/>
  <c r="Y22" i="2" s="1"/>
  <c r="Z22" i="2" s="1"/>
  <c r="U69" i="2"/>
  <c r="X69" i="2" s="1"/>
  <c r="Y69" i="2" s="1"/>
  <c r="Z69" i="2" s="1"/>
  <c r="U110" i="2"/>
  <c r="X110" i="2" s="1"/>
  <c r="Y110" i="2" s="1"/>
  <c r="Z110" i="2" s="1"/>
  <c r="U25" i="2"/>
  <c r="X25" i="2" s="1"/>
  <c r="U109" i="2"/>
  <c r="X109" i="2" s="1"/>
  <c r="U54" i="2"/>
  <c r="U73" i="2"/>
  <c r="X73" i="2" s="1"/>
  <c r="Y73" i="2" s="1"/>
  <c r="Z73" i="2" s="1"/>
  <c r="U52" i="2"/>
  <c r="U28" i="2"/>
  <c r="X28" i="2" s="1"/>
  <c r="Y28" i="2" s="1"/>
  <c r="Z28" i="2" s="1"/>
  <c r="U5" i="2"/>
  <c r="U24" i="2"/>
  <c r="X24" i="2" s="1"/>
  <c r="U37" i="2"/>
  <c r="X37" i="2" s="1"/>
  <c r="U41" i="2"/>
  <c r="X41" i="2" s="1"/>
  <c r="U79" i="2"/>
  <c r="X79" i="2" s="1"/>
  <c r="U32" i="2"/>
  <c r="X32" i="2" s="1"/>
  <c r="U114" i="2"/>
  <c r="X114" i="2" s="1"/>
  <c r="U88" i="2"/>
  <c r="X88" i="2" s="1"/>
  <c r="U43" i="2"/>
  <c r="X43" i="2" s="1"/>
  <c r="U27" i="2"/>
  <c r="X27" i="2" s="1"/>
  <c r="U40" i="2"/>
  <c r="X40" i="2" s="1"/>
  <c r="U107" i="2"/>
  <c r="X107" i="2" s="1"/>
  <c r="U53" i="2"/>
  <c r="X53" i="2" s="1"/>
  <c r="U50" i="2"/>
  <c r="X50" i="2" s="1"/>
  <c r="U72" i="2"/>
  <c r="X72" i="2" s="1"/>
  <c r="U20" i="2"/>
  <c r="X20" i="2" s="1"/>
  <c r="X55" i="2"/>
  <c r="Y55" i="2" s="1"/>
  <c r="Z55" i="2" s="1"/>
  <c r="U93" i="2"/>
  <c r="X93" i="2" s="1"/>
  <c r="U80" i="2"/>
  <c r="U106" i="2"/>
  <c r="U62" i="2"/>
  <c r="X62" i="2" s="1"/>
  <c r="U71" i="2"/>
  <c r="X71" i="2" s="1"/>
  <c r="U64" i="2"/>
  <c r="U90" i="2"/>
  <c r="X90" i="2" s="1"/>
  <c r="U44" i="2"/>
  <c r="X44" i="2" s="1"/>
  <c r="U74" i="2"/>
  <c r="X74" i="2" s="1"/>
  <c r="U58" i="2"/>
  <c r="X58" i="2" s="1"/>
  <c r="Y58" i="2" s="1"/>
  <c r="Z58" i="2" s="1"/>
  <c r="U95" i="2"/>
  <c r="X95" i="2" s="1"/>
  <c r="U98" i="2"/>
  <c r="X98" i="2" s="1"/>
  <c r="U115" i="2"/>
  <c r="X115" i="2" s="1"/>
  <c r="U38" i="2"/>
  <c r="X38" i="2" s="1"/>
  <c r="U76" i="2"/>
  <c r="X76" i="2" s="1"/>
  <c r="U61" i="2"/>
  <c r="X61" i="2" s="1"/>
  <c r="I66" i="1" s="1"/>
  <c r="J66" i="1" s="1"/>
  <c r="U102" i="2"/>
  <c r="X102" i="2" s="1"/>
  <c r="U103" i="2"/>
  <c r="X103" i="2" s="1"/>
  <c r="U59" i="2"/>
  <c r="X59" i="2" s="1"/>
  <c r="U68" i="2"/>
  <c r="X68" i="2" s="1"/>
  <c r="U6" i="2"/>
  <c r="X6" i="2" s="1"/>
  <c r="X14" i="2"/>
  <c r="U63" i="2"/>
  <c r="X63" i="2" s="1"/>
  <c r="U39" i="2"/>
  <c r="X39" i="2" s="1"/>
  <c r="U119" i="2"/>
  <c r="X119" i="2" s="1"/>
  <c r="U34" i="2"/>
  <c r="X34" i="2" s="1"/>
  <c r="U70" i="2"/>
  <c r="X70" i="2" s="1"/>
  <c r="U67" i="2"/>
  <c r="X67" i="2" s="1"/>
  <c r="U19" i="2"/>
  <c r="X19" i="2" s="1"/>
  <c r="U100" i="2"/>
  <c r="X100" i="2" s="1"/>
  <c r="U89" i="2"/>
  <c r="X89" i="2" s="1"/>
  <c r="U49" i="2"/>
  <c r="X49" i="2" s="1"/>
  <c r="U26" i="2"/>
  <c r="X26" i="2" s="1"/>
  <c r="U57" i="2"/>
  <c r="X57" i="2" s="1"/>
  <c r="U46" i="2"/>
  <c r="X46" i="2" s="1"/>
  <c r="U78" i="2"/>
  <c r="X78" i="2" s="1"/>
  <c r="U56" i="2"/>
  <c r="X56" i="2" s="1"/>
  <c r="U42" i="2"/>
  <c r="X42" i="2" s="1"/>
  <c r="U33" i="2"/>
  <c r="X33" i="2" s="1"/>
  <c r="U116" i="2"/>
  <c r="X116" i="2" s="1"/>
  <c r="X82" i="2"/>
  <c r="U104" i="2"/>
  <c r="X104" i="2" s="1"/>
  <c r="X54" i="2"/>
  <c r="U29" i="2"/>
  <c r="X29" i="2" s="1"/>
  <c r="U60" i="2"/>
  <c r="X60" i="2" s="1"/>
  <c r="U86" i="2"/>
  <c r="X86" i="2" s="1"/>
  <c r="U99" i="2"/>
  <c r="X99" i="2" s="1"/>
  <c r="U45" i="2"/>
  <c r="X45" i="2" s="1"/>
  <c r="U101" i="2"/>
  <c r="X101" i="2" s="1"/>
  <c r="X85" i="2"/>
  <c r="U10" i="2"/>
  <c r="X10" i="2" s="1"/>
  <c r="U87" i="2"/>
  <c r="X87" i="2" s="1"/>
  <c r="U105" i="2"/>
  <c r="X105" i="2" s="1"/>
  <c r="X52" i="2"/>
  <c r="U51" i="2"/>
  <c r="X51" i="2" s="1"/>
  <c r="X64" i="2"/>
  <c r="U117" i="2"/>
  <c r="X117" i="2" s="1"/>
  <c r="U111" i="2"/>
  <c r="X111" i="2" s="1"/>
  <c r="U83" i="2"/>
  <c r="X83" i="2" s="1"/>
  <c r="U65" i="2"/>
  <c r="X65" i="2" s="1"/>
  <c r="U48" i="2"/>
  <c r="X48" i="2" s="1"/>
  <c r="U36" i="2"/>
  <c r="X36" i="2" s="1"/>
  <c r="U84" i="2"/>
  <c r="X84" i="2" s="1"/>
  <c r="U77" i="2"/>
  <c r="X77" i="2" s="1"/>
  <c r="U94" i="2"/>
  <c r="X94" i="2" s="1"/>
  <c r="U96" i="2"/>
  <c r="X96" i="2" s="1"/>
  <c r="X5" i="2"/>
  <c r="I10" i="1" s="1"/>
  <c r="U8" i="2"/>
  <c r="X8" i="2" s="1"/>
  <c r="U108" i="2"/>
  <c r="X108" i="2" s="1"/>
  <c r="U23" i="2"/>
  <c r="X23" i="2" s="1"/>
  <c r="X106" i="2"/>
  <c r="U31" i="2"/>
  <c r="X31" i="2" s="1"/>
  <c r="X80" i="2"/>
  <c r="U91" i="2"/>
  <c r="X91" i="2" s="1"/>
  <c r="U92" i="2"/>
  <c r="X92" i="2" s="1"/>
  <c r="U75" i="2"/>
  <c r="X75" i="2" s="1"/>
  <c r="U13" i="2"/>
  <c r="X13" i="2" s="1"/>
  <c r="X21" i="2"/>
  <c r="U81" i="2"/>
  <c r="X81" i="2" s="1"/>
  <c r="J10" i="1" l="1"/>
  <c r="I27" i="1"/>
  <c r="J27" i="1" s="1"/>
  <c r="I74" i="1"/>
  <c r="J74" i="1" s="1"/>
  <c r="I115" i="1"/>
  <c r="J115" i="1" s="1"/>
  <c r="Y25" i="2"/>
  <c r="Z25" i="2" s="1"/>
  <c r="I30" i="1"/>
  <c r="J30" i="1" s="1"/>
  <c r="Y35" i="2"/>
  <c r="Z35" i="2" s="1"/>
  <c r="I40" i="1"/>
  <c r="J40" i="1" s="1"/>
  <c r="Y61" i="2"/>
  <c r="Z61" i="2" s="1"/>
  <c r="Y79" i="2"/>
  <c r="Z79" i="2" s="1"/>
  <c r="I84" i="1"/>
  <c r="J84" i="1" s="1"/>
  <c r="I60" i="1"/>
  <c r="J60" i="1" s="1"/>
  <c r="I63" i="1"/>
  <c r="J63" i="1" s="1"/>
  <c r="I78" i="1"/>
  <c r="J78" i="1" s="1"/>
  <c r="I21" i="1"/>
  <c r="J21" i="1" s="1"/>
  <c r="Y90" i="2"/>
  <c r="Z90" i="2" s="1"/>
  <c r="I95" i="1"/>
  <c r="J95" i="1" s="1"/>
  <c r="I33" i="1"/>
  <c r="J33" i="1" s="1"/>
  <c r="Y93" i="2"/>
  <c r="Z93" i="2" s="1"/>
  <c r="I98" i="1"/>
  <c r="J98" i="1" s="1"/>
  <c r="I12" i="1"/>
  <c r="J12" i="1" s="1"/>
  <c r="Y8" i="2"/>
  <c r="Z8" i="2" s="1"/>
  <c r="I13" i="1"/>
  <c r="J13" i="1" s="1"/>
  <c r="Y46" i="2"/>
  <c r="Z46" i="2" s="1"/>
  <c r="I51" i="1"/>
  <c r="J51" i="1" s="1"/>
  <c r="Y45" i="2"/>
  <c r="Z45" i="2" s="1"/>
  <c r="I50" i="1"/>
  <c r="J50" i="1" s="1"/>
  <c r="Y57" i="2"/>
  <c r="Z57" i="2" s="1"/>
  <c r="I62" i="1"/>
  <c r="J62" i="1" s="1"/>
  <c r="Y119" i="2"/>
  <c r="Z119" i="2" s="1"/>
  <c r="I124" i="1"/>
  <c r="J124" i="1" s="1"/>
  <c r="Y99" i="2"/>
  <c r="Z99" i="2" s="1"/>
  <c r="I104" i="1"/>
  <c r="J104" i="1" s="1"/>
  <c r="Y116" i="2"/>
  <c r="Z116" i="2" s="1"/>
  <c r="I121" i="1"/>
  <c r="J121" i="1" s="1"/>
  <c r="Y117" i="2"/>
  <c r="Z117" i="2" s="1"/>
  <c r="I122" i="1"/>
  <c r="J122" i="1" s="1"/>
  <c r="Y49" i="2"/>
  <c r="Z49" i="2" s="1"/>
  <c r="I54" i="1"/>
  <c r="J54" i="1" s="1"/>
  <c r="Y39" i="2"/>
  <c r="Z39" i="2" s="1"/>
  <c r="I44" i="1"/>
  <c r="J44" i="1" s="1"/>
  <c r="Y108" i="2"/>
  <c r="Z108" i="2" s="1"/>
  <c r="I113" i="1"/>
  <c r="J113" i="1" s="1"/>
  <c r="Y81" i="2"/>
  <c r="Z81" i="2" s="1"/>
  <c r="I86" i="1"/>
  <c r="J86" i="1" s="1"/>
  <c r="Y60" i="2"/>
  <c r="Z60" i="2" s="1"/>
  <c r="I65" i="1"/>
  <c r="J65" i="1" s="1"/>
  <c r="Y23" i="2"/>
  <c r="Z23" i="2" s="1"/>
  <c r="I28" i="1"/>
  <c r="J28" i="1" s="1"/>
  <c r="Y36" i="2"/>
  <c r="Z36" i="2" s="1"/>
  <c r="I41" i="1"/>
  <c r="J41" i="1" s="1"/>
  <c r="Y101" i="2"/>
  <c r="Z101" i="2" s="1"/>
  <c r="I106" i="1"/>
  <c r="J106" i="1" s="1"/>
  <c r="Y78" i="2"/>
  <c r="Z78" i="2" s="1"/>
  <c r="I83" i="1"/>
  <c r="J83" i="1" s="1"/>
  <c r="Y31" i="2"/>
  <c r="Z31" i="2" s="1"/>
  <c r="I36" i="1"/>
  <c r="J36" i="1" s="1"/>
  <c r="Y91" i="2"/>
  <c r="Z91" i="2" s="1"/>
  <c r="I96" i="1"/>
  <c r="J96" i="1" s="1"/>
  <c r="Y43" i="2"/>
  <c r="Z43" i="2" s="1"/>
  <c r="I48" i="1"/>
  <c r="J48" i="1" s="1"/>
  <c r="Y64" i="2"/>
  <c r="Z64" i="2" s="1"/>
  <c r="I69" i="1"/>
  <c r="J69" i="1" s="1"/>
  <c r="Y104" i="2"/>
  <c r="Z104" i="2" s="1"/>
  <c r="I109" i="1"/>
  <c r="J109" i="1" s="1"/>
  <c r="Y88" i="2"/>
  <c r="Z88" i="2" s="1"/>
  <c r="I93" i="1"/>
  <c r="J93" i="1" s="1"/>
  <c r="Y14" i="2"/>
  <c r="Z14" i="2" s="1"/>
  <c r="I19" i="1"/>
  <c r="J19" i="1" s="1"/>
  <c r="Y76" i="2"/>
  <c r="Z76" i="2" s="1"/>
  <c r="I81" i="1"/>
  <c r="J81" i="1" s="1"/>
  <c r="Y115" i="2"/>
  <c r="Z115" i="2" s="1"/>
  <c r="I120" i="1"/>
  <c r="J120" i="1" s="1"/>
  <c r="Y89" i="2"/>
  <c r="Z89" i="2" s="1"/>
  <c r="I94" i="1"/>
  <c r="J94" i="1" s="1"/>
  <c r="Y109" i="2"/>
  <c r="Z109" i="2" s="1"/>
  <c r="I114" i="1"/>
  <c r="J114" i="1" s="1"/>
  <c r="Y51" i="2"/>
  <c r="Z51" i="2" s="1"/>
  <c r="I56" i="1"/>
  <c r="J56" i="1" s="1"/>
  <c r="Y86" i="2"/>
  <c r="Z86" i="2" s="1"/>
  <c r="I91" i="1"/>
  <c r="J91" i="1" s="1"/>
  <c r="Y98" i="2"/>
  <c r="Z98" i="2" s="1"/>
  <c r="I103" i="1"/>
  <c r="J103" i="1" s="1"/>
  <c r="Y47" i="2"/>
  <c r="Z47" i="2" s="1"/>
  <c r="I52" i="1"/>
  <c r="J52" i="1" s="1"/>
  <c r="Y21" i="2"/>
  <c r="Z21" i="2" s="1"/>
  <c r="I26" i="1"/>
  <c r="J26" i="1" s="1"/>
  <c r="Y29" i="2"/>
  <c r="Z29" i="2" s="1"/>
  <c r="I34" i="1"/>
  <c r="J34" i="1" s="1"/>
  <c r="Y106" i="2"/>
  <c r="Z106" i="2" s="1"/>
  <c r="I111" i="1"/>
  <c r="J111" i="1" s="1"/>
  <c r="Y96" i="2"/>
  <c r="Z96" i="2" s="1"/>
  <c r="I101" i="1"/>
  <c r="J101" i="1" s="1"/>
  <c r="Y102" i="2"/>
  <c r="Z102" i="2" s="1"/>
  <c r="I107" i="1"/>
  <c r="J107" i="1" s="1"/>
  <c r="Y95" i="2"/>
  <c r="Z95" i="2" s="1"/>
  <c r="I100" i="1"/>
  <c r="J100" i="1" s="1"/>
  <c r="Y72" i="2"/>
  <c r="Z72" i="2" s="1"/>
  <c r="I77" i="1"/>
  <c r="J77" i="1" s="1"/>
  <c r="Y34" i="2"/>
  <c r="Z34" i="2" s="1"/>
  <c r="I39" i="1"/>
  <c r="J39" i="1" s="1"/>
  <c r="Y32" i="2"/>
  <c r="Z32" i="2" s="1"/>
  <c r="I37" i="1"/>
  <c r="J37" i="1" s="1"/>
  <c r="Y33" i="2"/>
  <c r="Z33" i="2" s="1"/>
  <c r="I38" i="1"/>
  <c r="J38" i="1" s="1"/>
  <c r="Y94" i="2"/>
  <c r="Z94" i="2" s="1"/>
  <c r="I99" i="1"/>
  <c r="J99" i="1" s="1"/>
  <c r="Y52" i="2"/>
  <c r="Z52" i="2" s="1"/>
  <c r="I57" i="1"/>
  <c r="J57" i="1" s="1"/>
  <c r="Y85" i="2"/>
  <c r="Z85" i="2" s="1"/>
  <c r="I90" i="1"/>
  <c r="J90" i="1" s="1"/>
  <c r="Y50" i="2"/>
  <c r="Z50" i="2" s="1"/>
  <c r="I55" i="1"/>
  <c r="J55" i="1" s="1"/>
  <c r="Y84" i="2"/>
  <c r="Z84" i="2" s="1"/>
  <c r="I89" i="1"/>
  <c r="J89" i="1" s="1"/>
  <c r="Y13" i="2"/>
  <c r="Z13" i="2" s="1"/>
  <c r="I18" i="1"/>
  <c r="J18" i="1" s="1"/>
  <c r="Y40" i="2"/>
  <c r="Z40" i="2" s="1"/>
  <c r="I45" i="1"/>
  <c r="J45" i="1" s="1"/>
  <c r="Y65" i="2"/>
  <c r="Z65" i="2" s="1"/>
  <c r="I70" i="1"/>
  <c r="J70" i="1" s="1"/>
  <c r="Y53" i="2"/>
  <c r="Z53" i="2" s="1"/>
  <c r="I58" i="1"/>
  <c r="J58" i="1" s="1"/>
  <c r="Y6" i="2"/>
  <c r="Z6" i="2" s="1"/>
  <c r="I11" i="1"/>
  <c r="J11" i="1" s="1"/>
  <c r="Y42" i="2"/>
  <c r="Z42" i="2" s="1"/>
  <c r="I47" i="1"/>
  <c r="J47" i="1" s="1"/>
  <c r="Y75" i="2"/>
  <c r="Z75" i="2" s="1"/>
  <c r="I80" i="1"/>
  <c r="J80" i="1" s="1"/>
  <c r="Y66" i="2"/>
  <c r="Z66" i="2" s="1"/>
  <c r="I71" i="1"/>
  <c r="J71" i="1" s="1"/>
  <c r="Y48" i="2"/>
  <c r="Z48" i="2" s="1"/>
  <c r="I53" i="1"/>
  <c r="J53" i="1" s="1"/>
  <c r="Y70" i="2"/>
  <c r="Z70" i="2" s="1"/>
  <c r="I75" i="1"/>
  <c r="J75" i="1" s="1"/>
  <c r="Y83" i="2"/>
  <c r="Z83" i="2" s="1"/>
  <c r="I88" i="1"/>
  <c r="J88" i="1" s="1"/>
  <c r="Y92" i="2"/>
  <c r="Z92" i="2" s="1"/>
  <c r="I97" i="1"/>
  <c r="J97" i="1" s="1"/>
  <c r="Y27" i="2"/>
  <c r="Z27" i="2" s="1"/>
  <c r="I32" i="1"/>
  <c r="J32" i="1" s="1"/>
  <c r="Y111" i="2"/>
  <c r="Z111" i="2" s="1"/>
  <c r="I116" i="1"/>
  <c r="J116" i="1" s="1"/>
  <c r="Y87" i="2"/>
  <c r="Z87" i="2" s="1"/>
  <c r="I92" i="1"/>
  <c r="J92" i="1" s="1"/>
  <c r="Y44" i="2"/>
  <c r="Z44" i="2" s="1"/>
  <c r="I49" i="1"/>
  <c r="J49" i="1" s="1"/>
  <c r="Y26" i="2"/>
  <c r="Z26" i="2" s="1"/>
  <c r="I31" i="1"/>
  <c r="J31" i="1" s="1"/>
  <c r="Y37" i="2"/>
  <c r="Z37" i="2" s="1"/>
  <c r="I42" i="1"/>
  <c r="J42" i="1" s="1"/>
  <c r="Y80" i="2"/>
  <c r="Z80" i="2" s="1"/>
  <c r="I85" i="1"/>
  <c r="J85" i="1" s="1"/>
  <c r="Y56" i="2"/>
  <c r="Z56" i="2" s="1"/>
  <c r="I61" i="1"/>
  <c r="J61" i="1" s="1"/>
  <c r="Y105" i="2"/>
  <c r="Z105" i="2" s="1"/>
  <c r="I110" i="1"/>
  <c r="J110" i="1" s="1"/>
  <c r="Y114" i="2"/>
  <c r="Z114" i="2" s="1"/>
  <c r="I119" i="1"/>
  <c r="J119" i="1" s="1"/>
  <c r="Y19" i="2"/>
  <c r="Z19" i="2" s="1"/>
  <c r="I24" i="1"/>
  <c r="J24" i="1" s="1"/>
  <c r="Y62" i="2"/>
  <c r="Z62" i="2" s="1"/>
  <c r="I67" i="1"/>
  <c r="J67" i="1" s="1"/>
  <c r="Y68" i="2"/>
  <c r="Z68" i="2" s="1"/>
  <c r="I73" i="1"/>
  <c r="J73" i="1" s="1"/>
  <c r="Y82" i="2"/>
  <c r="Z82" i="2" s="1"/>
  <c r="I87" i="1"/>
  <c r="J87" i="1" s="1"/>
  <c r="Y24" i="2"/>
  <c r="Z24" i="2" s="1"/>
  <c r="I29" i="1"/>
  <c r="J29" i="1" s="1"/>
  <c r="Y63" i="2"/>
  <c r="Z63" i="2" s="1"/>
  <c r="I68" i="1"/>
  <c r="J68" i="1" s="1"/>
  <c r="Y77" i="2"/>
  <c r="Z77" i="2" s="1"/>
  <c r="I82" i="1"/>
  <c r="J82" i="1" s="1"/>
  <c r="Y20" i="2"/>
  <c r="Z20" i="2" s="1"/>
  <c r="I25" i="1"/>
  <c r="J25" i="1" s="1"/>
  <c r="Y59" i="2"/>
  <c r="Z59" i="2" s="1"/>
  <c r="I64" i="1"/>
  <c r="J64" i="1" s="1"/>
  <c r="Y38" i="2"/>
  <c r="Z38" i="2" s="1"/>
  <c r="I43" i="1"/>
  <c r="J43" i="1" s="1"/>
  <c r="Y41" i="2"/>
  <c r="Z41" i="2" s="1"/>
  <c r="I46" i="1"/>
  <c r="J46" i="1" s="1"/>
  <c r="Y67" i="2"/>
  <c r="Z67" i="2" s="1"/>
  <c r="I72" i="1"/>
  <c r="J72" i="1" s="1"/>
  <c r="Y100" i="2"/>
  <c r="Z100" i="2" s="1"/>
  <c r="I105" i="1"/>
  <c r="J105" i="1" s="1"/>
  <c r="Y74" i="2"/>
  <c r="Z74" i="2" s="1"/>
  <c r="I79" i="1"/>
  <c r="J79" i="1" s="1"/>
  <c r="Y10" i="2"/>
  <c r="Z10" i="2" s="1"/>
  <c r="I15" i="1"/>
  <c r="J15" i="1" s="1"/>
  <c r="Y71" i="2"/>
  <c r="Z71" i="2" s="1"/>
  <c r="I76" i="1"/>
  <c r="J76" i="1" s="1"/>
  <c r="Y54" i="2"/>
  <c r="Z54" i="2" s="1"/>
  <c r="I59" i="1"/>
  <c r="J59" i="1" s="1"/>
  <c r="Y103" i="2"/>
  <c r="Z103" i="2" s="1"/>
  <c r="I108" i="1"/>
  <c r="J108" i="1" s="1"/>
  <c r="Y107" i="2"/>
  <c r="Z107" i="2" s="1"/>
  <c r="I112" i="1"/>
  <c r="J112" i="1" s="1"/>
  <c r="X121" i="2"/>
  <c r="Y5" i="2"/>
  <c r="Z5" i="2" s="1"/>
  <c r="N96" i="1" l="1"/>
  <c r="O96" i="1" s="1"/>
  <c r="N121" i="1"/>
  <c r="O121" i="1" s="1"/>
  <c r="N13" i="1"/>
  <c r="O13" i="1" s="1"/>
  <c r="N84" i="1"/>
  <c r="O84" i="1" s="1"/>
  <c r="N80" i="1"/>
  <c r="O80" i="1" s="1"/>
  <c r="N19" i="1"/>
  <c r="O19" i="1" s="1"/>
  <c r="N12" i="1"/>
  <c r="O12" i="1" s="1"/>
  <c r="N32" i="1"/>
  <c r="O32" i="1" s="1"/>
  <c r="N18" i="1"/>
  <c r="O18" i="1" s="1"/>
  <c r="N36" i="1"/>
  <c r="O36" i="1" s="1"/>
  <c r="N98" i="1"/>
  <c r="O98" i="1" s="1"/>
  <c r="N124" i="1"/>
  <c r="O124" i="1" s="1"/>
  <c r="N15" i="1"/>
  <c r="O15" i="1" s="1"/>
  <c r="N56" i="1"/>
  <c r="O56" i="1" s="1"/>
  <c r="N30" i="1"/>
  <c r="O30" i="1" s="1"/>
  <c r="N112" i="1"/>
  <c r="O112" i="1" s="1"/>
  <c r="N82" i="1"/>
  <c r="O82" i="1" s="1"/>
  <c r="N55" i="1"/>
  <c r="O55" i="1" s="1"/>
  <c r="N95" i="1"/>
  <c r="O95" i="1" s="1"/>
  <c r="N99" i="1"/>
  <c r="O99" i="1" s="1"/>
  <c r="N31" i="1"/>
  <c r="O31" i="1" s="1"/>
  <c r="N11" i="1"/>
  <c r="O11" i="1" s="1"/>
  <c r="N34" i="1"/>
  <c r="O34" i="1" s="1"/>
  <c r="N77" i="1"/>
  <c r="O77" i="1" s="1"/>
  <c r="N21" i="1"/>
  <c r="O21" i="1" s="1"/>
  <c r="N119" i="1"/>
  <c r="O119" i="1" s="1"/>
  <c r="N90" i="1"/>
  <c r="O90" i="1" s="1"/>
  <c r="N94" i="1"/>
  <c r="O94" i="1" s="1"/>
  <c r="N70" i="1"/>
  <c r="O70" i="1" s="1"/>
  <c r="N57" i="1"/>
  <c r="O57" i="1" s="1"/>
  <c r="N122" i="1"/>
  <c r="O122" i="1" s="1"/>
  <c r="I125" i="1"/>
  <c r="N120" i="1"/>
  <c r="O120" i="1" s="1"/>
  <c r="N51" i="1"/>
  <c r="O51" i="1" s="1"/>
  <c r="N60" i="1"/>
  <c r="O60" i="1" s="1"/>
  <c r="N10" i="1"/>
  <c r="O10" i="1" s="1"/>
  <c r="J125" i="1"/>
  <c r="Z121" i="2"/>
  <c r="Y121" i="2"/>
  <c r="K125" i="1" l="1"/>
  <c r="L59" i="1" l="1"/>
  <c r="N59" i="1" s="1"/>
  <c r="O59" i="1" s="1"/>
  <c r="L43" i="1"/>
  <c r="N43" i="1" s="1"/>
  <c r="O43" i="1" s="1"/>
  <c r="L75" i="1"/>
  <c r="N75" i="1" s="1"/>
  <c r="O75" i="1" s="1"/>
  <c r="L81" i="1"/>
  <c r="N81" i="1" s="1"/>
  <c r="O81" i="1" s="1"/>
  <c r="L103" i="1"/>
  <c r="N103" i="1" s="1"/>
  <c r="O103" i="1" s="1"/>
  <c r="L49" i="1"/>
  <c r="N49" i="1" s="1"/>
  <c r="O49" i="1" s="1"/>
  <c r="L62" i="1"/>
  <c r="N62" i="1" s="1"/>
  <c r="O62" i="1" s="1"/>
  <c r="L113" i="1"/>
  <c r="N113" i="1" s="1"/>
  <c r="O113" i="1" s="1"/>
  <c r="L104" i="1"/>
  <c r="N104" i="1" s="1"/>
  <c r="O104" i="1" s="1"/>
  <c r="L107" i="1"/>
  <c r="N107" i="1" s="1"/>
  <c r="O107" i="1" s="1"/>
  <c r="L78" i="1"/>
  <c r="N78" i="1" s="1"/>
  <c r="O78" i="1" s="1"/>
  <c r="L115" i="1"/>
  <c r="N115" i="1" s="1"/>
  <c r="O115" i="1" s="1"/>
  <c r="L44" i="1"/>
  <c r="N44" i="1" s="1"/>
  <c r="O44" i="1" s="1"/>
  <c r="L83" i="1"/>
  <c r="N83" i="1" s="1"/>
  <c r="O83" i="1" s="1"/>
  <c r="L86" i="1"/>
  <c r="N86" i="1" s="1"/>
  <c r="O86" i="1" s="1"/>
  <c r="L45" i="1"/>
  <c r="N45" i="1" s="1"/>
  <c r="O45" i="1" s="1"/>
  <c r="L105" i="1"/>
  <c r="N105" i="1" s="1"/>
  <c r="O105" i="1" s="1"/>
  <c r="L40" i="1"/>
  <c r="N40" i="1" s="1"/>
  <c r="O40" i="1" s="1"/>
  <c r="L74" i="1"/>
  <c r="N74" i="1" s="1"/>
  <c r="O74" i="1" s="1"/>
  <c r="L91" i="1"/>
  <c r="N91" i="1" s="1"/>
  <c r="O91" i="1" s="1"/>
  <c r="L71" i="1"/>
  <c r="N71" i="1" s="1"/>
  <c r="O71" i="1" s="1"/>
  <c r="L65" i="1"/>
  <c r="N65" i="1" s="1"/>
  <c r="O65" i="1" s="1"/>
  <c r="L50" i="1"/>
  <c r="N50" i="1" s="1"/>
  <c r="O50" i="1" s="1"/>
  <c r="L101" i="1"/>
  <c r="N101" i="1" s="1"/>
  <c r="O101" i="1" s="1"/>
  <c r="L61" i="1"/>
  <c r="N61" i="1" s="1"/>
  <c r="O61" i="1" s="1"/>
  <c r="L25" i="1"/>
  <c r="N25" i="1" s="1"/>
  <c r="O25" i="1" s="1"/>
  <c r="L100" i="1"/>
  <c r="N100" i="1" s="1"/>
  <c r="O100" i="1" s="1"/>
  <c r="L38" i="1"/>
  <c r="N38" i="1" s="1"/>
  <c r="O38" i="1" s="1"/>
  <c r="L87" i="1"/>
  <c r="N87" i="1" s="1"/>
  <c r="O87" i="1" s="1"/>
  <c r="L33" i="1"/>
  <c r="N33" i="1" s="1"/>
  <c r="O33" i="1" s="1"/>
  <c r="L85" i="1"/>
  <c r="N85" i="1" s="1"/>
  <c r="O85" i="1" s="1"/>
  <c r="L76" i="1"/>
  <c r="N76" i="1" s="1"/>
  <c r="O76" i="1" s="1"/>
  <c r="L42" i="1"/>
  <c r="N42" i="1" s="1"/>
  <c r="O42" i="1" s="1"/>
  <c r="L67" i="1"/>
  <c r="N67" i="1" s="1"/>
  <c r="O67" i="1" s="1"/>
  <c r="L64" i="1"/>
  <c r="N64" i="1" s="1"/>
  <c r="O64" i="1" s="1"/>
  <c r="L63" i="1"/>
  <c r="N63" i="1" s="1"/>
  <c r="O63" i="1" s="1"/>
  <c r="L108" i="1"/>
  <c r="N108" i="1" s="1"/>
  <c r="O108" i="1" s="1"/>
  <c r="L106" i="1"/>
  <c r="N106" i="1" s="1"/>
  <c r="O106" i="1" s="1"/>
  <c r="L52" i="1"/>
  <c r="N52" i="1" s="1"/>
  <c r="O52" i="1" s="1"/>
  <c r="L111" i="1"/>
  <c r="N111" i="1" s="1"/>
  <c r="O111" i="1" s="1"/>
  <c r="L114" i="1"/>
  <c r="N114" i="1" s="1"/>
  <c r="O114" i="1" s="1"/>
  <c r="L53" i="1"/>
  <c r="N53" i="1" s="1"/>
  <c r="O53" i="1" s="1"/>
  <c r="L39" i="1"/>
  <c r="N39" i="1" s="1"/>
  <c r="O39" i="1" s="1"/>
  <c r="L110" i="1"/>
  <c r="N110" i="1" s="1"/>
  <c r="O110" i="1" s="1"/>
  <c r="L69" i="1"/>
  <c r="N69" i="1" s="1"/>
  <c r="O69" i="1" s="1"/>
  <c r="L88" i="1"/>
  <c r="N88" i="1" s="1"/>
  <c r="O88" i="1" s="1"/>
  <c r="L47" i="1"/>
  <c r="N47" i="1" s="1"/>
  <c r="O47" i="1" s="1"/>
  <c r="L73" i="1"/>
  <c r="N73" i="1" s="1"/>
  <c r="O73" i="1" s="1"/>
  <c r="L92" i="1"/>
  <c r="N92" i="1" s="1"/>
  <c r="O92" i="1" s="1"/>
  <c r="L58" i="1"/>
  <c r="N58" i="1" s="1"/>
  <c r="O58" i="1" s="1"/>
  <c r="L27" i="1"/>
  <c r="N27" i="1" s="1"/>
  <c r="O27" i="1" s="1"/>
  <c r="L72" i="1"/>
  <c r="N72" i="1" s="1"/>
  <c r="O72" i="1" s="1"/>
  <c r="L79" i="1"/>
  <c r="N79" i="1" s="1"/>
  <c r="O79" i="1" s="1"/>
  <c r="L68" i="1"/>
  <c r="N68" i="1" s="1"/>
  <c r="O68" i="1" s="1"/>
  <c r="L28" i="1"/>
  <c r="N28" i="1" s="1"/>
  <c r="O28" i="1" s="1"/>
  <c r="L48" i="1"/>
  <c r="N48" i="1" s="1"/>
  <c r="O48" i="1" s="1"/>
  <c r="L93" i="1"/>
  <c r="N93" i="1" s="1"/>
  <c r="O93" i="1" s="1"/>
  <c r="L109" i="1"/>
  <c r="N109" i="1" s="1"/>
  <c r="O109" i="1" s="1"/>
  <c r="L54" i="1"/>
  <c r="N54" i="1" s="1"/>
  <c r="O54" i="1" s="1"/>
  <c r="L37" i="1"/>
  <c r="N37" i="1" s="1"/>
  <c r="O37" i="1" s="1"/>
  <c r="L41" i="1"/>
  <c r="N41" i="1" s="1"/>
  <c r="O41" i="1" s="1"/>
  <c r="L89" i="1"/>
  <c r="N89" i="1" s="1"/>
  <c r="O89" i="1" s="1"/>
  <c r="L29" i="1"/>
  <c r="N29" i="1" s="1"/>
  <c r="O29" i="1" s="1"/>
  <c r="L26" i="1"/>
  <c r="N26" i="1" s="1"/>
  <c r="O26" i="1" s="1"/>
  <c r="L24" i="1"/>
  <c r="N24" i="1" s="1"/>
  <c r="L97" i="1"/>
  <c r="N97" i="1" s="1"/>
  <c r="O97" i="1" s="1"/>
  <c r="L116" i="1"/>
  <c r="N116" i="1" s="1"/>
  <c r="O116" i="1" s="1"/>
  <c r="L46" i="1"/>
  <c r="N46" i="1" s="1"/>
  <c r="O46" i="1" s="1"/>
  <c r="L66" i="1"/>
  <c r="N66" i="1" s="1"/>
  <c r="O66" i="1" s="1"/>
  <c r="N125" i="1" l="1"/>
  <c r="O24" i="1"/>
  <c r="O125" i="1" s="1"/>
  <c r="O127" i="1" s="1"/>
</calcChain>
</file>

<file path=xl/sharedStrings.xml><?xml version="1.0" encoding="utf-8"?>
<sst xmlns="http://schemas.openxmlformats.org/spreadsheetml/2006/main" count="2891" uniqueCount="997">
  <si>
    <t xml:space="preserve">CONSOLIDADO ESTUDIO DE LA OFERTA </t>
  </si>
  <si>
    <t xml:space="preserve">CODIGO: GCO-040-PDT-002-f-016               </t>
  </si>
  <si>
    <t>VERSION: 6</t>
  </si>
  <si>
    <t>Objeto del contrato:</t>
  </si>
  <si>
    <t>“Prestar el servicio integral de aseo y cafetería, adquisición de insumo y alquiler de equipos y/o maquinaria, en las instalaciones que señale el DANE de conformidad con las características técnicas indicadas por la Entidad”.</t>
  </si>
  <si>
    <t>ITEM</t>
  </si>
  <si>
    <t>Descripción del bien o servicio</t>
  </si>
  <si>
    <t>Cantidad</t>
  </si>
  <si>
    <t>ASECOLBAS LTDA</t>
  </si>
  <si>
    <t>SERVIASEO</t>
  </si>
  <si>
    <t>LADOINSA LABORES DOTACIONES INDUSTRIALES SAS</t>
  </si>
  <si>
    <t>CONSERJES INMOBILIARIOS LTDA</t>
  </si>
  <si>
    <t xml:space="preserve"> ADMINISTRADORA RAM LTDA</t>
  </si>
  <si>
    <t>3 de febrero de 2023 12:58 p. m.</t>
  </si>
  <si>
    <t xml:space="preserve">   27 de enero 2023 13:58</t>
  </si>
  <si>
    <t>03 de febrero 2023 16:40</t>
  </si>
  <si>
    <t>03 de febrero 2023  12:41</t>
  </si>
  <si>
    <t>31 de enero 2023 14:28</t>
  </si>
  <si>
    <t>Valor unitario incluido IVA</t>
  </si>
  <si>
    <t>1. PERSONAL ( MENSUAL)</t>
  </si>
  <si>
    <t>DIRECCIÓN TERRITORIAL: 01_CAN - CENTRAL</t>
  </si>
  <si>
    <t>SEDE: BOGOTA CAN - CENTRAL/ Dirección: Carrera 59 N° 26-70 Interior I - CAN</t>
  </si>
  <si>
    <t>Coordinador (tiempo completo) (UNIDAD)</t>
  </si>
  <si>
    <t>Operario de aseo y cafetería (tiempo completo) (UNIDAD)</t>
  </si>
  <si>
    <t>Operario de mantenimiento capacitado para trabajo en alturas nivel básico (tiempo completo) (UNIDAD)</t>
  </si>
  <si>
    <t>Jardinero (Medio Tiempo) (UNIDAD)</t>
  </si>
  <si>
    <t>SEDE: BOGOTA CAN - CENTRAL - CASA ESMERALDA/ Dirección: Carrera 59A N° 44A 30</t>
  </si>
  <si>
    <t>DIRECCIÓN TERRITORIAL: 02_CENTRO - BOGOTA</t>
  </si>
  <si>
    <t>SEDE: BOGOTA/ Calle 64 G N° 92 50/56/64, Barrio Álamos Norte</t>
  </si>
  <si>
    <t>SEDE: SIPSA-CORABASTOS/ bodega No. 47 Local 0501 localizada en la Corporación de Abastos de Bogotá – CORABASTOS</t>
  </si>
  <si>
    <t>Operario de aseo y cafetería (medio Tiempo) (UNIDAD)</t>
  </si>
  <si>
    <t>2. INSUMOS Y CAFETERIA</t>
  </si>
  <si>
    <t>INSUMOS DE CAFETERIA</t>
  </si>
  <si>
    <t xml:space="preserve">AROMÁTICA Especificación: (- Para infusión
- Cajas disponbiles en mínimo tres (3) sabores
- 100% naturales) (Cajas de mínimo 20 en sobres.) </t>
  </si>
  <si>
    <t xml:space="preserve">AZÚCAR 1 Especificación: (- Blanca
- Empaque elaborado en materiales atóxicos
- Debe cumplir con Resolución 333 de 2011 sobre rotulado y etiquetado nutricional y las normas que la modifiquen) (Bolsa de mínimo 200 sobres o tubipacks de 5 gr) </t>
  </si>
  <si>
    <t xml:space="preserve">CAFÉ 2 Especificación: (- 100% café tostado y molido
- Tipo medio
- Descafeinado
- Empacada en bolsa de polipropileno aluminizada resistente a la humedad y al oxigeno
-  Debe cumplir con Resolución 333 de 2011 sobre rotulado y etiquetado nutricional y las normas que
la modifiquen) (Libra) </t>
  </si>
  <si>
    <t xml:space="preserve">CREMA PARA CAFÉ Especificación: (- No láctea
- Debe cumplir con Resolución 333 de 2011 sobre rotulado y etiquetado nutricional y las normas que la modifiquen) (Bolsas de mínimo 100 sobres de mínimo 4 gr) </t>
  </si>
  <si>
    <t xml:space="preserve">CUCHILLO DE COCINA (COMPRA) Especificación: (- Hoja elaborada en acero inoxidable de mínimo 20 cm de largo y 2 cm de ancho.
- Mango liso elaborado en polipropileno negro) (Unidad) </t>
  </si>
  <si>
    <t xml:space="preserve">FILTRO PARA GRECA 2 Especificación: (- Elaborada en tela
- Para greca
- Capacidad de una 1 libra) (Unidad) </t>
  </si>
  <si>
    <t xml:space="preserve">JARRA Especificación: (- Elaborada en plástico
- Capacidad mínima de 2 litros
- Con tapa) (Unidad) </t>
  </si>
  <si>
    <t xml:space="preserve">POCILLOS (COMPRA) Especificación: (- Elaborado en porcelana blanca para café
- Sin diseño
- De mínimo 150 cc
- No se debe rayar con el uso de cubiertos
- Debe ser apta para uso en microondas) (Unidad) </t>
  </si>
  <si>
    <t xml:space="preserve">SERVILLETA DE TELA Especificación: (- Elaborada en tela
- Color blanco
- Dimensiones mínimas de 40 cm de largo y 40 cm de ancho.) (Unidad) </t>
  </si>
  <si>
    <t xml:space="preserve">TERMO PARA CAFÉ 2 Especificación: ( - Térmico, con bomba tipo dispensador. Portatil.  
 - Bomba manual para dispensar la bebida.  
 - Acero inoxidable y plastico. 
 - Agarradera plastica, tapa con empaque, bomba manual. 
 - Capacidad mínima de 3 litros) (Unidad) </t>
  </si>
  <si>
    <t xml:space="preserve">TIJERAS DE COCINA (COMPRA) Especificación: (- Hojas elaborada en acero inoxidable de mínimo 20 cm de largo
- Mango de plástico liso) (Unidad) </t>
  </si>
  <si>
    <t>INSUMOS DE ASEO</t>
  </si>
  <si>
    <t xml:space="preserve">ABRILLANTADOR PARA PISO LAMINADO Especificación: (- Con agente(s) con efecto limpiador y brillador.) (Galon ) </t>
  </si>
  <si>
    <t xml:space="preserve">ALCOHOL INDUSTRIAL 1 Especificación: ( - Solución acuosa de alcohol etílico desnaturalizado con una concentración mínima de 70%
 - Desnaturalizado) (Galon ) </t>
  </si>
  <si>
    <t xml:space="preserve">AMBIENTADOR 1 Especificación: (- Solución con alcohol etílico y solventes.
- Con fragancia en una concentración del 1,5%
- En múltiples fragancias
 - Envase correctamente etiquetado bajo los parámetros establecidos en el sistema globalmente armonizado.) (Galon ) </t>
  </si>
  <si>
    <t xml:space="preserve">ATOMIZADORES Especificación: (- Elaborado en plástico
- Reutilizable
- Capacidad mínima de 500 cc
- con pistola) (Unidad ) </t>
  </si>
  <si>
    <t xml:space="preserve">BAYETILLA 1 Especificación: ( - En tela fileteada
 -  100% algodón y fibra natural 
- Color blanco sin estampado
-Tamaño mínimo de 100 cm de largo por 70 cm de ancho) (Unidad ) </t>
  </si>
  <si>
    <t xml:space="preserve">BAYETILLA 2 Especificación: ( - En tela fileteada
 - 100% algodón y fibra natural 
 - Color rojo sin estampado
 -Tamaño mínimo de 100 cm de largo por 70 cm de ancho) (Unidad ) </t>
  </si>
  <si>
    <t xml:space="preserve">BLANQUEADOR O HIPOCLORITO 1 Especificación: (- Solución con una concentración mínima del 5%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uso) (Galon ) </t>
  </si>
  <si>
    <t xml:space="preserve">BOLSAS PLÁSTICA 10 Especificación: (- Elaborada en polietileno de baja densidad
- De color blanco
- Calibre de mínimo 2
- Tamaño de 60 cm de ancho por 70 cm de largo) (Paquete de mínimo 6) </t>
  </si>
  <si>
    <t xml:space="preserve">BOLSAS PLÁSTICA 22 Especificación: (- Elaborada en polietileno de baja densidad
- De color negro
- Calibre de mínimo 3
- Tamaño de 80 cm de ancho por 110 cm de largo) (paquete x 6 ) </t>
  </si>
  <si>
    <t xml:space="preserve">BOLSAS PLÁSTICA 23 Especificación: (- Elaborada en polietileno de baja densidad
- De color verde
- Calibre de mínimo 3
- Tamaño de 80 cm de ancho por 110 cm de largo) (Paquete de mínimo 6) </t>
  </si>
  <si>
    <t xml:space="preserve">BOLSAS PLÁSTICA 24 Especificación: (- Elaborada en polietileno de baja densidad
- De color blanco
-Calibre de mínimo 3
- Tamaño de 80 cm de ancho por 110 cm de largo) (Paquete de mínimo 6) </t>
  </si>
  <si>
    <t xml:space="preserve">BOLSAS PLÁSTICA 25 Especificación: (- Elaborada en polietileno de baja densidad
- De color rojo
-Calibre de mínimo 3
- Tamaño de 80 cm de ancho por 110 cm de largo
- Con impresión de aviso de riesgo biológico) (Paquete de mínimo 6) </t>
  </si>
  <si>
    <t xml:space="preserve">BOLSAS PLÁSTICA 8 Especificación: (- Elaborada en polietileno de baja densidad
- De color negro
-Calibre de mínimo 2
- Tamaño de 60 cm de ancho por 70 cm de largo) (Paquete de mínimo 6) </t>
  </si>
  <si>
    <t xml:space="preserve">BOLSAS PLÁSTICA 9 Especificación: (- Elaborada en polietileno de baja densidad
- De color verde
- Calibre de mínimo 2
- Tamaño de 60 cm de ancho por 70 cm de largo) (Paquete de mínimo 6) </t>
  </si>
  <si>
    <t xml:space="preserve">BRILLADOR 1 Especificación: (- Mopa elaborada en algodón
- Área de barrido mínima de 100 cm de largo por 16cm de ancho
- Armazón y mango metálico) (Unidad ) </t>
  </si>
  <si>
    <t xml:space="preserve">BRILLAMETAL EN CREMA Especificación: (- Con agentes con efecto limpiador, pulidor y brillador.
- Para todo tipo de metales
 - El  envase del producto deberá estar correctamente etiquetado, indicando: nombre comercial del producto, pictogramas de los compuestos peligrosos e instrucciones de uso) (Unidad ) </t>
  </si>
  <si>
    <t xml:space="preserve">CEPILLO PARA SANITARIO (CHURRUSCO) Especificación: (- Cerdas duras elaboradas en fibras plásticas
- Extensión mínima de las cerdas es de 2,5 cm
- Base y mango elaborados en plástico
- Mango con longitud mínima de 33 cm) (Unidad ) </t>
  </si>
  <si>
    <t xml:space="preserve">CEPILLOS 1 Especificación: (- Tipo plancha, con mango de plástico
- Cuerpo elaborado en plástico
- Cerdas duras en fibra plástica
- Tamaño mínimo de 15 cm de largo por 5cm de ancho por 6 cm de alto.) (unidad) </t>
  </si>
  <si>
    <t xml:space="preserve">CERA POLIMÉRICA Especificación: (- Polimérica autobrillante.
- Con polímeros acrílicos, nivelantes y plastificantes.
- Neutra (para pisos de todos los colores)
- Contenido mínimo de sólidos del 10%) (Galon ) </t>
  </si>
  <si>
    <t xml:space="preserve">CHAMPÚ PARA ALFOMBRAS Y TAPIZADOS 1 Especificación: (- Con agente(s) principal(es) con efecto limpiador en una concentración mínima del 8%
 - El envase debe estar  correctamente etiquetado: nombre comercial del producto, pictogramas de los compuestos peligrosos e instrucciones de uso) (Galon ) </t>
  </si>
  <si>
    <t xml:space="preserve">CREOLINA 2 Especificación: (- Solución con una concentración mínima de fenoles de 4%) (Galon ) </t>
  </si>
  <si>
    <t xml:space="preserve">DESINFECTANTE PARA USO GENERAL 1 Especificación: (- Con agente(s) tensoactivo(s) con efecto antibacterial en una concentración mínima del 0,2%
- Con agente(s) tensoactivo(s) con efecto limpiador y desengrasante en una concentración mínima del 1,5%
 - El envase debe estar  correctamente etiquetados bajo los parámetros establecidos en el sistema globalmente armonizado indicando: nombre comercial del producto, pictogramas de los compuestos peligrosos e instrucciones de uso) (Galon ) </t>
  </si>
  <si>
    <t xml:space="preserve">DESTAPADOR PARA SANITARIO (CHUPA) Especificación: (- Tipo campana
- Chupa elaborada en caucho
- Diámetro mínimo de 12 cm
- Mango elaborado en plástico o madera
- Mango con longitud mínima de 33 cm) (Unidad) </t>
  </si>
  <si>
    <t xml:space="preserve">DETERGENTE MULTIUSOS EN POLVO Especificación: (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) (Polvo, en bolsa plástica o recipiente plástico
con un peso de 1.000 gr) </t>
  </si>
  <si>
    <t xml:space="preserve">DETERGENTE MULTIUSOS EN POLVO Especificación: (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) (Unidad ) </t>
  </si>
  <si>
    <t xml:space="preserve">ESCOBA 3 Especificación: (- Cerdas suaves elaboradas con PET calibre entre 0,3 y 0,4 mm.
- Área de barrido mínima de 35 cm de largo por 8 cm de ancho por 10 cm de alto
- Material de base en plástico con acople tipo rosca
) (Unidad ) </t>
  </si>
  <si>
    <t xml:space="preserve">ESCOBA 4 Especificación: (- Cerdas duras elaboradas con PET calibre entre 0,4 y 0,6 mm.
- Área de barrido mínima de 35 cm de largo por 8 cm de ancho por 10 cm de alto
- Material de base en plástico con acople tipo rosca
) (Unidad ) </t>
  </si>
  <si>
    <t xml:space="preserve">ESPONJILLA 1 Especificación: (- Espuma enmallada
- Tamaño mínimo de 7 cm de largo por 10 cm de ancho) (Unidad) </t>
  </si>
  <si>
    <t xml:space="preserve">ESPONJILLA 2 Especificación: (- Doble uso (material de esponjilla blanda y abrasiva)
- Tamaño mínimo de 7 cm de largo por 10 cm de
ancho) (Unidad) </t>
  </si>
  <si>
    <t xml:space="preserve">ESPONJILLA 3 Especificación: (- Abrasiva
- Tamaño mínimo de 9 cm de largo por 12 cm de) (Unidad) </t>
  </si>
  <si>
    <t xml:space="preserve">GUANTES 1 Especificación: (- Tipo doméstico
- Elaborados en látex
- Calibre mínimo de 18
- Tallas 7 a 9
- Color amarillo) (Par) </t>
  </si>
  <si>
    <t xml:space="preserve">GUANTES 2 Especificación: (- Tipo doméstico
- Elaborados en látex
- Calibre mínimo de 18
- Tallas 7 a 9
- Color negro) (Unidad ) </t>
  </si>
  <si>
    <t xml:space="preserve">GUANTES 4 Especificación: (- Tipo doméstico
- Elaborados en látex
- Calibre mínimo de 25
- Tallas 7 a 9
- Color rojo) (Par) </t>
  </si>
  <si>
    <t xml:space="preserve">GUANTES 8 Especificación: (- Tipo mosquetero
- Calibre mínimo de 40
- Tallas 7 a 9
- Color negro) (Par) </t>
  </si>
  <si>
    <t xml:space="preserve">HARAGANES 2 (COMPRA) Especificación: (- Para limpiar vidrios
- Con banda de goma con longitud mínima de 50 cm.
- Mango metálico extensible con longitud mínima
de 60 cm y máxima de 150 cm) (Unidad) </t>
  </si>
  <si>
    <t xml:space="preserve">JABÓN DE DISPENSADOR PARA MANOS 3 Especificación: (- Con agente limpiador en una concentración mínima del 6%.
- Con agente antibacterial en una concentración mínima del 0,2%
- Con agente humectante en una concentración mínima del 3%
- pH entre 5,5 a 7
- Disponible en mínimo (2) dos fragancias) (Unidad ) </t>
  </si>
  <si>
    <t xml:space="preserve">JABÓN PARA LOZA 1 Especificación: (- Con agente(s) tensoactivo(s) principal(es) con efecto limpiador y desengrasante en una concentración mínima del 8%.
- Disponible en mínimo (2) dos fragancias
 - El  envase del producto deberá estar correctamente etiquetado bajo los parámetros establecidos en el sistema globalmente armonizado, indicando: nombre comercial del producto, pictogramas de los compuestos peligrosos e instrucciones de uso) (Líquido, en recipiente plástico con capacidad mínima de 3.785 cc) </t>
  </si>
  <si>
    <t xml:space="preserve">LIMPIADOR MULTIUSOS 1 Especificación: (- Con agente(s) tensoactivo(s) principal(es) con efecto limpiador en una concentración mínima del 8%
- Disponible en mínimo (2) dos fragancias
 - El envase debe estar  correctamente etiquetados bajo los parámetros establecidos en el sistema globalmente armonizado indicando: nombre comercial del producto, pictogramas de los compuestos peligrosos e instrucciones de uso) (Galon ) </t>
  </si>
  <si>
    <t xml:space="preserve">LIMPIONES 1 Especificación: (- En tela de toalla fileteada
- Color blanco sin estampado
- Tamaño mínimo de 45cm de largo por 45cm de ancho.) (Unidad ) </t>
  </si>
  <si>
    <t xml:space="preserve">LÍQUIDO DESENGRASANTE Especificación: ( - Con agente(s) tensoactivo(s) principal(es) con efecto limpiador y desengrasante en una concentración mínima del 10%
 - El envase debe estar  correctamente etiquetados bajo los parámetros establecidos en el sistema globalmente armonizado indicando: nombre comercial del producto, pictogramas de los compuestos peligrosos e instrucciones de uso
) (Galon ) </t>
  </si>
  <si>
    <t xml:space="preserve">LÍQUIDO PARA LIMPIAR VIDRIOS 1 Especificación: (- Con agente(s) principal(es) con efecto limpiador y desengrasante en una concentración mínima del 4%
- Disponible mínimo en dos (2) fragancias
 - El envase debe estar  correctamente etiquetados bajo los parámetros establecidos en el sistema globalmente armonizado indicando: nombre comercial del producto, pictogramas de los compuestos peligrosos e instrucciones de uso) (Galon ) </t>
  </si>
  <si>
    <t xml:space="preserve">MANGO MADERA TRAPERO 1 Especificación: (- Extensión mínima de 140 cm
- Acople plástico o rosca para palos de escoba
 ) (Unidad ) </t>
  </si>
  <si>
    <t xml:space="preserve">MANGO METÁLICO TRAPERO 1 Especificación: (- Extensión mínima de 140 cm
- Acople plástico o rosca para palos de escoba
 ) (Unidad ) </t>
  </si>
  <si>
    <t xml:space="preserve">MANGO METÁLICO TRAPERO 1 Especificación: (- Extensión mínima de 140 cm
- Acople plástico o rosca para palos de Trapero
 ) (Unidad ) </t>
  </si>
  <si>
    <t xml:space="preserve">MANTENEDOR DE PISOS Especificación: (- Polimérico autobrillante.
- Con polímeros acrílicos, nivelantes y plastificantes.
- Contenido mínimo de sólidos del 8%) (Galon ) </t>
  </si>
  <si>
    <t xml:space="preserve">MEZCLADOR 2 Especificación: (
 - Mezcladores  elaborados en madera y/o apartir de recursos renovables como la caña de azucar y/o almidón de maíz
  - Longitud mínima de 11 cm) (Paquete ) </t>
  </si>
  <si>
    <t xml:space="preserve">MEZCLADOR 2 Especificación: (
 - Mezcladores  elaborados en madera y/o apartir de recursos renovables como la caña de azucar y/o almidón de maíz
  - Longitud mínima de 11 cm) (Paquete de mínimo 500) </t>
  </si>
  <si>
    <t xml:space="preserve">PAD- CAFÉ Especificación: (- Para remoción
- Diámetro mínimo de 16 pulgadas
- Café) (Unidad) </t>
  </si>
  <si>
    <t xml:space="preserve">PAD- NEGRO Especificación: (- Para remoción
- Diámetro mínimo de 16 pulgadas
- Negro) (Unidad ) </t>
  </si>
  <si>
    <t xml:space="preserve">PAD- ROJO Especificación: (- Para remoción
- Diámetro mínimo de 16 pulgadas
- Rojo) (Unidad ) </t>
  </si>
  <si>
    <t xml:space="preserve">PAÑO ABSORBENTE MULTIUSOS 1 Especificación: (- Material que no libera motas o pelusas
-Interfoliado
- Reutilizable
- Tamaño mínimo de 38 cm de largo por 25 cm de ancho) (Unidad ) </t>
  </si>
  <si>
    <t xml:space="preserve">PAPEL HIGIÉNICO 1 Especificación: ( - Rollo con longitud mínima de 30 metros
 - Doble hoja blanca
 - Sin fragancia) (Rollo ) </t>
  </si>
  <si>
    <t xml:space="preserve">PAPEL HIGIÉNICO 2 Especificación: (- Rollo con longitud mínima de 250 metros
- Doble hoja de color natural
- Sin fragancia) (Rollo ) </t>
  </si>
  <si>
    <t xml:space="preserve">PASTILLA DESINFECTANTE PARA SANITARIO Especificación: (- Con agentes bactericidas, fungicidas y virucidas.) (Unidad) </t>
  </si>
  <si>
    <t xml:space="preserve">PASTILLAS DE HIPOCLORITO PARA ORINALES (BAÑOS) Especificación: (Formato del cloro - Pastillas
Nombre del cloro - Cloro Pastillas 91% (Hipoclorito de calcio)) (Paquete) </t>
  </si>
  <si>
    <t xml:space="preserve">PUNTO ECOLÓGICO 6 Especificación: (-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100 litros para cada contenedor
- Contenedores elaborados en plástico) (Unidad) </t>
  </si>
  <si>
    <t xml:space="preserve">RECOGEDOR DE BASURA 1 Especificación: (- Elaborado en plástico
- Con banda de goma y dientas barrescobas
- Mango con longitud mínima de 70 cm) (Unidad) </t>
  </si>
  <si>
    <t xml:space="preserve">REMOVEDOR DE CERA Especificación: (- Con agente activo alcalino en una concentración mínima del 9%
- pH entre 11 y 14) (Galon ) </t>
  </si>
  <si>
    <t xml:space="preserve">REPELENTE MURAVE  AVES Y MURCIELAGOS  Especificación: (PLAGAS QUE CONTROLA: Aves y murciélagos
INGREDIENTE ACTIVO: Isonaftol, 2 – cancafona, Mentol, BHT y Aceite Mineral.
FORMULACIÓN: Solución oleosa
) (Galon ) </t>
  </si>
  <si>
    <t xml:space="preserve">SELLANTE PARA PISOS Especificación: (- Polimérico autobrillante.
- Con polímeros acrílicos, nivelantes y plastificantes.
- Contenido mínimo de sólidos del 20%
 - El envase debe estar  correctamente etiquetados bajo los parámetros establecidos en el sistema globalmente armonizado indicando: nombre comercial del producto, pictogramas de los compuestos peligrosos e instrucciones de uso) (Unidad) </t>
  </si>
  <si>
    <t xml:space="preserve">TOALLAS PARA MANOS 6 Especificación: (- Toallas interdobladas, paquete con mínimo 150 unidades
- Doble hoja con un tamaño mínimo de 20 cm de largo por 15 cm de ancho
 - Hoja color natural) (Unidad ) </t>
  </si>
  <si>
    <t xml:space="preserve">TRAPERO 3 Especificación: (- Elaborado con hilaza de algodón natural
- Mecha con peso mínimo de 450 gr y extensión mínima de 32 cm de largo
- Material de base en plástico con acople tipo rosca) (Unidad) </t>
  </si>
  <si>
    <t xml:space="preserve">TRAPERO MECHA PLANA 450 GRS Especificación: (Trapero absorbentes con tecnología de torsión en sus hilazas, más fibras y menos rastro de motas al momento de trapear.) (Unidad) </t>
  </si>
  <si>
    <t xml:space="preserve">VARSOL ECOLÓGICO 2 Especificación: (- Solución con agentes desinfectantes, desmanchadores y desengrasantes  en concentración mínima del 15%.
- Biodegradable mínimo en un 95%) (Galon ) </t>
  </si>
  <si>
    <t xml:space="preserve">VASOS 2 Especificación: ( - Elaborado en cartón 97% biodegradable
- Capacidad mínima de 4 oz) (Paquete de mínimo 50 unidades) </t>
  </si>
  <si>
    <t xml:space="preserve">VASOS PLÁSTICO Especificación: ( - Elaborado en Plástico
- Capacidad mínima de 9 oz) (Paquete de mínimo 50 unidades) </t>
  </si>
  <si>
    <t>3. ALQUILER (MENSUAL)</t>
  </si>
  <si>
    <t xml:space="preserve">CARRO EXPRIMIDOR DE TRAPERO 1 Especificación: ( - Elaborado en plástico
 - Capacidad mínima de 24 litros
 - Con cuatro ruedas y manija de escurridor) (UNIDAD) </t>
  </si>
  <si>
    <t xml:space="preserve">ESCALERA 4 Especificación: ( - Cuerpo Metálico
- Altura mínima de mínimo seis pasos. ) (UNIDAD) </t>
  </si>
  <si>
    <t xml:space="preserve">MANGUERA Especificación: (- Longitud mínima de 100 metros
- Elaborada en PVC
- Con terminales roscadas en ambos extremos
- Incluye accesorios: acoples y pistola) (UNIDAD) </t>
  </si>
  <si>
    <t xml:space="preserve">SEÑALES PEATONALES DE PREVENCIÓN Y ATENCIÓN 1 Especificación: (- Elaborado en plástico
- Tipo tijera, plegable
- Tamaño mínimo de 25 cm de ancho por 60 cm de alto por 22 cm de largo.
- Impresión en las dos caras con las palabras "Cerrado" o "Área cerrada" o "No pasar".
- Color amarillo) (UNIDAD) </t>
  </si>
  <si>
    <t xml:space="preserve">SEÑALES PEATONALES DE PREVENCIÓN Y ATENCIÓN 3 Especificación: (- Elaborado en plástico
- Tipo tijera, plegable
- Tamaño mínimo de 25 cm de ancho por 60 cm de alto por 22 cm de largo.
- Impresión en las dos caras con las palabras "Piso húmedo o "Piso mojado"".
- Color amarillo
- Acordes con la reglamentación establecida por la NTC 1461) (UNIDAD) </t>
  </si>
  <si>
    <t xml:space="preserve">DISPENSADOR PARA PAPEL HIGIÉNICO 2 Especificación: (- Elaborado en acero inoxidable
- Para rollo de 250 metros y 400 metros
- Con visor para ver el estado del rollo
- Con cerradura y llave
- Incluye los elementos necesarios para realizar la instalación en pared
-Incluye el costo de instalación.) (UNIDAD) </t>
  </si>
  <si>
    <t xml:space="preserve">DISPENSADOR DE JABÓN LÍQUIDO 1 Especificación: (-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instalación) (UNIDAD) </t>
  </si>
  <si>
    <t xml:space="preserve">GRECA PARA TINTOS 3 Especificación: (-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tintos) (UNIDAD) </t>
  </si>
  <si>
    <t xml:space="preserve">HORNO MICROONDAS DE TIPO INDUSTRIAL Especificación: (- Potencia mínima de 1000 w
- Tamaño mínimo de 30 cm de ancho por 30 cm de alto por 40 cm de profundidad.
- Descongelamiento automático
- Con programas automáticos) (UNIDAD) </t>
  </si>
  <si>
    <t xml:space="preserve">EXTENSIÓN ELÉCTRICA 2 Especificación: (- De mínimo 30 metros de longitud
- Recubierta en plástico PVC
- Con clavijas
- Tipo industrial) (UNIDAD) </t>
  </si>
  <si>
    <t xml:space="preserve">ASPIRADORA 2 Especificación: (- De uso industrial para aspirado en seco y húmedo
- Motor con potencia entre 1200 w y 1400 w
- Capacidad entre 45 y 55 litros
- Cable de potencia con longitud mínima de 5m
- Accesorios mínimos: manguera puntera, 2 tubos para extensión, cepillos para tapizados) (UNIDAD) </t>
  </si>
  <si>
    <t xml:space="preserve">LAVABRILLADORA DE PISOS 1 Especificación: (-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
) (UNIDAD) </t>
  </si>
  <si>
    <t xml:space="preserve">HIDROLAVADORA Especificación: ( - Motor eléctrico y potencia de mínimo 2.2 Kw - 1.450 RPM y entre 2.5 HP y 3.5 HP.
 - Presión de salida de agua entre 1500 psi y 1900 psi.
 - Con ruedas) (UNIDAD) </t>
  </si>
  <si>
    <t xml:space="preserve">GUADAÑAS Especificación: (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funcionamiento (Máximo 3 galones)) (UNIDAD) </t>
  </si>
  <si>
    <t>4. SERVICIOS ESPECIALES</t>
  </si>
  <si>
    <t>FUMIGACIÓN</t>
  </si>
  <si>
    <t xml:space="preserve">SEDE: BOGOTA CAN - CENTRAL/ Dirección: Carrera 59 N° 26-70 Interior I - CAN: Fumigación de roedores y vectores 4000 m2  (UNIDAD) </t>
  </si>
  <si>
    <t>N/A ACUERDO MARCO</t>
  </si>
  <si>
    <t xml:space="preserve">SEDE: BOGOTA CAN - CENTRAL - CASA ESMERALDA/ Dirección: Carrera 59A N° 44A 30: Fumigación de roedores y vectores 130 m2  (UNIDAD) </t>
  </si>
  <si>
    <t xml:space="preserve">SEDE: BOGOTA/ Calle 64 G N° 92 50/56/64, Barrio Álamos Norte: Fumigación de roedores y vectores 1478 m2  (UNIDAD) </t>
  </si>
  <si>
    <t xml:space="preserve">SEDE: SIPSA-CORABASTOS/ bodega No. 47 Local 0501 localizada en la Corporación de Abastos de Bogotá – CORABASTOS: Fumigación de roedores y vectores 100 m2  (UNIDAD) </t>
  </si>
  <si>
    <t>JARDINERIA</t>
  </si>
  <si>
    <t xml:space="preserve">SEDE: BOGOTA CAN - CENTRAL/ Dirección: Carrera 59 N° 26-70 Interior I - CAN: Jardineria zonas verdes 300 m2 (UNIDAD) </t>
  </si>
  <si>
    <t>Total</t>
  </si>
  <si>
    <t>Valor Unitario media podada inferior - superior Incluido IVA</t>
  </si>
  <si>
    <t>Valor Unitario media podada inferior - superior  IVA (redondeado)</t>
  </si>
  <si>
    <t>Valor Unitario media podada inferior - superior  IVA (redondeado) * Cantidad</t>
  </si>
  <si>
    <t xml:space="preserve">DESCRIPCIÓN DEL BIEN O SERVICIO  </t>
  </si>
  <si>
    <t>UNIDAD DE MEDIDA</t>
  </si>
  <si>
    <t>CANTIDAD</t>
  </si>
  <si>
    <t>Validación 1</t>
  </si>
  <si>
    <t>Cálculo Media podada 1</t>
  </si>
  <si>
    <t>Validación 2</t>
  </si>
  <si>
    <t>Cálculo Media podada 2</t>
  </si>
  <si>
    <t>Validación 3</t>
  </si>
  <si>
    <t>Cálculo Media podada 3</t>
  </si>
  <si>
    <t>Validación 4</t>
  </si>
  <si>
    <t>Cálculo Media podada 4</t>
  </si>
  <si>
    <t>Validación 5</t>
  </si>
  <si>
    <t>Cálculo Media podada 5</t>
  </si>
  <si>
    <t>contar</t>
  </si>
  <si>
    <t>MINIMO</t>
  </si>
  <si>
    <t>MAXIMO</t>
  </si>
  <si>
    <t>MEDIA PODADA INF Y SUP</t>
  </si>
  <si>
    <t>MEDIA PODADA INF Y SUP x Cantidad</t>
  </si>
  <si>
    <t>TOTAL MEDIA PODADA X 8 MESES</t>
  </si>
  <si>
    <t>UNIDAD</t>
  </si>
  <si>
    <t>NO SE ENCUENTRA EN EL SIMULADOR DE COLOMBIA COMPRA</t>
  </si>
  <si>
    <t>Observación</t>
  </si>
  <si>
    <t>NECESIDAD AJUSTADA</t>
  </si>
  <si>
    <t>Valor Unitario media podada inferior - superior  IVA (redondeado) * Cantidad *8 MESES</t>
  </si>
  <si>
    <t>CDP</t>
  </si>
  <si>
    <t>diferencia</t>
  </si>
  <si>
    <t>ITEM SIMULADOR</t>
  </si>
  <si>
    <t>No.</t>
  </si>
  <si>
    <t>Bien</t>
  </si>
  <si>
    <t xml:space="preserve">Especificación </t>
  </si>
  <si>
    <t xml:space="preserve">Presentación </t>
  </si>
  <si>
    <t>Cantidad Mensual</t>
  </si>
  <si>
    <t>Precio unitario</t>
  </si>
  <si>
    <t>Sede 1</t>
  </si>
  <si>
    <t>Sede 2</t>
  </si>
  <si>
    <t>Sede 3</t>
  </si>
  <si>
    <t>Sede 4</t>
  </si>
  <si>
    <t>Jabón para loza 1 (Compra)</t>
  </si>
  <si>
    <t>- Con agente(s) tensoactivo(s) principal(es) con efecto limpiador y desengrasante en una concentración mínima del 8%.
- Disponible en mínimo (2) dos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Debe contener concentraciones de fósforo iguales o inferiores a 0.65% de fósforo (Resolución 0689 de 2016)</t>
  </si>
  <si>
    <t>Líquido, en recipiente plástico con capacidad mínima de 3.785 ml</t>
  </si>
  <si>
    <t>Jabón para loza 2 (Compra)</t>
  </si>
  <si>
    <t>Líquido, en recipiente plástico de mínimo 500 ml</t>
  </si>
  <si>
    <t>Jabón para loza 3 (Compra)</t>
  </si>
  <si>
    <t xml:space="preserve"> - Con agente(s) tensoactivo(s) principal(es) con efecto limpiador y desengrasante en una concentración mínima del 15%.
 - Disponible en mínimo (2) dos fragancias
- El envase debe estar correctamente etiquetados bajo los parámetros establecidos en el sistema globalmente armonizado (Decreto 1496 de 2018) indicando: nombre comercial del producto, pictogramas de los compuestos peligrosos si aplica e instrucciones de uso.
- Debe contener concentraciones de fósforo iguales o inferiores a 0.65% de fósforo (Resolución 0689 de 2016)</t>
  </si>
  <si>
    <t>Crema, en recipiente plástico de mínimo 850 g</t>
  </si>
  <si>
    <t>Jabón para loza 4 (Compra)</t>
  </si>
  <si>
    <t>- Con agente(s) tensoactivo(s) con efecto limpiador y desengrasante. 
- Disponible en múltiples fragancias.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Con etiqueta de amigable con el ambiente
- Debe contener concentraciones de fósforo iguales o inferiores a 0.65% de fósforo (Resolución 0689 de 2016)</t>
  </si>
  <si>
    <t>Crema, en recipiente plástico de mínimo 1000 g</t>
  </si>
  <si>
    <t>Jabón en barra (Compra)</t>
  </si>
  <si>
    <t>-Composición de ácidos grasos de mínimo 50%.
- Debe contener concentraciones de fósforo iguales o inferiores a 0.65% de fósforo (Resolución 0689 de 2016)</t>
  </si>
  <si>
    <t>Barra, unidad con peso mínimo de 250 g en
envoltura individual</t>
  </si>
  <si>
    <t>Jabón en barra azul (Compra)</t>
  </si>
  <si>
    <t>- Todo tipo de uso
- Biodegradable
- No debe contener PVC o Poliestireno expandido u otros plásticos de un solo uso tanto en el envase como en el embalaje.
- Debe contener concentraciones de fósforo iguales o inferiores a 0.65% de fósforo (Resolución 0689 de 2016)</t>
  </si>
  <si>
    <t>Jabón abrasivo (Compra)</t>
  </si>
  <si>
    <t>-Con agente(s) tensoactivo(s) pincipal(es) con efecto limpiador, pulidor y desengrasante
- Con agente activo mínimo del 5%
- Debe contener concentraciones de fósforo iguales o inferiores a 0.65% de fósforo (Resolución 0689 de 2016)</t>
  </si>
  <si>
    <t>En polvo, en tarro de mínimo 500 g</t>
  </si>
  <si>
    <t>Jabón de tocador 1 (Compra)</t>
  </si>
  <si>
    <t xml:space="preserve"> - Elaborado con grasas vegetales
 - Con agente humectante
 - pH modificar entre PH 5,5 a 7
 - Disponible en mínimo (2) dos fragancias
 - Debe estar  correctamente etiquetados bajo los parámetros indicando: nombre comercial del producto, pictogramas de los compuestos peligrosos e instrucciones de uso
- Debe contener concentraciones de fósforo iguales o inferiores a 0.65% de fósforo (Resolución 0689 de 2016)</t>
  </si>
  <si>
    <t>Barra, unidad con peso mínimo de 125 g en envoltura individual</t>
  </si>
  <si>
    <t>Jabón de tocador 2 (Compra)</t>
  </si>
  <si>
    <t>- Jabón de tocador para manos en espuma
- Líquido para manos en bolsa para dispensador spray y con boquilla especial de dispensador
- Tapa tipo válvula, para dispensador, antibacterial y antiséptico 
- Con agente limpiador en una concentración mínima del 6%
- Con agente humectante en una concentración mínima del 3%
- Disponible en múltiples fragancias
- Producto biodegradable basado en ingredientes orgánicos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No debe contener PVC, Poliestireno expandido u otros plásticos de un solo uso tanto en el envase como en el embalaje.
- Debe contener concentraciones de fósforo iguales o inferiores a 0.65% de fósforo (Resolución 0689 de 2016)</t>
  </si>
  <si>
    <t>Líquido, en bolsa  con capacidad mínima de 800 ml</t>
  </si>
  <si>
    <t>Jabón de dispensador para manos 1 (Compra)</t>
  </si>
  <si>
    <t>- Con agente limpiador en una concentración mínima del 6%
- Con agente humectante en una concentración mínima del 3%
- pH entre 5,5 a 7
- Disponible en mínimo (2) dos fragancias
- Debe contener concentraciones de fósforo iguales o inferiores a 0.65% de fósforo (Resolución 0689 de 2016)</t>
  </si>
  <si>
    <t>Líquido, en recipiente plástico con dispensador y capacidad mínima de 500 ml</t>
  </si>
  <si>
    <t>Jabón de dispensador para manos 2 (Compra)</t>
  </si>
  <si>
    <t>Jabón de dispensador para manos 3 (Compra)</t>
  </si>
  <si>
    <t>- Con agente limpiador en una concentración mínima del 6%.
- Con agente antibacterial en una concentración mínima del 0,2%
- Con agente humectante en una concentración mínima del 3%
- pH entre 5,5 a 7
- Disponible en mínimo (2) dos fragancias
- Debe contener concentraciones de fósforo iguales o inferiores a 0.65% de fósforo (Resolución 0689 de 2016)</t>
  </si>
  <si>
    <t>Gel antibacterial para manos (Compra)</t>
  </si>
  <si>
    <t>- Con agente antibacterial en una concentración mínima del 0,2%
- Con agente humectante
- pH entre 5, 5 a 7
- Con fragancia</t>
  </si>
  <si>
    <t>Gel, en recipiente plástico con capacidad mínima de 3.785 ml</t>
  </si>
  <si>
    <t>Dispensador de gel antibacterial para manos (Compra)</t>
  </si>
  <si>
    <t>- Material: Plástico
- Tipo de instalación: De pared
- Incluye Chazos y tornillos
- Con visor para determinar el nivel del líquido
- Con ventanilla en la parte superior para añadir el gel 
- Funcionamiento: Manual</t>
  </si>
  <si>
    <t>Recipiente con capacidad mínima de 500 ml (Unidad)</t>
  </si>
  <si>
    <t>Limpiador multiusos 1 (Compra)</t>
  </si>
  <si>
    <t>- Con agente(s) tensoactivo(s) principal(es) con efecto limpiador en una concentración mínima del 8%
- Disponible en mínimo (2) dos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</si>
  <si>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 xml:space="preserve">Líquido, en recipiente plástico con capacidad mínima de 3.785 ml </t>
  </si>
  <si>
    <t>Limpiador multiusos 2 (Compra)</t>
  </si>
  <si>
    <t>- Con agente(s) tensoactivo(s) principal(es) con efecto limpiador y desengrasante en una concentración mínima del 8%
- Disponible en mínimo (2) dos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</si>
  <si>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 mínima de 500 ml, con
atomizador de pistola.</t>
  </si>
  <si>
    <t>Limpiador multiusos 3 (Compra)</t>
  </si>
  <si>
    <t>Líquido, en recipiente plástico de repuesto  con capacidad mínima de 500 ml</t>
  </si>
  <si>
    <t>Limpiador desinfectante para pisos (Compra)</t>
  </si>
  <si>
    <t>- Apariencia: Líquido transparente
- Color y olor: De acuerdo a la fragancia
- Producto biodegradable que no afectas la capa de ozono
- Solubilidad: Total en agua
- PH: 7.5 - 8.5
- Composición: Tensoactivos, espesante, coadyuvante, colorante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
- No debe contener PVC, poliestireno expandido u otros plásticos de un solo uso tanto en el envase como en el embalaje.</t>
  </si>
  <si>
    <t>Líquido, en garrafa  con capacidad mínima de 3.785 ml</t>
  </si>
  <si>
    <t>Líquido desengrasante (Compra)</t>
  </si>
  <si>
    <t xml:space="preserve"> - Con agente(s) tensoactivo(s) principal(es) con efecto limpiador y desengrasante en una concentración mínima del 10%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Debe contener concentraciones de fósforo iguales o inferiores a 0.65% de fósforo (Resolución 0689 de 2016)</t>
  </si>
  <si>
    <t>Crema desengrasante (Compra)</t>
  </si>
  <si>
    <t xml:space="preserve">- Disponible en múltiples fragancias 
- Limpia y desengrasa todos los metales, plásticos, gomas, vidrio, cerámica y madera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 o biodegradable
- No debe contener PVC o Poliestireno expandido u otros plásticos de un solo uso tanto en el envase como en el embalaje. </t>
  </si>
  <si>
    <t>Crema, en recipiente reciclable o biodegadable con capacidad mínima de 500 g</t>
  </si>
  <si>
    <t>Detergente multiusos en polvo (Compra)</t>
  </si>
  <si>
    <t xml:space="preserve">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- Debe contener concentraciones de fósforo iguales o inferiores a 0.65% de fósforo (Resolución 0689 de 2016)
</t>
  </si>
  <si>
    <t>Polvo, en bolsa plástica o recipiente plástico
con un peso de 1.000 g</t>
  </si>
  <si>
    <t>Limpiador desinfectante para uso general 1 (Compra)</t>
  </si>
  <si>
    <t>- Con agente(s) tensoactivo(s) con efecto antibacterial en una concentración mínima del 0,2%
- Con agente(s) tensoactivo(s) con efecto limpiador y desengrasante en una concentración mínima del 1,5%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</si>
  <si>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Limpiador desinfectante para uso general 2 (Compra)</t>
  </si>
  <si>
    <t>Líquido, en recipiente plástico con capacidad mínima de 500 ml, con atomizador de pistola.</t>
  </si>
  <si>
    <t>Limpiador desinfectante para uso general 3 (Compra)</t>
  </si>
  <si>
    <t>Líquido, en recipiente plástico con capacidad mínima de 500 ml</t>
  </si>
  <si>
    <t>Desinfectante de alto nivel de desinfección para uso hospitalario (Compra)</t>
  </si>
  <si>
    <t xml:space="preserve"> - Con agentes bactericidas, fungicidas, tubercolicidas, esporicidas y virucidas.
 - Sin fragacia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</si>
  <si>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
mínima de 3.785 ml</t>
  </si>
  <si>
    <t>Pastilla desinfectante para sanitario (Compra)</t>
  </si>
  <si>
    <t>- Con agentes bactericidas, fungicidas y virucidas.</t>
  </si>
  <si>
    <t>Unidad con peso mínimo de 45 g</t>
  </si>
  <si>
    <t>Líquido para limpiar vidrios 1 (Compra)</t>
  </si>
  <si>
    <t>- Con agente(s) principal(es) con efecto limpiador y desengrasante en una concentración mínima del 4%
- Disponible mínimo en dos (2) fragancias
 - El envase debe estar  correctamente etiquetados bajo los parámetros establecidos en el sistema globalmente armonizado indicando: nombre comercial del producto, pictogramas de los compuestos peligrosos e instrucciones de uso</t>
  </si>
  <si>
    <t>Líquido para limpiar vidrios 2 (Compra)</t>
  </si>
  <si>
    <t>- Con agente(s) principal(es) con efecto limpiador y desengrasante en una concentración mínima del 4%
- Disponible mínimo en dos (2)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</si>
  <si>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 para limpiar vidrios 3 (Compra)</t>
  </si>
  <si>
    <t>Líquido, en recipiente plástico de repuesto con capacidad mínima
de 500 ml</t>
  </si>
  <si>
    <t>Blanqueador o hipoclorito 1 (Compra)</t>
  </si>
  <si>
    <t>- Solución con una concentración mínima del 5%
 - El  envase del producto deberá estar correctamente etiquetado, indicando: nombre comercial del producto, pictogramas de los compuestos peligrosos e instrucciones de uso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</si>
  <si>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Blanqueador o hipoclorito 2 (Compra)</t>
  </si>
  <si>
    <t>Líquido, en recipiente plástico con capacidad
mínima de 1.000 ml</t>
  </si>
  <si>
    <t>Blanqueador o hipoclorito 3 (Compra)</t>
  </si>
  <si>
    <t>- Granulado con una concentración mínima del 90%
 - El  envase del producto deberá estar correctamente etiquetado, indicando: nombre comercial del producto, pictogramas de los compuestos peligrosos e instrucciones de uso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</si>
  <si>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ganulado, en bolsa plástica de mínimo
1.000 g</t>
  </si>
  <si>
    <t>Alcohol industrial 1 (Compra)</t>
  </si>
  <si>
    <t xml:space="preserve"> - Solución acuosa de alcohol etílico desnaturalizado con una concentración mínima de 70%
 - Desnaturalizado</t>
  </si>
  <si>
    <t>Alcohol industrial 2 (Compra)</t>
  </si>
  <si>
    <t>- Solución acuosa de alcohol etílico desnaturalizado con una concentración mínima de 70%
- Desnaturalizado</t>
  </si>
  <si>
    <t>Líquido, en recipiente plástico con capacidad mínima de 1000ml</t>
  </si>
  <si>
    <t>Creolina 1 (Compra)</t>
  </si>
  <si>
    <t>- Solución con una concentración mínima de fenoles de 4%</t>
  </si>
  <si>
    <t>Líquido, en recipiente
plástico con capacidad mínima de 500 ml</t>
  </si>
  <si>
    <t>Creolina 2 (Compra)</t>
  </si>
  <si>
    <t>Líquido para limpiar equipos de oficina 1 (Compra)</t>
  </si>
  <si>
    <t xml:space="preserve"> - Con agente(s) principal(es) con efecto limpiador, desengrasante y desinfectante en una concentración mínima del 4%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</si>
  <si>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 mínima de 500 ml con
atomizador</t>
  </si>
  <si>
    <t>Líquido para limpiar equipos de oficina 2 (Compra)</t>
  </si>
  <si>
    <t>Líquido, en recipiente plástico con capacidad
mínima de 500 ml</t>
  </si>
  <si>
    <t>Champú para alfombras y tapizados 1 (Compra)</t>
  </si>
  <si>
    <t>- Con agente(s) principal(es) con efecto limpiador en una concentración mínima del 8%
 - El envase debe estar  correctamente etiquetado: nombre comercial del producto, pictogramas de los compuestos peligrosos e instrucciones de uso</t>
  </si>
  <si>
    <t>Champú para alfombras y tapizados 2 (Compra)</t>
  </si>
  <si>
    <t>- Con agente(s) principal(es) con efecto limpiador en una concentración mínima del 8%
- Con agente espumante para la generación de espuma seca
 - El envase debe estar  correctamente etiquetados: nombre comercial del producto, pictogramas de los compuestos peligrosos e instrucciones de uso</t>
  </si>
  <si>
    <t>Lustrador de muebles (Compra)</t>
  </si>
  <si>
    <t xml:space="preserve"> - Con agentes limpiadores y abrillantadores en una concentración mínima del 5%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</si>
  <si>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Líquido, en recipiente plástico con capacidad mínima de 200 ml</t>
  </si>
  <si>
    <t>Líquido cubre rasguños para madera (Compra)</t>
  </si>
  <si>
    <t>- Con agentes limpiadores y abrillantadores en una concentración mínima del 5%
- De color oscuro para coayudar a cubrir rasguños en maderas oscuras</t>
  </si>
  <si>
    <t>En recipiente plástico
con capacidad mínima de 200 ml</t>
  </si>
  <si>
    <t>Crema para cuero (Compra)</t>
  </si>
  <si>
    <t xml:space="preserve"> - Con agentes limpiadores y abrillantadores en una concentración mínima del 5% </t>
  </si>
  <si>
    <t>Crema, en recipiente plástico con capacidad
mínima de 200 ml</t>
  </si>
  <si>
    <t>Cera polimérica (Compra)</t>
  </si>
  <si>
    <t>- Polimérica autobrillante.
- Con polímeros acrílicos, nivelantes y plastificantes.
- Neutra (para pisos de todos los colores)
- Contenido mínimo de sólidos del 10%</t>
  </si>
  <si>
    <t>Cera emulsionada Neutra (Compra)</t>
  </si>
  <si>
    <t>- Emulsionada
- Neutra (para pisos de todos los colores)
- Contenido mínimo de sólidos del 5%</t>
  </si>
  <si>
    <t>Cera emulsionada roja (Compra)</t>
  </si>
  <si>
    <t>- Emulsionada
- Roja
- Contenido mínimo de sólidos del 5%
- Antideslizante</t>
  </si>
  <si>
    <t>Cera solvente (Compra)</t>
  </si>
  <si>
    <t>- Solvente
- Contenido mínimo de sólidos del 10%</t>
  </si>
  <si>
    <t>Sellante para pisos (Compra)</t>
  </si>
  <si>
    <t>- Polimérico autobrillante.
- Con polímeros acrílicos, nivelantes y plastificantes.
- Contenido mínimo de sólidos del 20%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</si>
  <si>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Mantenedor de pisos (Compra)</t>
  </si>
  <si>
    <t>- Polimérico autobrillante.
- Con polímeros acrílicos, nivelantes y plastificantes.
- Contenido mínimo de sólidos del 8%</t>
  </si>
  <si>
    <t>Líquido, en recipiente
plástico con capacidad mínima de 3.785 ml</t>
  </si>
  <si>
    <t>Removedor de cera (Compra)</t>
  </si>
  <si>
    <t>- Con agente activo alcalino en una concentración mínima del 9%
- pH entre 11 y 14</t>
  </si>
  <si>
    <t>Abrillantador para piso laminado (Compra)</t>
  </si>
  <si>
    <t>- Con agente(s) con efecto limpiador y brillador.</t>
  </si>
  <si>
    <t>Jabón neutro para pisos 1 (Compra)</t>
  </si>
  <si>
    <t xml:space="preserve"> - Jabón multiusos
 - PH Neutro, 
 - No corrosivo ni tóxico
- Debe contener concentraciones de fósforo iguales o inferiores a 0.65% de fósforo (Resolución 0689 de 2016)</t>
  </si>
  <si>
    <t>Jabón neutro para pisos 2 (Compra)</t>
  </si>
  <si>
    <t>- Jabón neutro biodegradable multiusos
- PH Neutro
- No es corrosivo ni tóxico
- Color: Azul claro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
- Elaborado en material reciclable, no debe contener PVC, Poliestireno expandido u otros plásticos de un solo uso tanto en el envase como en el embalaje.
- Debe contener concentraciones de fósforo iguales o inferiores a 0.65% de fósforo (Resolución 0689 de 2016)</t>
  </si>
  <si>
    <t>Líquido, en cuñete con capacidad de 20 L</t>
  </si>
  <si>
    <t>Varsol  ecológico 1 (Compra)</t>
  </si>
  <si>
    <t>- Solución con agentes desinfectantes, desmanchadores y desengrasantes  en concentración mínima del 15%.
- Biodegradable mínimo en un 95%</t>
  </si>
  <si>
    <t>Líquido, en recipiente plástico con capacidad mínima de 1000 ml</t>
  </si>
  <si>
    <t>Varsol ecológico 2 (Compra)</t>
  </si>
  <si>
    <t>Desmanchador multiusos (Compra)</t>
  </si>
  <si>
    <t>- Con agente(s) tensoactivo(s) con efecto limpiador y desengrasante
- Para superficies de todo tipo.</t>
  </si>
  <si>
    <t>Crema, en bolsa plástica de mínimo 500 g</t>
  </si>
  <si>
    <t>Brillametal en crema (Compra)</t>
  </si>
  <si>
    <t>- Con agentes con efecto limpiador, pulidor y brillador.
- Para todo tipo de metales
 - El  envase del producto deberá estar correctamente etiquetado, indicando: nombre comercial del producto, pictogramas de los compuestos peligrosos e instrucciones de uso</t>
  </si>
  <si>
    <t>En crema de mínimo 70 g</t>
  </si>
  <si>
    <t>Brillametal líquido (Compra)</t>
  </si>
  <si>
    <t>- Con agentes con efecto limpiador, pulidor y brillador.
- Para todo tipo de metales</t>
  </si>
  <si>
    <t>Líquido , en recipiente plástico con capacidad mínima de 200 ml</t>
  </si>
  <si>
    <t>Betún (Compra)</t>
  </si>
  <si>
    <t>- Contenido mínimo de sólidos del 30%
- Color negro
- No debe contener ningún material que sea cancerígeno ( Clasificación 1 y 2a por la IARC), Mutagénico, Tóxico, Contaminante peligroso del aire o que sea agotador de la capa de ozono 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</si>
  <si>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Tarro de mínimo 100 g</t>
  </si>
  <si>
    <t>Ambientador 1 (Compra)</t>
  </si>
  <si>
    <t>- Solución con alcohol etílico y solventes.
- Con fragancia en una concentración del 1,5%
- En múltiples fragancias
- El envase debe estar correctamente etiquetado bajo los parámetros establecidos en el sistema globalmente armonizado (Decreto 1496 de 2018) indicando: nombre comercial del producto, pictogramas de los compuestos peligrosos si aplica e instrucciones de uso de acuerdo con los tiempos de transición descritos en el artículo 24 de la Resolución 773 de 2021.</t>
  </si>
  <si>
    <t>Ambientador 2 (Compra)</t>
  </si>
  <si>
    <t>- Solución con alcohol etílico y solventes.
- Con fragancia en una concentración del 1,5%
- En múltiples fragancias
- libre de CFC
 - Envase correctamente etiquetado bajo los parámetros establecidos indicando: nombre comercial del producto, pictogramas de los compuestos peligrosos e instrucciones de uso.
- Elaborado en material reciclable</t>
  </si>
  <si>
    <t>Líquido, en aerosol seguro para la capa de ozono con capacidad mínima de 400 ml</t>
  </si>
  <si>
    <t>Insecticida 1 (Compra)</t>
  </si>
  <si>
    <t>- Para eliminar insectos rastreros.
-  Con acción residual hasta por 4 semanas o de larga duración
- Sin fuertes olores químicos
- Libre de CFC
 - El  envase del producto deberá estar correctamente etiquetado, indicando: nombre comercial del producto, pictogramas de los compuestos peligrosos e instrucciones de uso</t>
  </si>
  <si>
    <t>Líquido, en aerosol seguro para la capa de ozono con capacidad
mínima de 350 ml</t>
  </si>
  <si>
    <t>Insecticida 2 (Compra)</t>
  </si>
  <si>
    <t>- Para eliminar insectos voladores
-  Con acción residual hasta por 4 semanas o de larga duración
- Sin fuertes olores químicos
- Libre de CFC
 - El  envase del producto deberá estar correctamente etiquetado, indicando: nombre comercial del producto, pictogramas de los compuestos peligrosos e instrucciones de uso</t>
  </si>
  <si>
    <t>Limpiones 1 (Compra)</t>
  </si>
  <si>
    <t>- En tela de toalla fileteada
- Color blanco sin estampado
- Tamaño mínimo de 45cm de largo por 45cm de ancho.</t>
  </si>
  <si>
    <t>Unidad</t>
  </si>
  <si>
    <t>Limpiones 2 (Compra)</t>
  </si>
  <si>
    <t>- En tela de toalla fileteada
- Color blanco sin estampado
-Tamaño mínimo de 100 cm de largo por 70 cm de ancho</t>
  </si>
  <si>
    <t>Limpiones 3 (Compra)</t>
  </si>
  <si>
    <t>- En tela fileteada
- Color blanco sin estampado
- Tamaño mínimo de 45 cm de largo por 45 cm de ancho</t>
  </si>
  <si>
    <t>Limpiones 4 (Compra)</t>
  </si>
  <si>
    <t>- En tela fileteada
- Color blanco sin estampado
-Tamaño mínimo de 100 cm de largo por 70 cm de ancho</t>
  </si>
  <si>
    <t>Limpiones 5 (Compra)</t>
  </si>
  <si>
    <t>- En tela tipo galleta fileteada
- Color blanco o beige sin estampado
-Tamaño mínimo de 100 cm de largo por 70 cm de ancho</t>
  </si>
  <si>
    <t>Bayetilla 1 (Compra)</t>
  </si>
  <si>
    <t xml:space="preserve"> - En tela fileteada
 -  100% algodón y fibra natural 
- Color blanco sin estampado
-Tamaño mínimo de 100 cm de largo por 70 cm de ancho</t>
  </si>
  <si>
    <t>Bayetilla 2 (Compra)</t>
  </si>
  <si>
    <t xml:space="preserve"> - En tela fileteada
 - 100% algodón y fibra natural 
 - Color rojo sin estampado
 -Tamaño mínimo de 100 cm de largo por 70 cm de ancho</t>
  </si>
  <si>
    <t>Toalla en tela blanca para pisos por metro (repuesto de haraganes) (Compra)</t>
  </si>
  <si>
    <t xml:space="preserve"> - Elaborado  en microfibras
 - Color blanco
 - Tamaño mínimo de 100 cm de largo por 70 cm de ancho</t>
  </si>
  <si>
    <t>Paño absorbente multiusos 1 (Compra)</t>
  </si>
  <si>
    <t>- Retira el polvo sin dejar residuos ni pelusas
- Antibacterial reutilizable
- Tela con microporos
- Tamaño mínimo de 60 cm de largo por 33 cm de ancho</t>
  </si>
  <si>
    <t>Paquete X 6 unidades</t>
  </si>
  <si>
    <t>Paño absorbente multiusos 2 (Compra)</t>
  </si>
  <si>
    <t>- Retira el polvo sin dejar residuos ni pelusas
- Antibacterial reutilizable
- Tela con microporos
- Tamaño mínimo de 25 cm de largo por 45 cm de ancho</t>
  </si>
  <si>
    <t>Rollo X 40 unidades</t>
  </si>
  <si>
    <t>Estopa (Compra)</t>
  </si>
  <si>
    <t>- Hecha 100% de hilos de algodón blanco peinado.
-Suave al tacto, para lustrar
- No debe contener PVC o Poliestireno expandido u otros plásticos de un solo uso tanto en el envase como en el embalaje.</t>
  </si>
  <si>
    <t>Bolsa de mínimo 400 g</t>
  </si>
  <si>
    <t>Esponjilla 1 (Compra)</t>
  </si>
  <si>
    <t>- Espuma enmallada
- Tamaño mínimo de 7 cm de largo por 10 cm de ancho</t>
  </si>
  <si>
    <t>Esponjilla 2 (Compra)</t>
  </si>
  <si>
    <t>- Doble uso (material de esponjilla blanda y abrasiva)
- Tamaño mínimo de 7 cm de largo por 10 cm de ancho
- No debe contener PVC o Poliestireno expandido u otros plásticos de un solo uso tanto en el envase como en el embalaje</t>
  </si>
  <si>
    <t>Esponjilla 3 (Compra)</t>
  </si>
  <si>
    <t>- Abrasiva
- Tamaño mínimo de 9 cm de largo por 12 cm de</t>
  </si>
  <si>
    <t>Esponjilla 4 (Compra)</t>
  </si>
  <si>
    <t>- Elaborada con fibra de acero inoxidable para dar brillo
- Tamaño mínimo de 5 cm de largo por 5 cm de ancho</t>
  </si>
  <si>
    <t>Esponjilla 5 (Compra)</t>
  </si>
  <si>
    <t>- Elaborada con alambre de acero inoxidable
- Tamaño mínimo de 7 cm de largo por 10 cm de ancho</t>
  </si>
  <si>
    <t>Esponjilla 6 (Compra)</t>
  </si>
  <si>
    <t>- Espuma enmallada
- Tamaño mínimo de 7 cm de largo por 10 cm de ancho
- No debe contener PVC o Poliestireno expandido u otros plásticos de un solo uso tanto en el envase como en el embalaje.</t>
  </si>
  <si>
    <t>Esponjilla 7 (Compra)</t>
  </si>
  <si>
    <t>- Abrasiva
- Tamaño mínimo de 9 cm de largo por 12 cm de ancho
- No debe contener PVC o Poliestireno expandido u otros plásticos de un solo uso tanto en el envase como en el embalaje.</t>
  </si>
  <si>
    <t>Escoba 1 (Compra)</t>
  </si>
  <si>
    <t xml:space="preserve">- Cerdas suaves elaboradas con PET calibre entre 0,3 y 0,4 mm.
- Área de barrido mínima de 25 cm de largo por 8 cm de ancho por 10 cm de alto
- Material de base en plástico con acople tipo rosca
</t>
  </si>
  <si>
    <t>Escoba 2 (Compra)</t>
  </si>
  <si>
    <t xml:space="preserve">- Cerdas duras elaboradas con PET calibre entre 0,4 y 0,6 mm.
- Área de barrido mínima de 25 cm de largo por 8 cm de ancho por 10 cm de alto
- Material de base en plástico con acople tipo rosca
</t>
  </si>
  <si>
    <t>Escoba 3 (Compra)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</si>
  <si>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</si>
  <si>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4 (Compra)</t>
  </si>
  <si>
    <t xml:space="preserve">- Cerdas duras elaboradas con PET calibre entre 0,4 y 0,6 mm.
- Área de barrido mínima de 35 cm de largo por 8 cm de ancho por 10 cm de alto
- Material de base en plástico con acople tipo rosca
</t>
  </si>
  <si>
    <t>Escoba 5 (Compra)</t>
  </si>
  <si>
    <t xml:space="preserve">- Cerdas suaves elaboradas con PET calibre entre 0,3 y 0,4 mm.
- Área de barrido mínima de 35 cm de largo por 8 cm de ancho por 10 cm de alto
- Mango de madera proveniente de explotación forestal sostenible certificada ( FSC, PEFC o equivalentes) y/o Mango y Fibra de plástico (reciclado o nuevo) de polipropileno (PP) o polietileno (PE) y/o cabo metálico que no contenga material plastificado
- No debe contener PVC u otros plásticos con cloro. 
- Cabo de madera 140cm elaborada con fibra natural, con soporte para colgar, con capucha plástica protectora que evita que se desprendan las fibras o se deformen
</t>
  </si>
  <si>
    <t>Mango metálico escoba 1 (Compra)</t>
  </si>
  <si>
    <t xml:space="preserve">- Extensión mínima de 140 cm
 -Acople plástico o rosca para palos de escoba
 </t>
  </si>
  <si>
    <t>Mango madera escoba 1 (Compra)</t>
  </si>
  <si>
    <t>Cepillos 1 (Compra)</t>
  </si>
  <si>
    <t>- Tipo plancha, con mango de plástico
- Cuerpo elaborado en plástico
- Cerdas duras en fibra plástica
- Tamaño mínimo de 15 cm de largo por 5cm de ancho por 6 cm de alto.</t>
  </si>
  <si>
    <t>Cepillos 2 (Compra)</t>
  </si>
  <si>
    <t>- Para pisos
- Cuerpo elaborado en plástico
- Cerdas duras en fibra plástica
- Tamaño mínimo de 23 cm de largo por 6 cm de ancho por 7 cm de alto.
- Mango metálico con una extensión mínima de
140 cm</t>
  </si>
  <si>
    <t>Cepillos 3 (Compra)</t>
  </si>
  <si>
    <t>- Para pisos
- Cuerpo elaborado en plástico
- Cerdas duras en fibra plástica
- Tamaño mínimo de 35 cm de largo por 6 cm de ancho por 7 cm de alto.
- Mango metálico con una extensión mínima de
140 cm</t>
  </si>
  <si>
    <t>Trapero 1 (Compra)</t>
  </si>
  <si>
    <t xml:space="preserve"> - Elaborado con hilaza de algodón natural
 - Mecha con peso mínimo 250 gr y extensión mínima de 32 cm de  largo
 - Material de base en plástico con acople tipo rosca
</t>
  </si>
  <si>
    <t>Trapero 2 (Compra)</t>
  </si>
  <si>
    <t xml:space="preserve">- Elaborado con hilaza de algodón natural
- Mecha con peso mínimo de 350 gr y extensión mínima de 32 cm de largo
- Material de base en plástico con acople tipo rosca
</t>
  </si>
  <si>
    <t>Trapero 3 (Compra)</t>
  </si>
  <si>
    <t>- Elaborado con hilaza de algodón natural
- Mecha con peso mínimo de 435 gr y extensión mínima de 32 cm de largo
- Material de base en plástico con acople tipo rosca</t>
  </si>
  <si>
    <t>Trapero 4 (Compra)</t>
  </si>
  <si>
    <t>- Trapero en hilo encabado o con cabo en madera 
- Mecha con peso mínimo de 400 gr y extensión mínima de 1.40 cm de largo
- Mango de madera proveniente de explotación forestal sostenible certificada ( FSC, PEFC o equivalentes) y/o cabo metálico que no contenga material plastificado
- Fibras en tela , algodón o pabilo de fibra de Rayón. 
- No debe contener PVC o Poliestireno expandido u otros plásticos de un solo uso tanto en el envase como en el embalaje.</t>
  </si>
  <si>
    <t>Mango metálico trapero (Compra)</t>
  </si>
  <si>
    <t xml:space="preserve">- Extensión mínima de 140 cm
- Acople plástico o rosca para palos de escoba
 </t>
  </si>
  <si>
    <t>Mango madera trapero (Compra)</t>
  </si>
  <si>
    <t>Cepillo para sanitario (churrusco) (Compra)</t>
  </si>
  <si>
    <t>- Cerdas duras elaboradas en fibras plásticas
- Extensión mínima de las cerdas es de 2,5 cm
- Base y mango elaborados en plástico
- Mango con longitud mínima de 33 cm</t>
  </si>
  <si>
    <t>Pads 1 (Compra)</t>
  </si>
  <si>
    <t>- Para brillo
- Diámetro mínimo de 16 pulgadas
- Rojo o blanco</t>
  </si>
  <si>
    <t>Pads 2 (Compra)</t>
  </si>
  <si>
    <t>- Para remoción
- Diámetro mínimo de 16 pulgadas
- Café o negro</t>
  </si>
  <si>
    <t>Pads 3 (Compra)</t>
  </si>
  <si>
    <t>- Para brillo
- Diámetro mínimo de 20 pulgadas
- Rojo o blanco</t>
  </si>
  <si>
    <t>Pads 4 (Compra)</t>
  </si>
  <si>
    <t>- Para remoción
- Diámetro mínimo de 20 pulgadas
- Café o negro</t>
  </si>
  <si>
    <t>Pads 5 (Compra)</t>
  </si>
  <si>
    <t>- Pad de fibras para máquinas de baja densidad para lavado suave de mantención, remueve marcas, suciedad y derrames. 
- Diámetro: 17" 
- Color: blanco. 
- No debe contener PVC o Poliestireno expandido u otros plásticos de un solo uso tanto en el envase como en el embalaje.</t>
  </si>
  <si>
    <t>Boneth 1 (Compra)</t>
  </si>
  <si>
    <t>- Diámetro mínimo de 16 pulgadas
- Elaborado en hilaza de algodón</t>
  </si>
  <si>
    <t>Boneth 2 (Compra)</t>
  </si>
  <si>
    <t>- Diámetro mínimo de 20 pulgadas
- Elaborado en hilaza de algodón</t>
  </si>
  <si>
    <t>Bolsas plásticas 1 (Compra)</t>
  </si>
  <si>
    <t>- Elaborada en polietileno de baja densidad
- De color negro
- Calibre de mínimo 1
- Tamaño de 40 cm de ancho por 55 cm de largo</t>
  </si>
  <si>
    <t>Paquete de mínimo 6</t>
  </si>
  <si>
    <t>Bolsas plásticas 2 (Compra)</t>
  </si>
  <si>
    <t>- Elaborada en polietileno de baja densidad
- De color verde
- Calibre de mínimo 1
- Tamaño de 40 cm de ancho por 55 cm de largo</t>
  </si>
  <si>
    <t>Bolsas plásticas 3 (Compra)</t>
  </si>
  <si>
    <t>- Elaborada en polietileno de baja densidad
- De color blanco
- Calibre de mínimo 1
- Tamaño de 40 cm de ancho por 55 cm de largo</t>
  </si>
  <si>
    <t>Bolsas plásticas 4 (Compra)</t>
  </si>
  <si>
    <t>- Elaborada en polietileno de baja densidad
- De color rojo
- Calibre de mínimo 1
- Tamaño de 40 cm de ancho por 55 cm de largo
 - Con impresión de aviso de riesgo biológico</t>
  </si>
  <si>
    <t>Bolsas plásticas 5 (Compra)</t>
  </si>
  <si>
    <t>- Elaborada en polietileno de baja densidad
- De color azul
- Calibre de mínimo 1
- Tamaño de 40 cm de ancho por 55 cm de largo</t>
  </si>
  <si>
    <t>Bolsas plásticas 7 (Compra)</t>
  </si>
  <si>
    <t>- Elaborada en polietileno de baja densidad
- De color amarillo
- Calibre de mínimo 1
- Tamaño de 40 cm de ancho por 55 cm de largo</t>
  </si>
  <si>
    <t>Bolsas plásticas 8 (Compra)</t>
  </si>
  <si>
    <t>- Elaborada en polietileno de baja densidad
- De color negro
-Calibre de mínimo 2
- Tamaño de 60 cm de ancho por 70 cm de largo</t>
  </si>
  <si>
    <t>Bolsas plásticas 9 (Compra)</t>
  </si>
  <si>
    <t>- Elaborada en polietileno de baja densidad
- De color verde
- Calibre de mínimo 2
- Tamaño de 60 cm de ancho por 70 cm de largo</t>
  </si>
  <si>
    <t>Bolsas plásticas 10 (Compra)</t>
  </si>
  <si>
    <t>- Elaborada en polietileno de baja densidad
- De color blanco
- Calibre de mínimo 2
- Tamaño de 60 cm de ancho por 70 cm de largo</t>
  </si>
  <si>
    <t>Bolsas plásticas 11 (Compra)</t>
  </si>
  <si>
    <t>- Elaborada en polietileno de baja densidad
- De color rojo
- Calibre de mínimo 2
- Tamaño de 60 cm de ancho por 70 cm de largo
- Con impresión de aviso de riesgo biológico</t>
  </si>
  <si>
    <t>Bolsas plásticas 12 (Compra)</t>
  </si>
  <si>
    <t xml:space="preserve">- Elaborada en polietileno de baja densidad
- De color azul
- Calibre de mínimo 2
- Tamaño de 60 cm de ancho por 70 cm de largo
</t>
  </si>
  <si>
    <t>Bolsas plásticas 14 (Compra)</t>
  </si>
  <si>
    <t xml:space="preserve">- Elaborada en polietileno de baja densidad
- De color amarillo
- Calibre de mínimo 2
- Tamaño de 60 cm de ancho por 70 cm de largo
</t>
  </si>
  <si>
    <t>Bolsas plásticas 15 (Compra)</t>
  </si>
  <si>
    <t>- Elaborada en polietileno de baja densidad
- De color negro
- Calibre de mínimo 2
- Tamaño de 70 cm de ancho por 90 cm de largo</t>
  </si>
  <si>
    <t>Bolsas plásticas 16 (Compra)</t>
  </si>
  <si>
    <t>- Elaborada en polietileno de baja densidad
- De color verde
- Calibre de mínimo 2
- Tamaño de 70 cm de ancho por 90 cm de largo</t>
  </si>
  <si>
    <t>Bolsas plásticas 17 (Compra)</t>
  </si>
  <si>
    <t>- Elaborada en polietileno de baja densidad
- De color blanco
- Calibre de mínimo 2
- Tamaño de 70 cm de ancho por 90 cm de largo</t>
  </si>
  <si>
    <t>Bolsas plásticas 18 (Compra)</t>
  </si>
  <si>
    <t>- Elaborada en polietileno de baja densidad
- De color rojo
- Calibre de mínimo 2
- Tamaño de 70 cm de ancho por 90 cm de largo
- Con impresión de aviso de riesgo biológico</t>
  </si>
  <si>
    <t>Bolsas plásticas 19 (Compra)</t>
  </si>
  <si>
    <t xml:space="preserve">- Elaborada en polietileno de baja densidad
- De color azul
- Calibre de mínimo 2
- Tamaño de 70 cm de ancho por 90 cm de largo
</t>
  </si>
  <si>
    <t>Bolsas plásticas 20 (Compra)</t>
  </si>
  <si>
    <t xml:space="preserve">- Elaborada en polietileno de baja densidad
- De color amarillo
- Calibre de mínimo 2
- Tamaño de 70 cm de ancho por 90 cm de largo
</t>
  </si>
  <si>
    <t>Bolsas plásticas 21 (Compra)</t>
  </si>
  <si>
    <t>- Elaborada en polietileno de baja densidad
- De color negro
- Calibre de mínimo 3
- Tamaño de 80 cm de ancho por 110 cm de largo</t>
  </si>
  <si>
    <t>Bolsas plásticas 22 (Compra)</t>
  </si>
  <si>
    <t>- Elaborada en polietileno de baja densidad
- De color verde
- Calibre de mínimo 3
- Tamaño de 80 cm de ancho por 110 cm de largo</t>
  </si>
  <si>
    <t>Bolsas plásticas 23 (Compra)</t>
  </si>
  <si>
    <t>- Elaborada en polietileno de baja densidad
- De color blanco
-Calibre de mínimo 3
- Tamaño de 80 cm de ancho por 110 cm de largo</t>
  </si>
  <si>
    <t>Bolsas plásticas 24 (Compra)</t>
  </si>
  <si>
    <t>- Elaborada en polietileno de baja densidad
- De color rojo
-Calibre de mínimo 3
- Tamaño de 80 cm de ancho por 110 cm de largo
- Con impresión de aviso de riesgo biológico</t>
  </si>
  <si>
    <t>Bolsas plásticas 25 (Compra)</t>
  </si>
  <si>
    <t xml:space="preserve">- Elaborada en polietileno de baja densidad
- De color azul
-Calibre de mínimo 3
- Tamaño de 80 cm de ancho por 110 cm de largo
</t>
  </si>
  <si>
    <t>Bolsas plásticas 26 (Compra)</t>
  </si>
  <si>
    <t xml:space="preserve">- Elaborada en polietileno de baja densidad
- De color amarilla
-Calibre de mínimo 3
- Tamaño de 80 cm de ancho por 110 cm de largo
</t>
  </si>
  <si>
    <t>Guantes 1 (Compra)</t>
  </si>
  <si>
    <t>- Tipo doméstico
- Elaborados en látex
- Calibre mínimo de 18
- Tallas 7 a 9 o S a XL
- Color amarillo</t>
  </si>
  <si>
    <t>Par</t>
  </si>
  <si>
    <t>Guantes 2 (Compra)</t>
  </si>
  <si>
    <t>- Tipo doméstico
- Elaborados en látex
- Calibre mínimo de 18
- Tallas 7 a 9 o S a XL
- Color negro</t>
  </si>
  <si>
    <t>Guantes 3 (Compra)</t>
  </si>
  <si>
    <t>- Tipo doméstico
- Elaborados en látex
- Calibre mínimo de 25
- Tallas 7 a 9 o S a XL
- Color negro</t>
  </si>
  <si>
    <t>Guantes 4 (Compra)</t>
  </si>
  <si>
    <t>- Tipo doméstico
- Elaborados en látex
- Calibre mínimo de 25
- Tallas 7 a 9 o S a XL
- Color rojo</t>
  </si>
  <si>
    <t>Guantes 5 (Compra)</t>
  </si>
  <si>
    <t>- Tipo industrial
- Elaborados en látex
- Calibre mínimo de 35
- Tallas 7 a 9 o S a XL
- Color negro</t>
  </si>
  <si>
    <t>Guantes 6 (Compra)</t>
  </si>
  <si>
    <t>- Elaborados en látex desechable (tipo cirugía)
- Empovaldos
- Tallas XS a XXL</t>
  </si>
  <si>
    <t>Caja de mínimo 100 unidades</t>
  </si>
  <si>
    <t>Guantes 7 (Compra)</t>
  </si>
  <si>
    <t>- Elaborados en carnaza
- Tallas 7 a 9 o S a XL</t>
  </si>
  <si>
    <t>Guantes 8 (Compra)</t>
  </si>
  <si>
    <t>- Tipo mosquetero
- Calibre mínimo de 40
- Tallas 7 a 9 o S a XL
- Color negro</t>
  </si>
  <si>
    <t>Guantes 9 (Compra)</t>
  </si>
  <si>
    <t>- Elaborados en hilaza
- Tallas 7 a 9 o S a XL</t>
  </si>
  <si>
    <t>Tapabocas 1 (Compra)</t>
  </si>
  <si>
    <t>- Elaborado en tela no tejida
- Desechable
- Con tiras elásticas</t>
  </si>
  <si>
    <t>Caja de mínimo 50 unidades</t>
  </si>
  <si>
    <t>Tapabocas 2 (Compra)</t>
  </si>
  <si>
    <t>- Elaborado en tela no tejida de Polipropileno y Poliéster
- Desechable
- Con tiras elásticas
- Con soporte nasal</t>
  </si>
  <si>
    <t>Papel higiénico 1 (Compra)</t>
  </si>
  <si>
    <t xml:space="preserve"> - Rollo con longitud mínima de 20 metros
 - Doble hoja blanca
 - Sin fragancia</t>
  </si>
  <si>
    <t>Rollo</t>
  </si>
  <si>
    <t>Papel higiénico 2 (Compra)</t>
  </si>
  <si>
    <t>- Rollo con longitud mínima de 250 metros
- Doble hoja de color natural
- Sin fragancia</t>
  </si>
  <si>
    <t>Papel higiénico 3 (Compra)</t>
  </si>
  <si>
    <t>- Rollo con longitud mínima de 250 metros
- Doble hoja blanca
- Sin fragancia</t>
  </si>
  <si>
    <t>Papel higiénico 4 (Compra)</t>
  </si>
  <si>
    <t>- Rollo con longitud mínima de 400 metros
- Hoja sencilla de color natural
- Sinfragancia</t>
  </si>
  <si>
    <t>Papel higiénico 5 (Compra)</t>
  </si>
  <si>
    <t xml:space="preserve"> - Rollo con longitud mínima de 400 metros
 - Hoja sencilla de color blanco
 - Sin fragancia</t>
  </si>
  <si>
    <t>Toallas para manos 1 (Compra)</t>
  </si>
  <si>
    <t>- Rollo con longitud mínima de 100 metros
- Doble hoja con un tamaño mínimo 15 cm de ancho
- Disponibles en color blanco</t>
  </si>
  <si>
    <t>Toallas para manos 2 (Compra)</t>
  </si>
  <si>
    <t>- Rollo con longitud mínima de 100 metros
- Doble hoja con un tamaño mínimo 15 cm de ancho
- Disponibles en color natural</t>
  </si>
  <si>
    <t>Toallas para manos 3 (Compra)</t>
  </si>
  <si>
    <t xml:space="preserve"> - Rollo con longitud mínima de 150 metros
 - Doble hoja con un tamaño mínimo 15 cm de ancho
 - Disponibles en color blanco
 - Sin olor o fragancia</t>
  </si>
  <si>
    <t>Toallas para manos 4 (Compra)</t>
  </si>
  <si>
    <t xml:space="preserve"> - Rollo con longitud mínima de 150 metros
 - Doble hoja con un tamaño mínimo 15 cm de ancho
 - Disponibles en color natural
 - Sin fragancia</t>
  </si>
  <si>
    <t>Toallas para manos 5 (Compra)</t>
  </si>
  <si>
    <t>- Toallas interdobladas, paquete con mínimo 150 unidades
- Doble hoja con un tamaño mínimo de 20 cm de largo por 15 cm de ancho
 - Hoja color natural</t>
  </si>
  <si>
    <t>Toallas para manos 6 (Compra)</t>
  </si>
  <si>
    <t>- Toallas interdobladas, paquete con mínimo 150 unidades
- Doble hoja con un tamaño mínimo de 20 cm de largo por 15 cm de ancho
 - Hoja color blanco</t>
  </si>
  <si>
    <t>Toallas para manos 7 (Compra)</t>
  </si>
  <si>
    <t>- Toallas con precorte
- Rollo con longitud mínima de 100 metros
- Doble hoja con tamaño mínimo de 15 cms de ancho
- Color Blanco
- Sin fragancia</t>
  </si>
  <si>
    <t>Toallas para manos 8 (Compra)</t>
  </si>
  <si>
    <t>- Toallas con precorte
- Rollo con longitud mínima de 100 metros
- Doble hoja con tamaño mínimo de 15 cms de ancho
- Color Natural
- Sin fragancia</t>
  </si>
  <si>
    <t>Pañuelos (Compra)</t>
  </si>
  <si>
    <t>- Doble hoja
- Color blanco</t>
  </si>
  <si>
    <t>Vasos biodegradables 1 (Compra)</t>
  </si>
  <si>
    <t xml:space="preserve"> - Elaborado en cartón 97% biodegradable
- Capacidad mínima de 4 oz</t>
  </si>
  <si>
    <t>Paquete de mínimo 50 unidades</t>
  </si>
  <si>
    <t>Vasos biodegradables 2 (Compra)</t>
  </si>
  <si>
    <t xml:space="preserve"> - Elaborado en cartón 97% biodegradable
 - Capacidad mínima de 6 oz</t>
  </si>
  <si>
    <t>Paquete de mínimo 50</t>
  </si>
  <si>
    <t>Vasos biodegradables 3 (Compra)</t>
  </si>
  <si>
    <t xml:space="preserve"> - Elaborado en cartón 97% biodegradable
- Capacidad mínima de 9 oz</t>
  </si>
  <si>
    <t>Paquete de mínimo 40 unidades</t>
  </si>
  <si>
    <t>Vasos biodegradables 4 (Compra)</t>
  </si>
  <si>
    <t>- Capacidad mínima de 9 onzas 
- Sin tapa 
- Liso
- Biodegradable y compostable.
- Elaborado en polyboard (cartón)  y/ocon la fibra de caña de azúcar o almidón de maíz</t>
  </si>
  <si>
    <t>Mezclador 1 (Compra)</t>
  </si>
  <si>
    <t>- Mezcladores  elaborados en madera y/o apartir de recursos renovables como la caña de azucar y/o almidón de maíz
- Longitud mínima de 11 cm</t>
  </si>
  <si>
    <t>Paquete de mínimo 500</t>
  </si>
  <si>
    <t>Servilleta papel (Compra)</t>
  </si>
  <si>
    <t>- Tipo cafetería
 - Dobe hoja
- Color blanco
- Dimensiones mínimas de 21,5 cm de largo y 14 cm de ancho
- 100% Biodegradable 
- Elaborado a base de papel reciclado no clorado
- No debe contener PVC o Poliestireno expandido u otros plásticos de un solo uso tanto en el envase como en el embalaje.</t>
  </si>
  <si>
    <t>Paquete de mínimo 100 unidades</t>
  </si>
  <si>
    <t>Filtro para greca 1 (Compra)</t>
  </si>
  <si>
    <t>- Elaborada en tela
- Para greca
- Capacidad de media libra
- No debe contener PVC o Poliestireno expandido u otros plásticos de un solo uso tanto en el envase como en el embalaje</t>
  </si>
  <si>
    <t>Filtro para greca 2 (Compra)</t>
  </si>
  <si>
    <t>- Elaborada en tela
- Para greca
- Capacidad de una 1 libra
- No debe contener PVC o Poliestireno expandido u otros plásticos de un solo uso tanto en el envase como en el embalaje.</t>
  </si>
  <si>
    <t>Filtro para greca 3 (Compra)</t>
  </si>
  <si>
    <t>- Elaborada en tela
- Para greca
- Capacidad de dos 2 libras
- No debe contener PVC o Poliestireno expandido u otros plásticos de un solo uso tanto en el envase como en el embalaje.</t>
  </si>
  <si>
    <t>Churrusco para tubos de greca (Compra)</t>
  </si>
  <si>
    <t>- Cepillo para lavado y fregado de grecas.  
- No debe contener PVC, Poliestireno expandido u otros plásticos de un solo uso tanto en el envase como en el embalaje.
- Base y mango elaborados en alambre</t>
  </si>
  <si>
    <t>Papel Aluminio 1 (Compra)</t>
  </si>
  <si>
    <t>- Longitud mínima del rollo de 40 metros
- Ancho mínimo del rollo de 27 cm</t>
  </si>
  <si>
    <t>Caja de carton con un 1 rollo de mínimo 40 metros de largo y 27
cm de ancho</t>
  </si>
  <si>
    <t>Papel Aluminio 2 (Compra)</t>
  </si>
  <si>
    <t>- Longitud mínima del rollo de 100 metros
- Ancho mínimo del rollo de 27 cm</t>
  </si>
  <si>
    <t>Caja de carton con un 1 rollo de mínimo 100 metros de largo y 27
cm de ancho</t>
  </si>
  <si>
    <t>Película transparente para alimentos (Compra)</t>
  </si>
  <si>
    <t>- Longitud mínima del rollo de 50 metros
- Ancho mínimo del rollo de 27 cm</t>
  </si>
  <si>
    <t>Caja de carton con un 1 rollo</t>
  </si>
  <si>
    <t>Termo para café 1 (Compra)</t>
  </si>
  <si>
    <t>- Elaborado en plástico
- Capacidad mínima de 1 litro</t>
  </si>
  <si>
    <t>Termo para café 2 (Compra)</t>
  </si>
  <si>
    <t xml:space="preserve"> - Térmico, con bomba tipo dispensador. Portatil.  
 - Bomba manual para dispensar la bebida.  
 - Acero inoxidable y plastico. 
 - Agarradera plastica, tapa con empaque, bomba manual. 
 - Capacidad mínima de 3 litros</t>
  </si>
  <si>
    <t>Café 1 (Compra)</t>
  </si>
  <si>
    <t>- 100% café tostado y molido.   
- Tostión media.                                          
- Puntaje en taza mayor o igual a 80 puntos catación SCA y/o Denominación de Origen (Anexo 6)
- Empacada en bolsa de polipropileno aluminizada resistente a la humedad y al oxígeno.  
- Debe cumplir con las Resoluciones 333 de 2011 y 2674 de 2013 hasta la entrada en vigencia de la Resolución 810 de 2021 y aquellas que la modifiquen, adicionen o deroguen.</t>
  </si>
  <si>
    <t>Libra</t>
  </si>
  <si>
    <t>Café 2 (Compra)</t>
  </si>
  <si>
    <t>- Tostión media
- Descafeinado
- Empacado en bolsa de polipropileno aluminizada resistente a la humedad y al oxigeno
- Debe cumplir con las Resoluciones 333 de 2011 y 2674 de 2013 y aquellas que la modifiquen, adicionen o deroguen.</t>
  </si>
  <si>
    <t>Café 3 (Compra)</t>
  </si>
  <si>
    <t xml:space="preserve">- Instantáneo, para máquinas automáticas
- Tostión media
- Empacada en bolsa de polipropileno aluminizada resistente a la humedad y al oxígeno.  
- Debe cumplir con las Resoluciones 333 de 2011 y 2674 de 2013 hasta la entrada en vigencia de la Resolución 810 de 2021 y aquellas que la modifiquen, adicionen o deroguen.                          </t>
  </si>
  <si>
    <t>Bolsa de mínimo 500 g</t>
  </si>
  <si>
    <t>Café Social (Compra)</t>
  </si>
  <si>
    <t xml:space="preserve">- Diferentes tostiones
- Puntaje en taza mayor o igual a a 82 puntos catación SCA y/o orgánico y/o artesanal y/o con Denominación de Origen
- Empacada en bolsa de polipropileno aluminizada resistente a la humedad y al oxígeno.  
- Debe cumplir con las Resoluciones 333 de 2011 y 2674 de 2013 hasta la entrada en vigencia de la Resolución 810 de 2021 y aquellas que la modifiquen, adicionen o deroguen
</t>
  </si>
  <si>
    <t>Crema para café (Compra)</t>
  </si>
  <si>
    <t>- No láctea
- Debe cumplir con Resolución 333 de 2011 sobre rotulado y etiquetado nutricional y las normas que la modifiquen</t>
  </si>
  <si>
    <t>Bolsas de mínimo 100 sobres de mínimo 4 g</t>
  </si>
  <si>
    <t>Azúcar 1 (Compra)</t>
  </si>
  <si>
    <t>- Blanca
- Empaque elaborado en materiales atóxicos
- Debe cumplir con Resolución 333 de 2011 sobre rotulado y etiquetado nutricional y las normas que la modifiquen</t>
  </si>
  <si>
    <t>Bolsa de mínimo 200 sobres o tubipacks de 5 g</t>
  </si>
  <si>
    <t>Azúcar 2 (Compra)</t>
  </si>
  <si>
    <t>Bolsa de mínimo 200 sobres o tubipacks de 3,5 g</t>
  </si>
  <si>
    <t>Azúcar 3 (Compra)</t>
  </si>
  <si>
    <t>Azúcar 4 (Compra)</t>
  </si>
  <si>
    <t>- Morena
- Empaque elaborado en materiales atóxicos
- Debe cumplir con Resolución 333 de 2011 sobre rotulado y etiquetado nutricional y las normas que la modifiquen</t>
  </si>
  <si>
    <t>Endulzante (Compra)</t>
  </si>
  <si>
    <t>- Sin calorías
- Empaque elaborado en materiales atóxicos
- Debe cumplir con Resolución 333 de 2011 sobre rotulado y etiquetado nutricional y las normas que la modifiquen</t>
  </si>
  <si>
    <t>Caja de mínimo 100 sobres</t>
  </si>
  <si>
    <t>Panela (Compra)</t>
  </si>
  <si>
    <t>- Panela instantánes pulverizada, deshidratada
- Debe cumplir con la NTC 1311 sobreo productos agrícolas
- Empaque elaborado en materiales atóxicos
- Debe cumplir con la Resolucion 779 de 2006
- Debe cumplir con Resolución 333 de 2011 sobre rotulado y etiquetado nutricional y las normas que la modifiquen</t>
  </si>
  <si>
    <t>Bolsa de mínimo 100 sobres de mínimo 5 g</t>
  </si>
  <si>
    <t>Sal 1 (Compra)</t>
  </si>
  <si>
    <t>- Refinada, con un 99,9% de pureza
- Con adiciones de yodo y flúor
- Debe cumplir con Resolución 333 de 2011 sobre rotulado y etiquetado nutricional y las normas que la modifiquen</t>
  </si>
  <si>
    <t>Libra (500 g)</t>
  </si>
  <si>
    <t>Sal 2 (Compra)</t>
  </si>
  <si>
    <t>1 kg (1.000 g)</t>
  </si>
  <si>
    <t>Sal 3 (Compra)</t>
  </si>
  <si>
    <t>Salero de mínimo 130 g</t>
  </si>
  <si>
    <t>Aromática (Compra)</t>
  </si>
  <si>
    <t>- Para infusión
- Cajas disponbiles en mínimo tres (3) sabores
- 100% naturales</t>
  </si>
  <si>
    <t>Cajas de mínimo 20 en sobres.</t>
  </si>
  <si>
    <t>Aromática de panela (Compra)</t>
  </si>
  <si>
    <t>- Para infusión
- Cajas disponbiles en sabor limón, yerbabuena, canela y naranja
- Panela 100% natural y ecológica
- Embalaje en cartón corrugado  
- Debe cumplir con la NTC 1311 sobre productos agrícolas 
- Empaque elaborado en materiales atóxicos 
- Debe cumplir con la Resolucion 779 de 2006 
- Debe cumplir con Resolución 333 de 2011 sobre rotulado y etiquetado nutricional y las normas que la modifiquen. 
- Uso: Panela instantánea soluble al agua 
- Azúcares reductores expresados en glucosa, mínimo 5,74%; azúcares no reductores expresados en sacarosa, máximo 90%; proteínas, mínimo 0,2%; cenizas, mínimo 1%; humedad, máximo 5%; plomo expresado como As en mg/kg, máximo 0,1;
- No debe contener PVC o Poliestireno expandido u otros plásticos de un solo uso tanto en el envase como en el embalaje.</t>
  </si>
  <si>
    <t>Bebida de frutas (Compra)</t>
  </si>
  <si>
    <t>- En jarabe
- Cajas disponbiles en mínimo tres (3) sabores</t>
  </si>
  <si>
    <t>Caja de mínimo 20 sobres</t>
  </si>
  <si>
    <t>Bebida de panela (Compra)</t>
  </si>
  <si>
    <t>- Bebida instantánea granulada
- Cajas disponbiles en mínimo tres (3) sabores</t>
  </si>
  <si>
    <t>Caja de mínimo 25 sobres</t>
  </si>
  <si>
    <t>Té (Compra)</t>
  </si>
  <si>
    <t>Caja x 20 mínimo sobres</t>
  </si>
  <si>
    <t>Infusión frutal (Compra)</t>
  </si>
  <si>
    <t xml:space="preserve"> - Para infusión
 - 100% naturales
 - Sabores surtidos</t>
  </si>
  <si>
    <t>Agua potable 1 (Compra)</t>
  </si>
  <si>
    <t>- Agua potable purificada sin gas</t>
  </si>
  <si>
    <t>Botella plástica de
mínimo 250 ml</t>
  </si>
  <si>
    <t>Agua potable 2 (Compra)</t>
  </si>
  <si>
    <t xml:space="preserve"> - Agua potable purificada sin gas</t>
  </si>
  <si>
    <t>Botella plástica de
mínimo 500 ml</t>
  </si>
  <si>
    <t>Agua potable 3 (Compra)</t>
  </si>
  <si>
    <t xml:space="preserve"> - Agua potable purificada
-  Con gas</t>
  </si>
  <si>
    <t>Agua potable 4 (Compra)</t>
  </si>
  <si>
    <t>- Agua potable potable purificada</t>
  </si>
  <si>
    <t>Botellón de mínimo 18.9 L</t>
  </si>
  <si>
    <t>Válvula dispensadora para botellón de agua (Compra)</t>
  </si>
  <si>
    <t>-Válvula en material plástico con boquilla ajustable a los diferentes tipos de botellones</t>
  </si>
  <si>
    <t>Servilleta de tela (Compra)</t>
  </si>
  <si>
    <t>- Elaborada en tela
- Color blanco
- Dimensiones mínimas de 40 cm de largo y 40 cm de ancho.</t>
  </si>
  <si>
    <t>Cepillo para paredes y techos (Compra)</t>
  </si>
  <si>
    <t xml:space="preserve"> - Cuerpo elaborado en plástico
 - Cerdas duras en fibra plástica
 - Largo mínimo de 140 cm</t>
  </si>
  <si>
    <t>Brillador 1 (Compra)</t>
  </si>
  <si>
    <t>- Mopa elaborada en algodón
- Área de barrido mínima de 100 cm de largo por 16cm de ancho
- Armazón y mango metálico</t>
  </si>
  <si>
    <t>Brillador 2 (Compra)</t>
  </si>
  <si>
    <t>- Mopa elaborada en algodón
- Área de barrido mínima de 60 cm de largo por 16cm de ancho
- Armazón y mango metálico</t>
  </si>
  <si>
    <t>Repuestos brillador 1 (Compra)</t>
  </si>
  <si>
    <t>- Mopa elaborada en algodón
- Área de barrido mínima de 100 cm de largo por 16 cm de ancho</t>
  </si>
  <si>
    <t>Repuestos brillador 2 (Compra)</t>
  </si>
  <si>
    <t>- Mopa elaborada en algodón
- Área de barrido mínima de 60 cm de largo por 16 cm de ancho</t>
  </si>
  <si>
    <t>Destapador para sanitario (chupa) (Compra)</t>
  </si>
  <si>
    <t>- Tipo campana
- Chupa elaborada en caucho
- Diámetro mínimo de 12 cm
- Mango elaborado en madera
- Mango con longitud mínima de 33 cm</t>
  </si>
  <si>
    <t>Plumero o limpia polvo (Compra)</t>
  </si>
  <si>
    <t>- Fibras sintéticas
- Mango de plástico
- Largo total mínimo de 65 cm
- Electrostático</t>
  </si>
  <si>
    <t>Rastrillo 1 (Compra)</t>
  </si>
  <si>
    <t>- Barra dentada plástica con mínimo 18 dientes
- Mango metálico  plastificado con longitud mínima de 120 cm</t>
  </si>
  <si>
    <t>Rastrillo 2 (Compra)</t>
  </si>
  <si>
    <t>- Barra dentada metálica con mínimo 18 dientes
- Mango metálico plastificado con longitud mínima de 120 cm</t>
  </si>
  <si>
    <t>Recogedor de basura 1 (Compra)</t>
  </si>
  <si>
    <t>- Elaborado en plástico
- Con banda de goma y dientas barrescobas
- Mango con longitud mínima de 70 cm</t>
  </si>
  <si>
    <t>Recogedor de basura 2 (Compra)</t>
  </si>
  <si>
    <t xml:space="preserve"> - Elaborado en plástico
 - Plegable, con tapa que abre y cierra</t>
  </si>
  <si>
    <t>Atomizadores (Compra)</t>
  </si>
  <si>
    <t>- Elaborado en plástico
- Reutilizable
- Capacidad mínima de 500 cc
- con pistola</t>
  </si>
  <si>
    <t>Caneca para almacenar ropa sucia  (Arrendamiento)</t>
  </si>
  <si>
    <t>- Elaborado en plástico
- Dimensiones mínimas de 50 cm de alto por 30 cm de ancho
- Incluye tapa
- En colores variados</t>
  </si>
  <si>
    <t>Caneca para almacenar ropa sucia  (Compra)</t>
  </si>
  <si>
    <t>Vasos  1 (Arrendamiento)</t>
  </si>
  <si>
    <t>- Elaborado en vidrio
- Cilíndrico
- Capacidad mínima de 9 oz</t>
  </si>
  <si>
    <t>Vasos  1 (Compra)</t>
  </si>
  <si>
    <t>Vasos  2 (Arrendamiento)</t>
  </si>
  <si>
    <t>- Elaborado en vidrio
- Cilíndrico
- Capacidad mínima de 12 oz</t>
  </si>
  <si>
    <t>Vasos  2 (Compra)</t>
  </si>
  <si>
    <t>Cuchara  (Compra)</t>
  </si>
  <si>
    <t>- Elaboradas en acero inoxidable
- Longitud total mínima de 17 cm</t>
  </si>
  <si>
    <t>Tenedor  (Compra)</t>
  </si>
  <si>
    <t>- Elaborados en acero inoxidable
- lisos
- Longitud total mínima de 17 cm</t>
  </si>
  <si>
    <t>Cuchillo  (Compra)</t>
  </si>
  <si>
    <t>- Elaborados en acero inoxidable
- lisos
- Longitud total mínima de 20 cm</t>
  </si>
  <si>
    <t>Cuchara pequeña  (Compra)</t>
  </si>
  <si>
    <t>- Elaborados en acero inoxidable
- lisos
- Longitud total mínima de 12 cm</t>
  </si>
  <si>
    <t>Platos  1 (Arrendamiento)</t>
  </si>
  <si>
    <t>- Elaborados en porcelana blanca
- Llanos
- Color blanco sin diseño
- Diámetro mínimo de 26 cm
- Apto para uso en horno microondas</t>
  </si>
  <si>
    <t>Platos  1 (Compra)</t>
  </si>
  <si>
    <t>Platos  2 (Arrendamiento)</t>
  </si>
  <si>
    <t>- Elaborados en porcelana blanca
- Llanos
- Color blanco sin diseño
- Diámetro mínimo de 22 cm
- Apto para uso en horno microondas</t>
  </si>
  <si>
    <t>Platos  2 (Compra)</t>
  </si>
  <si>
    <t>Platos  3 (Arrendamiento)</t>
  </si>
  <si>
    <t>- Elaborados en porcelana blanca
- Llanos
- Color blanco sin diseño
- Diámetro mínimo de 16 cm
- Apto para uso en horno microondas</t>
  </si>
  <si>
    <t>Platos  3 (Compra)</t>
  </si>
  <si>
    <t>Platos  4 (Arrendamiento)</t>
  </si>
  <si>
    <t>- Elaborados en porcelana blanca
- Hondo
- Color blanco sin diseño
- Diámetro mínimo de 17 cm
- Apto para uso en horno microondas</t>
  </si>
  <si>
    <t>Platos  4 (Compra)</t>
  </si>
  <si>
    <t>Platos  5 (Arrendamiento)</t>
  </si>
  <si>
    <t>- Elaborados en porcelana blanca
- Hondo
- Color blanco  sin diseño
- Diámetro mínimo de 22 cm
- Apto para uso en horno microondas</t>
  </si>
  <si>
    <t>Platos  5 (Compra)</t>
  </si>
  <si>
    <t>Pocillos  (Arrendamiento)</t>
  </si>
  <si>
    <t>- Elaborado en porcelana blanca para café
- Sin diseño
- De mínimo 150 cc
- No se debe rayar con el uso de cubiertos
- Debe ser apta para uso en microondas</t>
  </si>
  <si>
    <t>Pocillos  (Compra)</t>
  </si>
  <si>
    <t>Juego de cubiertos  (Compra)</t>
  </si>
  <si>
    <t>- Elaborados en acero inoxidable
- Incluye cuchillo (longitud mínima de 20 cm), tenedor (longitud mínima de 17 cm), cuchara (longitud mínima de 17 cm), cuchara pequeña para postre (longitud mínima de 12 cm) y tenedor pequeño (longitud mínima de 12 cm).</t>
  </si>
  <si>
    <t>Juego de 6 puestos</t>
  </si>
  <si>
    <t>Terno para café (Arrendamiento)</t>
  </si>
  <si>
    <t>-Pocillo y plato de porcelana blanca para café.
- Sin diseño
- Plato de mínimo 12 cm de diámetro y pocillo de mínimo 150 cc
- No se debe rayar con el uso de los cubiertos y
debe ser apta para uso en horno microondas.</t>
  </si>
  <si>
    <t>Juego</t>
  </si>
  <si>
    <t>Terno para café (Compra)</t>
  </si>
  <si>
    <t>Vajilla  1 (Arrendamiento)</t>
  </si>
  <si>
    <t>- Elaborada en porcelana
- Sin diseño
- Compuesta de 8 puestos y cuatro piezas por puesto:
- Plato para cena (diámetro mínimo de 26 cm)
- Plato hondo (diámetro mínimo de 20 cm)
- Plato auxiliar (diámetro mínimo de 16 cm)
- Taza (capacidad mínima es de 280 cc)
- Apta para uso en horno microondas.</t>
  </si>
  <si>
    <t>Vajilla  1 (Compra)</t>
  </si>
  <si>
    <t>Vajilla  2 (Arrendamiento)</t>
  </si>
  <si>
    <t>- Elaborada en porcelana
- Sin diseño
- Compuesta de 4 puestos y cuatro piezas por puesto:
- Plato para cena (diámetro mínimo de 26 cm)
- Plato hondo (diámetro mínimo de 20 cm)
- Plato auxiliar (diámetro mínimo de 16 cm)
- Taza (capacidad mínima es de 280 cc)
- Apta para uso en horno microondas.</t>
  </si>
  <si>
    <t>Vajilla  2 (Compra)</t>
  </si>
  <si>
    <t>Cuchillo de cocina  (Compra)</t>
  </si>
  <si>
    <t>- Hoja elaborada en acero inoxidable de mínimo 20 cm de largo y 2 cm de ancho.
- Mango liso elaborado en polipropileno negro</t>
  </si>
  <si>
    <t>Tijeras de cocina  (Compra)</t>
  </si>
  <si>
    <t>- Hojas elaborada en acero inoxidable de mínimo 20 cm de largo
- Mango de plástico liso</t>
  </si>
  <si>
    <t>Jarra  (Arrendamiento)</t>
  </si>
  <si>
    <t>- Elaborada en vidrio
- Sin diseño
- Capacidad mínima de 1,5 litros</t>
  </si>
  <si>
    <t>Jarra  (Compra)</t>
  </si>
  <si>
    <t>Combustible para Cortadora de césped, sopladora de hojas y guadañas (Compra)</t>
  </si>
  <si>
    <t xml:space="preserve"> - Gasolina </t>
  </si>
  <si>
    <t>Galón</t>
  </si>
  <si>
    <t>Organizador  porta escobas  (Compra)</t>
  </si>
  <si>
    <t>- Con capacidad para organizar mínimo 4 escobas de manera simultánea</t>
  </si>
  <si>
    <t>Espátula  (Compra)</t>
  </si>
  <si>
    <t>- Metálica con mango de plástico
- Con hoja de mínimo 2 pulgadas de largo</t>
  </si>
  <si>
    <t>Haraganes 1  (Compra)</t>
  </si>
  <si>
    <t>- Para limpiar vidrios
- Con banda de goma con longitud mínima de 25 cm.
- Mango con longitud mínima de 60 cm</t>
  </si>
  <si>
    <t>Haraganes 2  (Compra)</t>
  </si>
  <si>
    <t>- Para limpiar vidrios
- Con banda de goma con longitud mínima de 50 cm.
- Mango metálico extensible con longitud mínima
de 60 cm y máxima de 150 cm</t>
  </si>
  <si>
    <t>Haraganes 3  (Compra)</t>
  </si>
  <si>
    <t>- Para escurrir pisos
- Con banda de goma con longitud mínima de 35 cm</t>
  </si>
  <si>
    <t>Haraganes 4  (Compra)</t>
  </si>
  <si>
    <t>- Para escurrir pisos
-Con banda de goma con longitud mínima de 50 cm.</t>
  </si>
  <si>
    <t>Balde (Arrendamiento)</t>
  </si>
  <si>
    <t xml:space="preserve">- Capacidad mínima de 10 litros
- Con manija móvil
- Con "pico" antiderrames
- Disponibles en diferentes colores
- Elaborado en material reciclable
- Marcado de acuerdo con la norma ISO 11469 y ISO 1043. </t>
  </si>
  <si>
    <t>Balde (Compra)</t>
  </si>
  <si>
    <t>Plato Biodegradable 1 (Compra)</t>
  </si>
  <si>
    <t>- Plato pando, circular, sin divisiones 
- Biodegradable  
-Tamaño: 15 cm
- Sin ala
- Elaborado con la fibra de caña de azúcar o almidón de maíz
- No debe contener PVC o Poliestireno expandido u otros plásticos de un solo uso tanto en el envase como en el embalaje.</t>
  </si>
  <si>
    <t>Plato Biodegradable 2 (Compra)</t>
  </si>
  <si>
    <t>- Plato pando, circular, sin divisiones 
- Biodegradable  
-Tamaño: 18 cm
- Sin ala
- Elaborado con la fibra de caña de azúcar o almidón de maíz
- No debe contener PVC o Poliestireno expandido u otros plásticos de un solo uso tanto en el envase como en el embalaje.</t>
  </si>
  <si>
    <t>Pocillos 1 (Arrendamiento)</t>
  </si>
  <si>
    <t>- Elaborado en porcelana blanca para café
- De mínimo 170 cc
- No se debe rayar con el uso de cubiertos
- Debe ser apta para uso en microondas</t>
  </si>
  <si>
    <t>Pocillos 1 (Compra)</t>
  </si>
  <si>
    <t>Terno para café  (Arrendamiento)</t>
  </si>
  <si>
    <t>-Pocillo y plato de porcelana blanca para café.
- Plato de mínimo 13 cm de diámetro y pocillo de mínimo 170 cc
- No se debe rayar con el uso de los cubiertos y
debe ser apta para uso en horno microondas.</t>
  </si>
  <si>
    <t>Terno para café  (Compra)</t>
  </si>
  <si>
    <t>Cafetera 1 (Arrendamiento)</t>
  </si>
  <si>
    <t xml:space="preserve"> - Capacidad mínima de 12 tazas
 - 120 voltios
 - Potencia mínima de 900 w
 - Filtro permanente
 - Material plástico
 - Jarra de vidrio</t>
  </si>
  <si>
    <t>Cafetera 1 (Compra)</t>
  </si>
  <si>
    <t>Vajilla  3 (Arrendamiento)</t>
  </si>
  <si>
    <t>- Elaborada en porcelana
- Compuesta de 8 puestos y cuatro piezas por puesto:
- Plato para cena (diámetro mínimo de 26 cm)
- Plato hondo (diámetro mínimo de 20 cm)
- Plato auxiliar (diámetro mínimo de 17 cm)
- Taza (capacidad mínima es de 280 cc)
- Apta para uso en horno microondas</t>
  </si>
  <si>
    <t>Vajilla  3 (Compra)</t>
  </si>
  <si>
    <t>Vajilla  4 (Arrendamiento)</t>
  </si>
  <si>
    <t>- Elaborada en porcelana
- Compuesta de 4 puestos y cuatro piezas por puesto:
- Plato para cena (diámetro mínimo de 26 cm)
- Plato hondo (diámetro mínimo de 20 cm)
- Plato auxiliar (diámetro mínimo de 17 cm)
- Taza (capacidad mínima es de 280 cc)
- Apta para uso en horno microondas</t>
  </si>
  <si>
    <t>Vajilla  4 (Compra)</t>
  </si>
  <si>
    <t>Portavasos (Arrendamiento)</t>
  </si>
  <si>
    <t>- Elaborado en acero inoxidable
- Diámetro mínimo de 12 cm</t>
  </si>
  <si>
    <t>Portavasos (Compra)</t>
  </si>
  <si>
    <t>Bandeja 1 (Arrendamiento)</t>
  </si>
  <si>
    <t>- Elaborada en acero inoxidable
- Sin diseño
- Dimensiones mínimas de 37 cm de largo por 27 cm de ancho</t>
  </si>
  <si>
    <t>Bandeja 1 (Compra)</t>
  </si>
  <si>
    <t>Bandeja 2 (Arrendamiento)</t>
  </si>
  <si>
    <t>- Elaborada en acero inoxidable
- Sin diseño
- Dimensiones mínimas de 50 cm de largo por 33 cm de ancho</t>
  </si>
  <si>
    <t>Bandeja 2 (Compra)</t>
  </si>
  <si>
    <t>Bandeja 3 (Arrendamiento)</t>
  </si>
  <si>
    <t>- Elaborada en plástico
- Superficie antideslizante
- Diseño sencillo
- Dimensiones mínimas de 37cm de largo por 27 cm de ancho
- Color blanco o beige</t>
  </si>
  <si>
    <t>Bandeja 3 (Compra)</t>
  </si>
  <si>
    <t>Bandeja 4 (Arrendamiento)</t>
  </si>
  <si>
    <t>- Elaborada en plástico
- Superficie antideslizante
- Diseño sencillo
- Dimensiones mínimas de 45 cm de largo por 35 cm de ancho
- Color blanco o beige</t>
  </si>
  <si>
    <t>Bandeja 4 (Compra)</t>
  </si>
  <si>
    <t>Olleta (Arrendamiento)</t>
  </si>
  <si>
    <t>- Elaborada en aluminio
- Capacidad mínima de 2 litros</t>
  </si>
  <si>
    <t>Olleta (Compra)</t>
  </si>
  <si>
    <t>Olla 1 (Arrendamiento)</t>
  </si>
  <si>
    <t>- Elaborada en aluminio
- Con tapa en aluminio
- Capacidad mínima de 3 litros</t>
  </si>
  <si>
    <t>Olla 1 (Compra)</t>
  </si>
  <si>
    <t>Olla 2 (Arrendamiento)</t>
  </si>
  <si>
    <t>- Elaborada en aluminio
- Con tapa en aluminio
- Capacidad mínima de 5 litros</t>
  </si>
  <si>
    <t>Olla 2 (Compra)</t>
  </si>
  <si>
    <t>Escurridor para platos (Arrendamiento)</t>
  </si>
  <si>
    <t>- Elaborado en plástico
- Con rejilla, portacubiertos y bandeja plástica de goteo
- Dimensiones mínimas de 40 cm de largo y 30 cm de ancho</t>
  </si>
  <si>
    <t>Escurridor para platos (Compra)</t>
  </si>
  <si>
    <t>Soporte para Botellón de agua (Compra)</t>
  </si>
  <si>
    <t xml:space="preserve"> - Metálico
- Plegable</t>
  </si>
  <si>
    <t>Carro exprimidor de trapero 1 (Arrendamiento)</t>
  </si>
  <si>
    <t xml:space="preserve"> - Elaborado en plástico
 - Capacidad mínima de 24 litros
 - Con cuatro ruedas y manija de escurridor</t>
  </si>
  <si>
    <t>Carro exprimidor de trapero 1 (Compra)</t>
  </si>
  <si>
    <t>Carro exprimidor de trapero 2 (Arrendamiento)</t>
  </si>
  <si>
    <t>- Elaborado en plástico
- Capacidad mínima de 35 litros
- Con cuatro ruedas y manija de escurridor</t>
  </si>
  <si>
    <t>Carro exprimidor de trapero 2 (Compra)</t>
  </si>
  <si>
    <t>Carros para limpieza (Arrendamiento)</t>
  </si>
  <si>
    <t>- Tamaño mínimo de 70 cm de largo por 50 cm de ancho por 95 cm de alto
- Mínimo dos bandejas de servicio
- Con mínimo una bolsa de limpieza
- Con plataforma para balde escurridor
- Con cuatro ruedas antirayones
- Ruedas delanteras con ángulo de giro de 360 grados</t>
  </si>
  <si>
    <t>Carros para limpieza (Compra)</t>
  </si>
  <si>
    <t>Carro de bebidas (Arrendamiento)</t>
  </si>
  <si>
    <t>- Elaborado en plástico
- Mínimo dos estantes para distribución de bebidas
- Tamaño mínimo de 80 cm de largo por 47 cm de ancho por 90 cm de alto</t>
  </si>
  <si>
    <t>Carro de bebidas (Compra)</t>
  </si>
  <si>
    <t>Escalera 1 (Arrendamiento)</t>
  </si>
  <si>
    <t xml:space="preserve"> - Cuerpo plástico
- Altura mínima de mínimo dos pasos.</t>
  </si>
  <si>
    <t>Escalera 1 (Compra)</t>
  </si>
  <si>
    <t>Escalera 2 (Arrendamiento)</t>
  </si>
  <si>
    <t xml:space="preserve"> - Cuerpo Metálico
- Altura mínima de  mínimo dos pasos.</t>
  </si>
  <si>
    <t>Escalera 2 (Compra)</t>
  </si>
  <si>
    <t>Escalera 3 (Arrendamiento)</t>
  </si>
  <si>
    <t xml:space="preserve"> - Cuerpo Metálico
- Altura mínima de mínimo cuatro pasos.</t>
  </si>
  <si>
    <t>Escalera 3 (Compra)</t>
  </si>
  <si>
    <t>Escalera 4 (Arrendamiento)</t>
  </si>
  <si>
    <t xml:space="preserve"> - Cuerpo Metálico
- Altura mínima de mínimo seis pasos. </t>
  </si>
  <si>
    <t>Escalera 4 (Compra)</t>
  </si>
  <si>
    <t>Escalera de tipo industrial (Arrendamiento)</t>
  </si>
  <si>
    <t>Cuerpo en aluminio, tipo tijera
- Altura mínima de 5 escalones
- Con capacidad de resistencia a una carga concentrada en cualquier punto del escalón de 127 kg
- Con tapones de caucho antideslizantes</t>
  </si>
  <si>
    <t>Escalera de tipo industrial (Compra)</t>
  </si>
  <si>
    <t>Mangueras 1 (Arrendamiento)</t>
  </si>
  <si>
    <t xml:space="preserve"> - Longitud mínima de 20 metros
 - Elaborada en PVC
 - Con terminales roscadas en ambos extremos
 - Incluye accesorios: acoples y pistola </t>
  </si>
  <si>
    <t>Mangueras 1 (Compra)</t>
  </si>
  <si>
    <t>Mangueras 2 (Arrendamiento)</t>
  </si>
  <si>
    <t>- Longitud mínima de 30 metros
- Elaborada en PVC
- Con terminales roscadas en ambos extremos
- Incluye accesorios: acoples y pistola</t>
  </si>
  <si>
    <t>Mangueras 2 (Compra)</t>
  </si>
  <si>
    <t>Mangueras 3 (Arrendamiento)</t>
  </si>
  <si>
    <t>- Longitud mínima de 50 metros
- Elaborada en PVC
- Con terminales roscadas en ambos extremos
- Incluye accesorios: acoples y pistola</t>
  </si>
  <si>
    <t>Mangueras 3 (Compra)</t>
  </si>
  <si>
    <t>Contenedor de basura 1 (Compra)</t>
  </si>
  <si>
    <t>- Elaborado en plástico
- Tapa con pedal
- Capacidad mínima de 10 litros
- Color negro
- Impresión de la palabra "Plásticos" en la cara delantera del contenedor</t>
  </si>
  <si>
    <t>Contenedor de basura 2 (Compra)</t>
  </si>
  <si>
    <t>- Elaborado en plástico
- Tapa con pedal
- Capacidad mínima de 10 litros
- Color blanco
- Impresión de las palabras "Papel y cartón" en la cara delantera del contenedor</t>
  </si>
  <si>
    <t>Contenedor de basura 3 (Compra)</t>
  </si>
  <si>
    <t>- Elaborado en plástico
- Tapa con pedal
- Capacidad mínima de 10 litros
- Color verde
- Impresión de las palabras  "No reciclables" u "Orgánicos" u "Ordinarios" en la cara delantera del contenedor</t>
  </si>
  <si>
    <t>Contenedor de basura 4 (Compra)</t>
  </si>
  <si>
    <t>- Elaborado en plástico
- Tapa con pedal
- Capacidad mínima de 10 litros
- Color rojo
- Impresión de las palabras "Riesgo biológico" o "Residuos peligrosos" en la cara delantera del contenedor</t>
  </si>
  <si>
    <t>Contenedor de basura 5 (Compra)</t>
  </si>
  <si>
    <t>- Elaborado en plástico
- Tapa con pedal
- Capacidad mínima de 20 litros
- Color negro
- Impresión de la palabra "Plásticos" en la cara delantera del contenedor</t>
  </si>
  <si>
    <t>Contenedor de basura 6 (Compra)</t>
  </si>
  <si>
    <t>- Elaborado en plástico
- Tapa con pedal
- Capacidad mínima de 20 litros
- Color blanco
- Impresión de las palabras "Papel y cartón" en la cara delantera del contenedor</t>
  </si>
  <si>
    <t>Contenedor de basura 7 (Compra)</t>
  </si>
  <si>
    <t>- Elaborado en plástico
- Tapa con pedal
- Capacidad mínima de 20 litros
- Color verde
- Impresión de las palabras  "No reciclables" u "Orgánicos" u "Ordinarios" en la cara delantera del contenedor</t>
  </si>
  <si>
    <t>Contenedor de basura 8 (Compra)</t>
  </si>
  <si>
    <t>- Elaborado en plástico
- Tapa con pedal
- Capacidad mínima de 20 litros
- Color rojo
- Impresión de las palabras "Riesgo biológico" o "Residuos peligrosos" en la cara delantera del
contenedor</t>
  </si>
  <si>
    <t>Contenedor de basura 9 (Compra)</t>
  </si>
  <si>
    <t>- Elaborado en plástico
- Con tapa en vaivén
- Capacidad mínima de 50 litros
- Color negro
- Impresión de la palabra "Plásticos" en la cara delantera del contenedor</t>
  </si>
  <si>
    <t>Contenedor de basura 10 (Compra)</t>
  </si>
  <si>
    <t>- Elaborado en plástico
- Con tapa en vaivén
- Capacidad mínima de 50 litros
- Color blanco
- Impresión de las palabras "Papel y cartón" en la cara delantera del contenedor</t>
  </si>
  <si>
    <t>Contenedor de basura 11 (Compra)</t>
  </si>
  <si>
    <t>- Elaborado en plástico
- Con tapa en vaivén
- Capacidad mínima de 50 litros
- Color verde
- Impresión de las palabras  "No reciclables" u "Orgánicos" u "Ordinarios" en la cara delantera del contenedor</t>
  </si>
  <si>
    <t>Contenedor de basura 12 (Compra)</t>
  </si>
  <si>
    <t>- Elaborado en plástico
- Con tapa en vaivén
- Capacidad mínima de 50 litros
- Color rojo
- Impresión de las palabras "Riesgo biológico" o "Residuos peligrosos" en la cara delantera del contenedor</t>
  </si>
  <si>
    <t>Contenedor de basura 13 (Compra)</t>
  </si>
  <si>
    <t>- Elaborado en plástico
-- Con tapa en vaivén
- Capacidad mínima de 120 litros
- Color negro
- Impresión de la palabra "Plásticos" en la cara delantera del contenedor</t>
  </si>
  <si>
    <t>Contenedor de basura 14 (Compra)</t>
  </si>
  <si>
    <t>- Elaborado en plástico
- Con tapa en vaivén
- Capacidad mínima de 120 litros
- Color blanco
- Impresión de las palabras "Papel y cartón" en la cara delantera del contenedor</t>
  </si>
  <si>
    <t>Contenedor de basura 15 (Compra)</t>
  </si>
  <si>
    <t>- Elaborado en plástico
- Con tapa en vaivén
- Capacidad mínima de 120 litros
- Color verde
- Impresión de las palabras "No reciclables" u "Orgánicos" u "Ordinarios" en la cara delantera del contenedor</t>
  </si>
  <si>
    <t>Contenedor de basura 16 (Compra)</t>
  </si>
  <si>
    <t>- Elaborado en plástico
- Con tapa en vaivén
- Capacidad mínima de 120 litros
- Color rojo
- Impresión de las palabras "Riesgo biológico" o
"Residuos peligrosos" en la cara delantera del contenedor</t>
  </si>
  <si>
    <t>Contenedor de basura 17 (Compra)</t>
  </si>
  <si>
    <t>- Elaborado en plástico
- Con tapa
- Capacidad mínima de 180 litros
- Color negro
- Con ruedas traseras macizas y manijas</t>
  </si>
  <si>
    <t>Contenedor de basura 18 (Compra)</t>
  </si>
  <si>
    <t>- Elaborado en plástico
- Con tapa
- Capacidad mínima de 180 litros
- Color verde
- Con ruedas traseras macizas y manijas</t>
  </si>
  <si>
    <t>Contenedor de basura 19 (Compra)</t>
  </si>
  <si>
    <t>- Elaborado en plástico
- Con tapa
- Capacidad mínima de 180 litros
- Color blanco
- Con ruedas traseras macizas y manijas</t>
  </si>
  <si>
    <t>Contenedor de basura 20 (Compra)</t>
  </si>
  <si>
    <t>- Elaborado en plástico
- Con tapa
- Capacidad mínima de 240 litros
- Color negro
- Con ruedas traseras macizas y manijas</t>
  </si>
  <si>
    <t>Contenedor de basura 21 (Compra)</t>
  </si>
  <si>
    <t>- Elaborado en plástico
- Con tapa
- Capacidad mínima de 240 litros
- Color verde
- Con ruedas traseras macizas y manijas</t>
  </si>
  <si>
    <t>Contenedor de basura 22 (Compra)</t>
  </si>
  <si>
    <t>- Elaborado en plástico
- Con tapa
- Capacidad mínima de 240 litros
- Color blanco
- Con ruedas traseras macizas y manijas</t>
  </si>
  <si>
    <t>Contenedor de basura 23 (Compra)</t>
  </si>
  <si>
    <t>- Elaborado en plástico
- Con tapa
- Capacidad mínima de 340 litros
- Color negro
- Con ruedas traseras macizas y manijas</t>
  </si>
  <si>
    <t>Contenedor de basura 24 (Compra)</t>
  </si>
  <si>
    <t>- Elaborado en plástico
- Con tapa
- Capacidad mínima de 340 litros
- Color verde
- Con ruedas traseras macizas y manijas</t>
  </si>
  <si>
    <t>Contenedor de basura 25 (Compra)</t>
  </si>
  <si>
    <t>- Elaborado en plástico
- Con tapa
- Capacidad mínima de 340 litros
- Color blanco
- Con ruedas traseras macizas y manijas</t>
  </si>
  <si>
    <t>Contenedor de basura 26 (Compra)</t>
  </si>
  <si>
    <t>- Elaborado en plástico
- Con tapa
- Capacidad mínima de 760 litros
- Color negro
- Con ruedas traseras macizas y manijas</t>
  </si>
  <si>
    <t>Contenedor de basura 27 (Compra)</t>
  </si>
  <si>
    <t>- Elaborado en plástico
- Con tapa
- Capacidad mínima de 760 litros
- Color verde
- Con ruedas traseras macizas y manijas</t>
  </si>
  <si>
    <t>Contenedor de basura 28 (Compra)</t>
  </si>
  <si>
    <t>- Elaborado en plástico
- Con tapa
- Capacidad mínima de 760 litros
- Color blanco
- Con ruedas traseras macizas y manijas</t>
  </si>
  <si>
    <t>Contenedor de basura 29 (Compra)</t>
  </si>
  <si>
    <t>- Elaborado en plástico
- Con tapa
- Capacidad mínima de 1.000 litros
- Color blanco
- Con ruedas traseras macizas y manijas</t>
  </si>
  <si>
    <t>Contenedor de basura 30 (Compra)</t>
  </si>
  <si>
    <t>- Elaborado en plástico
- Con tapa
- Capacidad mínima de 1.000 litros
- Color verde
- Con ruedas traseras macizas y manijas</t>
  </si>
  <si>
    <t>Punto Ecológico 1 (Compra)</t>
  </si>
  <si>
    <t>- Base metálica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20 litros para cada contenedor
- Contenedores elaborados en plástico
- Debe cumplir con lo estipualdo en el artíuculo 4° de la Resolución 2184 del 26 de diciembre de 2019</t>
  </si>
  <si>
    <t>Punto Ecológico 2 (Compra)</t>
  </si>
  <si>
    <t>- Base metálica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35 litros para cada contenedor
- Contenedores elaborados en plástico
- Debe cumplir con lo estipualdo en el artíuclo 4° de la Resolución 2184 del 26 de diciembre de 2019</t>
  </si>
  <si>
    <t>Punto Ecológico 3 (Compra)</t>
  </si>
  <si>
    <t>- Base metálica con techo en material metálico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35 litros para cada contenedor
- Contenedores elaborados en plástico
- Debe cumplir con lo estipualdo en el artíuclo 4° de la Resolución 2184 del 26 de diciembre de 2019</t>
  </si>
  <si>
    <t>Punto Ecológico 4 (Compra)</t>
  </si>
  <si>
    <t>- Base metálica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50 litros para cada contenedor
- Contenedores elaborados en plástico
- Debe cumplir con lo estipualdo en el artíuclo 4° de la Resolución 2184 del 26 de diciembre de 2019</t>
  </si>
  <si>
    <t>Punto Ecológico 5 (Compra)</t>
  </si>
  <si>
    <t>- Base metálica con techo en material metálico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50 litros para cada contenedor
- Contenedores elaborados en plástico
- Debe cumplir con lo estipualdo en el artíuclo 4° de la Resolución 2184 del 26 de diciembre de 2019</t>
  </si>
  <si>
    <t>Punto Ecológico 6 (Compra)</t>
  </si>
  <si>
    <t>- Base metálica
- Mínimo tres contenedores así:
- Contenedor color verde con palabras "residuos orgánicos aprovechables: restos de comida, desechos agrícolas" en la cara frontal
- Contenedor color blanco con palabras "residuos aprovechables como plástico, vidrio, metales, multicapa, papel y cartón" en la cara frontal
- Contenedor color negro con las palabaras "residuos no aprovechables: papel higiénico, servilletas, papeles y cartones contaminados con comida, papeles metalizados" en la cara frontal
- Capacidad mínima de 100 litros para cada contenedor
- Contenedores elaborados en plástico
- Debe cumplir con lo estipualdo en el artíuclo 4° de la Resolución 2184 del 26 de diciembre de 2019</t>
  </si>
  <si>
    <t>Papelera 1 (Compra)</t>
  </si>
  <si>
    <t>- Cuerpo metálico enmallado sin tapa
- Con capacidad mínima de 10 litros
- Diseño para oficina</t>
  </si>
  <si>
    <t>Papelera 2 (Compra)</t>
  </si>
  <si>
    <t>- Cuerpo plástico
- Con mecanismo de pedal para abrir y cerrar tapa
- Con capacidad mínima de 10 litros
- Diseño para baño</t>
  </si>
  <si>
    <t>Papelera 3 (Compra)</t>
  </si>
  <si>
    <t>- Cuerpo plástico sin tapa
- Con capacidad mínima de 10 litros
- Diseño para baño</t>
  </si>
  <si>
    <t>Papelera 4 (Compra)</t>
  </si>
  <si>
    <t>- Papelera de oficina de plástico reciclado
- Color gris o negro
- Con capacidad de 5 litros
- Diámetro: 22 cm aproxi. Largo: 24 cm. 
No debe contener PVC o Poliestireno expandido u otros plásticos de un solo uso tanto en el envase como en el embalaje.</t>
  </si>
  <si>
    <t>Papelera residuos peligrosos 1 (Compra)</t>
  </si>
  <si>
    <t>- Cuerpo plástico
- Con mecanismo de pedal para abrir y cerrar tapa
- Con capacidad mínima de 10 litros
- Diseño para baño
- Color rojo
- Con las palabras "Riesgo biológico" en la cara frontal</t>
  </si>
  <si>
    <t>Papelera residuos peligrosos 2 (Compra)</t>
  </si>
  <si>
    <t>- Cuerpo plástico
- Con mecanismo de pedal para abrir y cerrar tapa
- Con capacidad mínima de 20 litros
- Diseño para baño
- Color rojo
- Con las palabras "Riesgo biológico" en la cara frontal</t>
  </si>
  <si>
    <t>Señales peatonales de prevención y atención 1 (Compra)</t>
  </si>
  <si>
    <t>- Elaborado en plástico
- Tipo tijera, plegable
- Tamaño mínimo de 25 cm de ancho por 60 cm de alto por 22 cm de largo.
- Impresión en las dos caras con las palabras "Cerrado" o "Área cerrada" o "No pasar".
- Color amarillo</t>
  </si>
  <si>
    <t>Señales peatonales de prevención y atención 2 (Compra)</t>
  </si>
  <si>
    <t>- Elaborado en plástico
- Tipo tijera, plegable
- Tamaño mínimo de 25 cm de ancho por 60 cm de alto por 22 cm de largo.
- Impresión en las dos caras con las palabras "Cuidado".
- Color amarillo
- Acordes con la reglamentación establecida por la NTC 1461</t>
  </si>
  <si>
    <t>Señales peatonales de prevención y atención 3 (Compra)</t>
  </si>
  <si>
    <t>- Elaborado en plástico
- Tipo tijera, plegable
- Tamaño mínimo de 25 cm de ancho por 60 cm de alto por 22 cm de largo.
- Impresión en las dos caras con las palabras "Piso húmedo o "Piso mojado"".
- Color amarillo
- Acordes con la reglamentación establecida por la NTC 1461</t>
  </si>
  <si>
    <t>Dispensador para papel higiénico 1 (Compra)</t>
  </si>
  <si>
    <t>- Elaborado en plástico ABS blanco
- Para rollo de 250 metros y 400 metros
- Con visor para ver el estado del rollo
- Con cerradura y llave
- Incluye los elementos necesarios para realizar la instalación en pared
-Incluye el costo de instalación.</t>
  </si>
  <si>
    <t>Dispensador para papel higiénico 2 (Compra)</t>
  </si>
  <si>
    <t>- Elaborado en acero inoxidable
- Para rollo de 250 metros y 400 metros
- Con visor para ver el estado del rollo
- Con cerradura y llave
- Incluye los elementos necesarios para realizar la instalación en pared
-Incluye el costo de instalación.</t>
  </si>
  <si>
    <t>Dispensador de toallas de manos 1 (Compra)</t>
  </si>
  <si>
    <t>- Elaborado en plástico ABS
- Para toallas de papel en rollo de 150 metros y 250 metros
- Con mecanismo accionador de palanca, perilla giratoria o para halar con la mano.
- Con cuchilla serrada para cortar la toalla de manos
- Con cerradura y llave
- Incluye los elementos necesarios para realizar la instalación en pared
 - Incluye el costo de instalación</t>
  </si>
  <si>
    <t>Dispensador de toallas de manos 2 (Compra)</t>
  </si>
  <si>
    <t>- Elaborado en plástico ABS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</si>
  <si>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toallas de manos 3 (Compra)</t>
  </si>
  <si>
    <t>- Elaborado en acero inoxidable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</si>
  <si>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jabón líquido 1 (Compra)</t>
  </si>
  <si>
    <t>- Elaborado en plástico ABS blanco
- Con válvula manual anticorrosiva.
- Uso habilitado para cualquier jabón líquido con capacidad mínima de 500 cc
- Incluye los elementos necesarios para realizar la instalación en pared
-Incluye el costo de instalación</t>
  </si>
  <si>
    <t>Dispensador de jabón líquido 2 (Compra)</t>
  </si>
  <si>
    <t>- Elaborado en plástico ABS blanco
- Con sensor para suministro de jabón
- Uso habilitado para cualquier jabón líquido con capacidad mínima de 500 ml
- Incluye los elementos necesarios para realizar la instalación en pared
 -Incluye el costo de instalación'</t>
  </si>
  <si>
    <t>Dispensador de jabón líquido 3 (Compra)</t>
  </si>
  <si>
    <t>- Elaborado en acero inoxidable
- Con válvula manual anticorrosiva.
- Uso habilitado para cualquier jabón líquido con capacidad mínima de 800 ml
- Con cerradura y llave
- Incluye los elementos necesarios para realizar la instalación en pared
 -Incluye el el costo de instalación'</t>
  </si>
  <si>
    <t>Dispensador de jabón líquido 4 (Compra)</t>
  </si>
  <si>
    <t>- Elaborado en acero inoxidable
- Con sensor para suministro de jabón
- Uso habilitado para cualquier jabón líquido con capacidad mínima de 800 ml
- Con cerradura y llave
- Incluye los elementos necesarios para realizar la instalación en pared
 -Incluye el costo de instalación'</t>
  </si>
  <si>
    <t>Dispensador para ambientador (Compra)</t>
  </si>
  <si>
    <t xml:space="preserve"> - Elaborado en plástico ABS blanco
 - Con dispersión programable de líquido ambientador
 - Capacidad mínima de 250 ml
- Incluye los elementos necesarios para realizar la instalación en pared
- Incluye aerosol para recarga mensual
-Incluye el costo de instalación</t>
  </si>
  <si>
    <t>Dispensador goteo por gravedad y recarga (Compra)</t>
  </si>
  <si>
    <t>- Elaborado en PVC blanco
- Goteo programable para desodorizar sanitarios y orinales
- Incluye manguera plástica de goteo
- Incluye los elementos necesarios para realizar la instalación en pared
- Incluye líquido para recarga mensual con agentes tensoactivos</t>
  </si>
  <si>
    <t>Dispensador de agua (Compra)</t>
  </si>
  <si>
    <t xml:space="preserve">- Dispensador de agua fría y caliente
- Sistema de filtración multinivel
- Uso de gas refrigerante seguro para la capa de ozono
</t>
  </si>
  <si>
    <t>Dispensador de agua con botellón (Compra)</t>
  </si>
  <si>
    <t xml:space="preserve">- Dispensador de agua fría y caliente
- Uso de gas refrigerante seguro para la capa de ozono
</t>
  </si>
  <si>
    <t>Greca para tintos 1 (Arrendamiento)</t>
  </si>
  <si>
    <t>- Eléctrica de 110 v
- Cuerpo elaborada en lámina de acero inoxidable de calibre 24 como mínimo
- Resistencias elaboradas en cobre
- Terminales elaboradas en cobre remplazables con soldadura
- Mínimo dos servicios
- Con su respectivo filtro y aro
 - Con capacidad para 30 tintos</t>
  </si>
  <si>
    <t>Greca para tintos 1 (Compra)</t>
  </si>
  <si>
    <t>Greca para tintos 2 (Arrendamiento)</t>
  </si>
  <si>
    <t>- Eléctrica de 110 v
- Cuerpo elaborada en lámina de acero inoxidable de calibre 24 como mínimo, grado alimento
- Resistencias elaboradas en cobre
- Terminales elaboradas en cobre remplazables sin soldadura
- Mínimo 2 servicios
 -Con su respectivo filtro y aro
- Con capacidad para 60 tintos</t>
  </si>
  <si>
    <t>Greca para tintos 2 (Compra)</t>
  </si>
  <si>
    <t>Greca para tintos 3 (Arrendamiento)</t>
  </si>
  <si>
    <t>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</t>
  </si>
  <si>
    <t>Greca para tintos 3 (Compra)</t>
  </si>
  <si>
    <t>Máquina de filtrado para café (Compra)</t>
  </si>
  <si>
    <t>- Cafetera de método filtrado de café por goteo con conexión directamente a la red de agua o con opción de usarse completamente portátil sin requerir conexión directa a la red de agua
- Grifo para dispensar agua caliente
- Capacidad para termos de 1.9 a 3L, capacidad de 14 litros hora
- Incluye termo con capacidad de mantener la bebida caliente, conservando la calidad de la taza de café durante mínimo 3 horas
- Revestimiento de acero inoxidable con bomba tipo dispensador 
- Capacidad de 2,5 0 3,0 litros.</t>
  </si>
  <si>
    <t>Horno microondas (Arrendamiento)</t>
  </si>
  <si>
    <t>- Potencia mínima de 900 w
- Tamaño mínimo de 30 cm de ancho por 25 cm de alto por 35 cm de profundidad.
- Con bandera giratoria de cristal templado
- Con programas automáticos</t>
  </si>
  <si>
    <t>Horno microondas (Compra)</t>
  </si>
  <si>
    <t>Horno microondas de tipo industrial (Arrendamiento)</t>
  </si>
  <si>
    <t>- Potencia mínima de 1000 w
- Tamaño mínimo de 30 cm de ancho por 30 cm de alto por 40 cm de profundidad.
- Descongelamiento automático
- Con programas automáticos</t>
  </si>
  <si>
    <t>Horno microondas de tipo industrial (Compra)</t>
  </si>
  <si>
    <t>Estufa 1 (Arrendamiento)</t>
  </si>
  <si>
    <t>- De dos puestos
- Lámina esmaltada
- Eléctrica
- Con perilla para graduar mínimo 3 niveles de calor</t>
  </si>
  <si>
    <t>Estufa 1 (Compra)</t>
  </si>
  <si>
    <t>Estufa 2 (Arrendamiento)</t>
  </si>
  <si>
    <t>- De dos puestos
- Lámina esmaltada- A gas
- Con perilla y quemador para graduar la llama
- Con parrilla</t>
  </si>
  <si>
    <t>Estufa 2 (Compra)</t>
  </si>
  <si>
    <t>- De dos puestos
- Lámina esmaltada
- A gas
- Con perilla y quemador para graduar la llama
- Con parrilla</t>
  </si>
  <si>
    <t>Extensión eléctrica 1 (Compra)</t>
  </si>
  <si>
    <t>- De mínimo 25 metros de longitud 
- Tipo industrial
- Recubierta en plástico PVC
- Con clavijas
- Calibre 12</t>
  </si>
  <si>
    <t>Extensión eléctrica 2 (Compra)</t>
  </si>
  <si>
    <t>- De mínimo 30 metros de longitud
- Recubierta en plástico PVC
- Con clavijas
- Tipo industrial
- Calibre 12</t>
  </si>
  <si>
    <t>Aspiradora 1 (Arrendamiento)</t>
  </si>
  <si>
    <t>- De uso industrial para aspirado en seco y húmedo
- Motor con potencia 1200 w y 1400 w
- Capacidad entre 15 y 20 litros
- Cable de potencia con longitud mínima de 5m
- Accesorios mínimos: manguera puntera, 2 tubos para extensión, cepillos para tapizados</t>
  </si>
  <si>
    <t>Aspiradora 1 (Compra)</t>
  </si>
  <si>
    <t>Aspiradora 2 (Arrendamiento)</t>
  </si>
  <si>
    <t>- De uso industrial para aspirado en seco y húmedo
- Motor con potencia entre 1200 w y 1400 w
- Capacidad entre 45 y 55 litros
- Cable de potencia con longitud mínima de 5m
- Accesorios mínimos: manguera puntera, 2 tubos para extensión, cepillos para tapizados</t>
  </si>
  <si>
    <t>Aspiradora 2 (Compra)</t>
  </si>
  <si>
    <t>Lavabrilladora de pisos 1 (Arrendamiento)</t>
  </si>
  <si>
    <t>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</t>
  </si>
  <si>
    <t xml:space="preserve">Unidad </t>
  </si>
  <si>
    <t>Lavabrilladora de pisos 1 (Compra)</t>
  </si>
  <si>
    <t>Lavabrilladora de pisos 2 (Arrendamiento)</t>
  </si>
  <si>
    <t>- De uso industrial
- Motores con potencia mínima de 1,5 hp y velocidad mínima de 175 rpm.
- Con manijas dobles
- Con interruptor de apagado de seguridad
- Diámetro mínimo de 20"
- Cable de potencia con longitud mínima de 8m
- Accesorios mínimos portapad, cepillo suave y duro</t>
  </si>
  <si>
    <t>Lavabrilladora de pisos 2 (Compra)</t>
  </si>
  <si>
    <t>Brilladora de alta revolución (Arrendamiento)</t>
  </si>
  <si>
    <t>- De uso industrial
- Motores con potencia mínima de 1,5 hp y velocidad mínima de 1500 rpm.
- Con manijas dobles
- Con interruptor de apagado de seguridad
- Diámetro mínimo de 20"
- Cable de potencia con longitud mínima de 8m
- Accesorios mínimos - portapad</t>
  </si>
  <si>
    <t>Brilladora de alta revolución (Compra)</t>
  </si>
  <si>
    <t>Lavadora de alfombras y tapetes 1 (Arrendamiento)</t>
  </si>
  <si>
    <t xml:space="preserve"> - Motor con potencia de mínimo 1100 w y velocidad mínima de 175 revoluciones por minuto.
- Capacidad mínima de 5 litros
- Cable de potencia con longitud mínima de 8m
- Para lavar en seco o a vapor
- Diámetro mínimo de 16"</t>
  </si>
  <si>
    <t>Lavadora de alfombras y tapetes 1 (Compra)</t>
  </si>
  <si>
    <t>Lavadora de alfombras y tapetes 2 (Arrendamiento)</t>
  </si>
  <si>
    <t>- De inyección y extracción con dos motores, cada uno con una potencia entre 1200 w y 1400 w.
- Capacidad mínima de 30 litros
- Cable de potencia con longitud mínima de 8m
- Diámetro mínimo de 20"</t>
  </si>
  <si>
    <t>Lavadora de alfombras y tapetes 2 (Compra)</t>
  </si>
  <si>
    <t>Hidrolavadora Industrial (Arrendamiento)</t>
  </si>
  <si>
    <t xml:space="preserve"> - Motor eléctrico y potencia de mínimo 2.2 Kw - 1.450 RPM y entre 2.5 HP y 3.5 HP.
 - Presión de salida de agua entre 900 psi y 1900 psi.
 - Con ruedas</t>
  </si>
  <si>
    <t>Hidrolavadora Industrial (Compra)</t>
  </si>
  <si>
    <t>Sopladora de hojas (Arrendamiento)</t>
  </si>
  <si>
    <t xml:space="preserve"> - Potenciado por motor a gasolina o eléctrico inalámbrico
 - Caudal mínimo de 380 cfm / 645m3/h
 - Autonomía mínima de 30 minutos
 - Intensidad máxima de sonido de 100dB
 - Incluye combustible para su funcionamiento (Máximo 3 galones)</t>
  </si>
  <si>
    <t>Sopladora de hojas (Compra)</t>
  </si>
  <si>
    <t>Sonda para inodoro (Arrendamiento)</t>
  </si>
  <si>
    <t>-Sonda de mínimo 3''
-Cubierta de vinilo para proteger la porcelana.
- Cable de 1/2" (12,7 mm) con núcleo interno recubierto por compresión, resistente al retorcimiento.
-Mangos grandes y de diseño ergonómico.
-Funcional en inodoros ahorradores de agua
-Peso entre 1,9 kg y 2,5 kg</t>
  </si>
  <si>
    <t>Sonda para inodoro (Compra)</t>
  </si>
  <si>
    <t>Girador Manual (Compra)</t>
  </si>
  <si>
    <t>-Para destapar desagües entre 1/2" a 1 1/2".
-Collar antideslizante que agarra y suelta el cable
-Cable de núcleo hueco de mpinimo 5/16" × 25 pies (7,6 m) con barrena de cabeza de bulbo.
-Tambor rotativo de plástico moldeado
-Diseño de tambor abierto que permite el acceso al cable</t>
  </si>
  <si>
    <t>Sonda para fregaderos (Compra)</t>
  </si>
  <si>
    <t>Sonda Eléctrica para desagües de 3/4” (20 mm) a 2-1/2” (64 mm)
-El equipo propulsor de velocidad variable gira el cable a 0-600 RPM.
-Capacidad del tambor: 50 pies (15 m) de 5⁄16" (8 mm) o 35 pies (11 m) de 3⁄8" (10 mm).
-El núcleo interior revestido de vinilo impide que se oxide por contacto con el resorte.</t>
  </si>
  <si>
    <t>Cortadora de cesped  (Arrendamiento)</t>
  </si>
  <si>
    <t>-Cuenta con una cuchilla de 32 a 38 cm.
-Chasis de acero con recolector o salida lateral.
-Ruedas de 135 mm
-Con  potencia entre 5 hp a 25 hp
-Ancho de corte de 18 a 183 cm.
-Peso entre 10 kg y 13,5 kg
-Tiene manilla de seguridad
-Incluye combustible para su funcionamiento (Máximo 3 galones)</t>
  </si>
  <si>
    <t>Cortadora de cesped  (Compra)</t>
  </si>
  <si>
    <t>Guadañas (Arrendamiento)</t>
  </si>
  <si>
    <t xml:space="preserve">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funcioamiento (Máximo 3 galones)</t>
  </si>
  <si>
    <t>Guadañas (Compra)</t>
  </si>
  <si>
    <t>Motobombas (Arrendamiento)</t>
  </si>
  <si>
    <t>-Motobomba eléctrica
-Fabricada en Hierro
-Cuenta con una potencia de 2 hp a 111 hp
-Velocidades desde 1800 RPM a 3450 RPM.
-Peso promedio de 30 Kg.
-Las medidas de succión por descarga van de 2 x 2 pulgadas a 12 x 12 pulgadas.</t>
  </si>
  <si>
    <t>Motobombas (Compra)</t>
  </si>
  <si>
    <t xml:space="preserve">   </t>
  </si>
  <si>
    <t>ajustado</t>
  </si>
  <si>
    <t>10</t>
  </si>
  <si>
    <t>Aprobado: Braulio Andrés Marcelo Ramírez
                    Coordinador GIT Servicios Administrativos</t>
  </si>
  <si>
    <t>Valor Unitario media podada inferior - superior  IVA (redondeado) * Cantidad original *8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</si>
</sst>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_-&quot;$&quot;\ * #,##0_-;\-&quot;$&quot;\ * #,##0_-;_-&quot;$&quot;\ * &quot;-&quot;??_-;_-@_-"/>
    <numFmt numFmtId="166" formatCode="_-* #,##0.00_-;\-* #,##0.00_-;_-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8"/>
      <color theme="1"/>
      <name val="Segoe UI"/>
      <family val="2"/>
    </font>
    <font>
      <sz val="8"/>
      <name val="Segoe UI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F8F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5" xfId="4" applyFont="1" applyFill="1" applyBorder="1" applyAlignment="1">
      <alignment horizontal="center" vertical="center" wrapText="1"/>
    </xf>
    <xf numFmtId="4" fontId="6" fillId="3" borderId="0" xfId="4" applyNumberFormat="1" applyFont="1" applyFill="1" applyAlignment="1">
      <alignment horizontal="center" vertical="center" wrapText="1"/>
    </xf>
    <xf numFmtId="0" fontId="6" fillId="3" borderId="0" xfId="4" applyFont="1" applyFill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5" fontId="3" fillId="2" borderId="5" xfId="3" applyNumberFormat="1" applyFont="1" applyFill="1" applyBorder="1" applyAlignment="1">
      <alignment horizontal="center" vertical="center" wrapText="1"/>
    </xf>
    <xf numFmtId="165" fontId="6" fillId="4" borderId="5" xfId="3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1" fontId="7" fillId="0" borderId="9" xfId="2" applyFont="1" applyBorder="1" applyAlignment="1">
      <alignment horizontal="center" vertical="center" wrapText="1"/>
    </xf>
    <xf numFmtId="41" fontId="7" fillId="5" borderId="8" xfId="2" applyFont="1" applyFill="1" applyBorder="1" applyAlignment="1">
      <alignment horizontal="center" vertical="center" wrapText="1"/>
    </xf>
    <xf numFmtId="41" fontId="7" fillId="5" borderId="10" xfId="2" applyFont="1" applyFill="1" applyBorder="1" applyAlignment="1">
      <alignment horizontal="center" vertical="center" wrapText="1"/>
    </xf>
    <xf numFmtId="41" fontId="7" fillId="0" borderId="4" xfId="2" applyFont="1" applyBorder="1" applyAlignment="1">
      <alignment horizontal="center" vertical="center" wrapText="1"/>
    </xf>
    <xf numFmtId="41" fontId="7" fillId="0" borderId="10" xfId="2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center" vertical="center" wrapText="1"/>
    </xf>
    <xf numFmtId="0" fontId="8" fillId="6" borderId="0" xfId="4" applyFont="1" applyFill="1" applyAlignment="1">
      <alignment horizontal="center" vertical="center" wrapText="1"/>
    </xf>
    <xf numFmtId="41" fontId="8" fillId="6" borderId="11" xfId="2" applyFont="1" applyFill="1" applyBorder="1" applyAlignment="1">
      <alignment horizontal="center" vertical="center" wrapText="1"/>
    </xf>
    <xf numFmtId="41" fontId="8" fillId="6" borderId="0" xfId="2" applyFont="1" applyFill="1" applyBorder="1" applyAlignment="1">
      <alignment horizontal="center" vertical="center" wrapText="1"/>
    </xf>
    <xf numFmtId="41" fontId="8" fillId="6" borderId="12" xfId="2" applyFont="1" applyFill="1" applyBorder="1" applyAlignment="1">
      <alignment horizontal="center" vertical="center" wrapText="1"/>
    </xf>
    <xf numFmtId="41" fontId="8" fillId="6" borderId="13" xfId="2" applyFont="1" applyFill="1" applyBorder="1" applyAlignment="1">
      <alignment horizontal="center" vertical="center" wrapText="1"/>
    </xf>
    <xf numFmtId="166" fontId="8" fillId="6" borderId="13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0" xfId="4" applyFont="1" applyFill="1" applyAlignment="1">
      <alignment horizontal="center" vertical="center" wrapText="1"/>
    </xf>
    <xf numFmtId="41" fontId="8" fillId="2" borderId="11" xfId="2" applyFont="1" applyFill="1" applyBorder="1" applyAlignment="1">
      <alignment horizontal="center" vertical="center" wrapText="1"/>
    </xf>
    <xf numFmtId="41" fontId="8" fillId="2" borderId="0" xfId="2" applyFont="1" applyFill="1" applyBorder="1" applyAlignment="1">
      <alignment horizontal="center" vertical="center" wrapText="1"/>
    </xf>
    <xf numFmtId="41" fontId="8" fillId="2" borderId="12" xfId="2" applyFont="1" applyFill="1" applyBorder="1" applyAlignment="1">
      <alignment horizontal="center" vertical="center" wrapText="1"/>
    </xf>
    <xf numFmtId="41" fontId="8" fillId="2" borderId="13" xfId="2" applyFont="1" applyFill="1" applyBorder="1" applyAlignment="1">
      <alignment horizontal="center" vertical="center" wrapText="1"/>
    </xf>
    <xf numFmtId="166" fontId="8" fillId="2" borderId="13" xfId="2" applyNumberFormat="1" applyFont="1" applyFill="1" applyBorder="1" applyAlignment="1">
      <alignment horizontal="center" vertical="center" wrapText="1"/>
    </xf>
    <xf numFmtId="0" fontId="10" fillId="2" borderId="0" xfId="4" applyFont="1" applyFill="1" applyAlignment="1">
      <alignment horizontal="center" vertical="center" wrapText="1"/>
    </xf>
    <xf numFmtId="41" fontId="10" fillId="2" borderId="11" xfId="2" applyFont="1" applyFill="1" applyBorder="1" applyAlignment="1">
      <alignment horizontal="center" vertical="center" wrapText="1"/>
    </xf>
    <xf numFmtId="41" fontId="10" fillId="2" borderId="0" xfId="2" applyFont="1" applyFill="1" applyBorder="1" applyAlignment="1">
      <alignment horizontal="center" vertical="center" wrapText="1"/>
    </xf>
    <xf numFmtId="41" fontId="10" fillId="2" borderId="12" xfId="2" applyFont="1" applyFill="1" applyBorder="1" applyAlignment="1">
      <alignment horizontal="center" vertical="center" wrapText="1"/>
    </xf>
    <xf numFmtId="41" fontId="10" fillId="2" borderId="13" xfId="2" applyFont="1" applyFill="1" applyBorder="1" applyAlignment="1">
      <alignment horizontal="center" vertical="center" wrapText="1"/>
    </xf>
    <xf numFmtId="166" fontId="10" fillId="2" borderId="13" xfId="2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1" fontId="9" fillId="0" borderId="11" xfId="2" applyFont="1" applyBorder="1" applyAlignment="1">
      <alignment horizontal="center" vertical="center" wrapText="1"/>
    </xf>
    <xf numFmtId="41" fontId="9" fillId="0" borderId="0" xfId="2" applyFont="1" applyBorder="1" applyAlignment="1">
      <alignment horizontal="center" vertical="center" wrapText="1"/>
    </xf>
    <xf numFmtId="41" fontId="9" fillId="0" borderId="12" xfId="2" applyFont="1" applyBorder="1" applyAlignment="1">
      <alignment horizontal="center" vertical="center" wrapText="1"/>
    </xf>
    <xf numFmtId="41" fontId="9" fillId="0" borderId="13" xfId="2" applyFont="1" applyBorder="1" applyAlignment="1">
      <alignment horizontal="center" vertical="center" wrapText="1"/>
    </xf>
    <xf numFmtId="166" fontId="9" fillId="0" borderId="13" xfId="2" applyNumberFormat="1" applyFont="1" applyBorder="1" applyAlignment="1">
      <alignment horizontal="center" vertical="center" wrapText="1"/>
    </xf>
    <xf numFmtId="41" fontId="9" fillId="0" borderId="14" xfId="2" applyFont="1" applyBorder="1" applyAlignment="1">
      <alignment horizontal="center" vertical="center" wrapText="1"/>
    </xf>
    <xf numFmtId="41" fontId="9" fillId="0" borderId="15" xfId="2" applyFont="1" applyBorder="1" applyAlignment="1">
      <alignment horizontal="center" vertical="center" wrapText="1"/>
    </xf>
    <xf numFmtId="41" fontId="9" fillId="0" borderId="16" xfId="2" applyFont="1" applyBorder="1" applyAlignment="1">
      <alignment horizontal="center" vertical="center" wrapText="1"/>
    </xf>
    <xf numFmtId="41" fontId="9" fillId="0" borderId="17" xfId="2" applyFont="1" applyBorder="1" applyAlignment="1">
      <alignment horizontal="center" vertical="center" wrapText="1"/>
    </xf>
    <xf numFmtId="166" fontId="9" fillId="0" borderId="17" xfId="2" applyNumberFormat="1" applyFont="1" applyBorder="1" applyAlignment="1">
      <alignment horizontal="center" vertical="center" wrapText="1"/>
    </xf>
    <xf numFmtId="166" fontId="9" fillId="0" borderId="0" xfId="2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3" xfId="0" applyNumberFormat="1" applyFont="1" applyFill="1" applyBorder="1" applyAlignment="1">
      <alignment horizontal="center" vertical="center" wrapText="1"/>
    </xf>
    <xf numFmtId="0" fontId="6" fillId="3" borderId="0" xfId="4" applyNumberFormat="1" applyFont="1" applyFill="1" applyAlignment="1">
      <alignment horizontal="center" vertical="center" wrapText="1"/>
    </xf>
    <xf numFmtId="0" fontId="3" fillId="2" borderId="5" xfId="4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6" fillId="2" borderId="5" xfId="4" applyNumberFormat="1" applyFont="1" applyFill="1" applyBorder="1" applyAlignment="1">
      <alignment horizontal="center" vertical="center" wrapText="1"/>
    </xf>
    <xf numFmtId="0" fontId="3" fillId="3" borderId="5" xfId="4" applyNumberFormat="1" applyFont="1" applyFill="1" applyBorder="1" applyAlignment="1">
      <alignment horizontal="center" vertical="center" wrapText="1"/>
    </xf>
    <xf numFmtId="0" fontId="3" fillId="2" borderId="5" xfId="3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Alignment="1">
      <alignment horizontal="right" vertical="center" wrapText="1"/>
    </xf>
    <xf numFmtId="4" fontId="6" fillId="3" borderId="0" xfId="4" applyNumberFormat="1" applyFont="1" applyFill="1" applyAlignment="1">
      <alignment horizontal="right" vertical="center" wrapText="1"/>
    </xf>
    <xf numFmtId="4" fontId="3" fillId="2" borderId="5" xfId="4" applyNumberFormat="1" applyFont="1" applyFill="1" applyBorder="1" applyAlignment="1">
      <alignment horizontal="right" vertical="center" wrapText="1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6" fillId="2" borderId="5" xfId="4" applyNumberFormat="1" applyFont="1" applyFill="1" applyBorder="1" applyAlignment="1">
      <alignment horizontal="right" vertical="center" wrapText="1"/>
    </xf>
    <xf numFmtId="4" fontId="3" fillId="3" borderId="5" xfId="4" applyNumberFormat="1" applyFont="1" applyFill="1" applyBorder="1" applyAlignment="1">
      <alignment horizontal="right" vertical="center" wrapText="1"/>
    </xf>
    <xf numFmtId="4" fontId="3" fillId="2" borderId="5" xfId="3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 applyProtection="1">
      <alignment horizontal="right" vertical="center"/>
      <protection locked="0"/>
    </xf>
    <xf numFmtId="4" fontId="4" fillId="0" borderId="7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Alignment="1">
      <alignment horizontal="right" vertical="center"/>
    </xf>
    <xf numFmtId="0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1" fillId="7" borderId="20" xfId="0" applyFont="1" applyFill="1" applyBorder="1" applyAlignment="1" applyProtection="1">
      <alignment horizontal="center" vertical="center"/>
      <protection hidden="1"/>
    </xf>
    <xf numFmtId="49" fontId="11" fillId="7" borderId="20" xfId="0" applyNumberFormat="1" applyFont="1" applyFill="1" applyBorder="1" applyAlignment="1" applyProtection="1">
      <alignment horizontal="center" vertical="center"/>
      <protection hidden="1"/>
    </xf>
    <xf numFmtId="43" fontId="11" fillId="7" borderId="21" xfId="1" applyFont="1" applyFill="1" applyBorder="1" applyAlignment="1" applyProtection="1">
      <alignment horizontal="center" vertical="center"/>
      <protection hidden="1"/>
    </xf>
    <xf numFmtId="49" fontId="11" fillId="7" borderId="21" xfId="0" applyNumberFormat="1" applyFont="1" applyFill="1" applyBorder="1" applyAlignment="1" applyProtection="1">
      <alignment horizontal="center" vertical="center"/>
      <protection hidden="1"/>
    </xf>
    <xf numFmtId="49" fontId="11" fillId="7" borderId="0" xfId="0" applyNumberFormat="1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39" fontId="15" fillId="0" borderId="23" xfId="1" applyNumberFormat="1" applyFont="1" applyBorder="1" applyAlignment="1" applyProtection="1">
      <alignment horizontal="center" vertical="center"/>
      <protection hidden="1"/>
    </xf>
    <xf numFmtId="44" fontId="5" fillId="4" borderId="23" xfId="3" applyFont="1" applyFill="1" applyBorder="1" applyAlignment="1" applyProtection="1">
      <alignment horizontal="center" vertical="center" wrapText="1"/>
    </xf>
    <xf numFmtId="44" fontId="15" fillId="0" borderId="0" xfId="3" applyFont="1" applyBorder="1" applyAlignment="1" applyProtection="1">
      <alignment horizontal="center" vertical="center" wrapText="1"/>
      <protection hidden="1"/>
    </xf>
    <xf numFmtId="43" fontId="16" fillId="8" borderId="21" xfId="1" applyFont="1" applyFill="1" applyBorder="1" applyAlignment="1" applyProtection="1">
      <alignment horizontal="center" vertical="center" wrapText="1"/>
      <protection locked="0" hidden="1"/>
    </xf>
    <xf numFmtId="43" fontId="0" fillId="0" borderId="0" xfId="0" applyNumberFormat="1" applyAlignment="1">
      <alignment horizontal="center" vertical="center"/>
    </xf>
    <xf numFmtId="43" fontId="12" fillId="0" borderId="0" xfId="0" applyNumberFormat="1" applyFont="1" applyAlignment="1" applyProtection="1">
      <alignment horizontal="center" vertical="center"/>
      <protection hidden="1"/>
    </xf>
    <xf numFmtId="44" fontId="0" fillId="0" borderId="0" xfId="0" applyNumberFormat="1" applyAlignment="1">
      <alignment horizontal="center" vertical="center"/>
    </xf>
    <xf numFmtId="0" fontId="17" fillId="7" borderId="24" xfId="0" applyFont="1" applyFill="1" applyBorder="1" applyAlignment="1" applyProtection="1">
      <alignment horizontal="center" vertical="center"/>
      <protection hidden="1"/>
    </xf>
    <xf numFmtId="0" fontId="17" fillId="7" borderId="25" xfId="0" applyFont="1" applyFill="1" applyBorder="1" applyAlignment="1" applyProtection="1">
      <alignment horizontal="center" vertical="center"/>
      <protection hidden="1"/>
    </xf>
    <xf numFmtId="0" fontId="17" fillId="7" borderId="23" xfId="0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4" fontId="18" fillId="0" borderId="7" xfId="0" applyNumberFormat="1" applyFont="1" applyBorder="1" applyAlignment="1" applyProtection="1">
      <alignment horizontal="right" vertical="center"/>
      <protection locked="0"/>
    </xf>
  </cellXfs>
  <cellStyles count="5">
    <cellStyle name="Millares" xfId="1" builtinId="3"/>
    <cellStyle name="Millares [0]" xfId="2" builtinId="6"/>
    <cellStyle name="Moneda" xfId="3" builtinId="4"/>
    <cellStyle name="Normal" xfId="0" builtinId="0"/>
    <cellStyle name="Normal 4" xfId="4" xr:uid="{B04D1E3D-2F72-499A-AD9E-95F5E564365A}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209551</xdr:rowOff>
    </xdr:from>
    <xdr:to>
      <xdr:col>1</xdr:col>
      <xdr:colOff>1714500</xdr:colOff>
      <xdr:row>1</xdr:row>
      <xdr:rowOff>376876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72E5C9-3E46-4F77-8A33-526974CE6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09551"/>
          <a:ext cx="1247775" cy="500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/Downloads/Programaci&#243;n%20Funcionamiento%20v3%2020211229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MarceloR/Downloads/RV_%20Documentos%20para%20acompa&#241;amiento%20proceso%20Aseo%20y%20cafeteria%20(%20subasta%20inversa)/05_01032023_Estudio%20de%20merca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ge/Documents/JORGE/DANE/PROGRAMACION%202022/Programaci&#243;n%20final%202022/Programaci&#243;n%20CE%20v3%202021122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2018/PLAN%20DE%20ACCION/MATRIZ%20PLAN%20DE%20ACCION%202018%20DIRPEN%20FINAL%202501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relaa/AppData/Local/Microsoft/Windows/Temporary%20Internet%20Files/Content.Outlook/907WTPW2/FORMATO%20DE%20REPROGRAMAC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_DANE_CENTRAL/01_CONTROL%20INTERNO,%20CALIDAD%20Y%20CONTRATOS/02_CONTRATOS/2020/07_VIGILANCIA/contrato%20996721%20vigias/04_SEGUIMIENTO%20Y%20EJECUCION/PROCESO%20DE%20VIGILANCIA%202019/validaciones/14032019%20ConsolidadoEO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corredorp/AppData/Local/Microsoft/Windows/Temporary%20Internet%20Files/Content.Outlook/1CXGKZDG/FORMULARIO%20REPROGRA%20FUNC%20V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5"/>
      <sheetName val="Hoja4"/>
      <sheetName val="dynamic"/>
      <sheetName val="Hoja3"/>
      <sheetName val="BASE"/>
      <sheetName val="FUNCIONAMIENTO"/>
      <sheetName val="HONORARIOS"/>
      <sheetName val="TECHOS "/>
      <sheetName val="METAS"/>
      <sheetName val="TOPES"/>
      <sheetName val="Hoja de Trabajo_REDUCCIÓN"/>
      <sheetName val="Hoja de Trabajo_ADI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N1" t="str">
            <v>DANE_CENTRAL</v>
          </cell>
        </row>
      </sheetData>
      <sheetData sheetId="6">
        <row r="5">
          <cell r="E5" t="str">
            <v>AREA: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Oferta (inicial)"/>
      <sheetName val="Consolidado Oferta (Ajustado)"/>
      <sheetName val="TD RESUMEN"/>
      <sheetName val="Consolidad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5"/>
      <sheetName val="Hoja4"/>
      <sheetName val="dynamic"/>
      <sheetName val="Hoja3"/>
      <sheetName val="BASE"/>
      <sheetName val="INVERSION"/>
      <sheetName val="HONORARIOS"/>
      <sheetName val="TECHOS "/>
      <sheetName val="METAS"/>
      <sheetName val="Hoja de Trabajo_REDUCCIÓN"/>
      <sheetName val="Hoja de Trabajo_ADI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N1" t="str">
            <v>DANE_CENTRAL</v>
          </cell>
          <cell r="CO1" t="str">
            <v>BARRANQUILLA</v>
          </cell>
          <cell r="CP1" t="str">
            <v>CALI</v>
          </cell>
          <cell r="CQ1" t="str">
            <v>BOGOTÁ</v>
          </cell>
          <cell r="CR1" t="str">
            <v>BUCARAMANGA</v>
          </cell>
          <cell r="CS1" t="str">
            <v>MANIZALES</v>
          </cell>
          <cell r="CT1" t="str">
            <v>MEDELLÍN</v>
          </cell>
        </row>
        <row r="2">
          <cell r="AP2" t="str">
            <v>Talento_Humano</v>
          </cell>
        </row>
        <row r="3">
          <cell r="AP3" t="str">
            <v>Transporte</v>
          </cell>
        </row>
        <row r="4">
          <cell r="AP4" t="str">
            <v>Viaticos</v>
          </cell>
        </row>
        <row r="5">
          <cell r="AP5" t="str">
            <v>Tiquetes</v>
          </cell>
        </row>
        <row r="6">
          <cell r="AP6" t="str">
            <v>Insumos</v>
          </cell>
        </row>
        <row r="7">
          <cell r="AP7" t="str">
            <v>Otros_gastos_operativos</v>
          </cell>
        </row>
        <row r="8">
          <cell r="AP8" t="str">
            <v>Hardware</v>
          </cell>
        </row>
        <row r="9">
          <cell r="AP9" t="str">
            <v>Software</v>
          </cell>
        </row>
        <row r="10">
          <cell r="AP10" t="str">
            <v>Servicios_TIC</v>
          </cell>
        </row>
        <row r="11">
          <cell r="AP11" t="str">
            <v>Impresos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LISTAS ID"/>
      <sheetName val="PLAN DE ACCION 2018 CONSOLIDADO"/>
      <sheetName val="1. DIRECCIÓN GENERAL"/>
      <sheetName val="2. SUBDIRECCIÓN GENERAL"/>
      <sheetName val="LISTAS"/>
      <sheetName val="LISTAS MIPG"/>
      <sheetName val="LISTAS PE"/>
      <sheetName val="LISTAS INTERNAS"/>
      <sheetName val="LISTAS ATRIBUTOS"/>
      <sheetName val="3. SECRETARIA GENERAL"/>
      <sheetName val="4. TERRITORIALES"/>
      <sheetName val="base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Dirección General</v>
          </cell>
        </row>
        <row r="6">
          <cell r="B6" t="str">
            <v>Subdirección General</v>
          </cell>
        </row>
        <row r="7">
          <cell r="B7" t="str">
            <v>Secretaria General</v>
          </cell>
        </row>
        <row r="8">
          <cell r="B8" t="str">
            <v>Territoriales</v>
          </cell>
        </row>
      </sheetData>
      <sheetData sheetId="6"/>
      <sheetData sheetId="7">
        <row r="5">
          <cell r="B5" t="str">
            <v>1. Producción y Difusión Estadística</v>
          </cell>
        </row>
        <row r="6">
          <cell r="B6" t="str">
            <v>2. Gestión del Talento Humano</v>
          </cell>
        </row>
        <row r="7">
          <cell r="B7" t="str">
            <v>3. Sistema Estadístico Nacional</v>
          </cell>
        </row>
        <row r="8">
          <cell r="B8" t="str">
            <v>4. Innovación y Modernización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ACTIVIDADES"/>
      <sheetName val="INVERSION"/>
      <sheetName val="DATOS"/>
      <sheetName val="FUNCIONAMIENTO"/>
      <sheetName val="INFO_FUNCIONAMIENTO"/>
      <sheetName val="BASE FUNC"/>
      <sheetName val="BASE"/>
      <sheetName val="INV_RESUMEN"/>
      <sheetName val="Hoja1"/>
      <sheetName val="Hoja2"/>
      <sheetName val="LISTAS"/>
      <sheetName val="LISTAS PE"/>
    </sheetNames>
    <sheetDataSet>
      <sheetData sheetId="0"/>
      <sheetData sheetId="1"/>
      <sheetData sheetId="2"/>
      <sheetData sheetId="3">
        <row r="2">
          <cell r="C2" t="str">
            <v>DANE_CENTRAL</v>
          </cell>
          <cell r="H2" t="str">
            <v>Agropecuario</v>
          </cell>
          <cell r="BG2" t="str">
            <v>Ajustar Fechas</v>
          </cell>
          <cell r="BH2" t="str">
            <v>Análisis</v>
          </cell>
          <cell r="BI2" t="str">
            <v>Archivo</v>
          </cell>
        </row>
        <row r="3">
          <cell r="C3" t="str">
            <v>BARRANQUILLA</v>
          </cell>
          <cell r="H3" t="str">
            <v>Censo_de_Población_y_vivienda</v>
          </cell>
          <cell r="BG3" t="str">
            <v>Eliminar Producto</v>
          </cell>
          <cell r="BH3" t="str">
            <v>Detección y análisis de requerimientos</v>
          </cell>
          <cell r="BI3" t="str">
            <v>Boletín</v>
          </cell>
        </row>
        <row r="4">
          <cell r="C4" t="str">
            <v>CALI</v>
          </cell>
          <cell r="H4" t="str">
            <v>Censo_Nacional_Agropecuario</v>
          </cell>
          <cell r="BG4" t="str">
            <v>Crear Nuevo Producto</v>
          </cell>
          <cell r="BH4" t="str">
            <v>Diseño de la Operación Estadística</v>
          </cell>
          <cell r="BI4" t="str">
            <v>Base de Datos</v>
          </cell>
        </row>
        <row r="5">
          <cell r="C5" t="str">
            <v>BOGOTÁ</v>
          </cell>
          <cell r="H5" t="str">
            <v>Condiciones_de_Vida</v>
          </cell>
          <cell r="BG5" t="str">
            <v>Eliminar Actividad</v>
          </cell>
          <cell r="BH5" t="str">
            <v>Ejecución</v>
          </cell>
          <cell r="BI5" t="str">
            <v>Documento</v>
          </cell>
        </row>
        <row r="6">
          <cell r="C6" t="str">
            <v>BUCARAMANGA</v>
          </cell>
          <cell r="H6" t="str">
            <v>Cuentas_Nacionales_y_Macroeconomia</v>
          </cell>
          <cell r="BG6" t="str">
            <v>Crear Nueva Actividad</v>
          </cell>
          <cell r="BH6" t="str">
            <v>Producción Estadística</v>
          </cell>
          <cell r="BI6" t="str">
            <v>Informe</v>
          </cell>
        </row>
        <row r="7">
          <cell r="C7" t="str">
            <v>MANIZALES</v>
          </cell>
          <cell r="H7" t="str">
            <v>Culturales_y_Políticos</v>
          </cell>
          <cell r="BH7" t="str">
            <v>No Aplica</v>
          </cell>
          <cell r="BI7" t="str">
            <v>Publicación</v>
          </cell>
        </row>
        <row r="8">
          <cell r="C8" t="str">
            <v>MEDELLÍN</v>
          </cell>
          <cell r="H8" t="str">
            <v>Datos_Espaciales</v>
          </cell>
          <cell r="BI8" t="str">
            <v>Software</v>
          </cell>
        </row>
        <row r="9">
          <cell r="H9" t="str">
            <v>Informacion_Poblacional_y_Demografica</v>
          </cell>
        </row>
        <row r="10">
          <cell r="H10" t="str">
            <v>Ingresos_y_gastos</v>
          </cell>
        </row>
        <row r="11">
          <cell r="H11" t="str">
            <v>Integracion_de_Marcos</v>
          </cell>
        </row>
        <row r="12">
          <cell r="H12" t="str">
            <v>Longitudinal</v>
          </cell>
        </row>
        <row r="13">
          <cell r="H13" t="str">
            <v>Mejoramiento_Capacidad_Técnica_y_Administrativa</v>
          </cell>
        </row>
        <row r="14">
          <cell r="H14" t="str">
            <v>OCDE</v>
          </cell>
        </row>
        <row r="15">
          <cell r="H15" t="str">
            <v>Planificacion_y_Armonización_Estadistica</v>
          </cell>
        </row>
        <row r="16">
          <cell r="H16" t="str">
            <v>Precios</v>
          </cell>
        </row>
        <row r="17">
          <cell r="H17" t="str">
            <v>Produccion_Comercio_y_Servicios</v>
          </cell>
        </row>
        <row r="18">
          <cell r="H18" t="str">
            <v>Propositos_Multiples</v>
          </cell>
        </row>
        <row r="19">
          <cell r="H19" t="str">
            <v>Servicios_Públicos</v>
          </cell>
        </row>
        <row r="20">
          <cell r="H20" t="str">
            <v>SINIDEL</v>
          </cell>
        </row>
        <row r="21">
          <cell r="H21" t="str">
            <v>SIPSA</v>
          </cell>
        </row>
        <row r="22">
          <cell r="H22" t="str">
            <v>Sociodemográficas</v>
          </cell>
        </row>
        <row r="23">
          <cell r="H23" t="str">
            <v>Temas_Ambientales</v>
          </cell>
        </row>
        <row r="24">
          <cell r="H24" t="str">
            <v>Turísmo</v>
          </cell>
        </row>
        <row r="25">
          <cell r="H25" t="str">
            <v>Victimización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ESTUDIO OFERTA"/>
      <sheetName val="14032019_Consolidado Oferta"/>
      <sheetName val="FT_Medios Tecnologicos"/>
      <sheetName val="T.FICHA"/>
      <sheetName val="Simulador Medios Tecnologicos"/>
      <sheetName val="Personal_Humano"/>
      <sheetName val="Tablero Proceso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 xml:space="preserve">SERVICIO DE PERSONAL 12 HORAS DIURNAS DE LUN A SABADO SIN ARMA </v>
          </cell>
        </row>
        <row r="3">
          <cell r="B3" t="str">
            <v xml:space="preserve">SERVICIO DE PERSONAL 12 HORAS DIURNAS DE LUN A VIER SIN ARMA </v>
          </cell>
        </row>
        <row r="4">
          <cell r="B4" t="str">
            <v>SERVICIO DE PERSONAL 24 HORAS DE DOM A DOM CON ARMA</v>
          </cell>
        </row>
        <row r="5">
          <cell r="B5" t="str">
            <v xml:space="preserve">SERVICIO DE PERSONAL 24 HORAS DE DOM A DOM SIN ARMA </v>
          </cell>
        </row>
        <row r="6">
          <cell r="B6" t="str">
            <v>PUESTO NO ASIGNADO</v>
          </cell>
        </row>
      </sheetData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ECP V3"/>
      <sheetName val="INFORMACIÓN"/>
      <sheetName val="BASE FUNC"/>
      <sheetName val="BD"/>
      <sheetName val="FUNC"/>
      <sheetName val="recomendaciones"/>
      <sheetName val="BASE"/>
      <sheetName val="DATOS"/>
    </sheetNames>
    <sheetDataSet>
      <sheetData sheetId="0"/>
      <sheetData sheetId="1"/>
      <sheetData sheetId="2">
        <row r="3">
          <cell r="A3" t="str">
            <v>IMPUESTOS</v>
          </cell>
          <cell r="B3" t="str">
            <v>MULTAS</v>
          </cell>
          <cell r="C3" t="str">
            <v>COMPRAEQUIPO</v>
          </cell>
          <cell r="D3" t="str">
            <v>ENSERESYEQUIPOSDEOFICINA</v>
          </cell>
          <cell r="E3" t="str">
            <v>MATERIALESYSUMINISTROS</v>
          </cell>
          <cell r="F3" t="str">
            <v>MANTENIMIENTO</v>
          </cell>
          <cell r="G3" t="str">
            <v>COMUNICACIONESYTRANS</v>
          </cell>
          <cell r="H3" t="str">
            <v>IMPRESOSYPUBLICACIONES</v>
          </cell>
          <cell r="I3" t="str">
            <v>SERVICIOSPÚBLICOS</v>
          </cell>
          <cell r="J3" t="str">
            <v>SEGUROS</v>
          </cell>
          <cell r="K3" t="str">
            <v>ARRENDAMIENTOS</v>
          </cell>
          <cell r="L3" t="str">
            <v>VIÁTICOS</v>
          </cell>
          <cell r="M3" t="str">
            <v>IMPREVISTOS</v>
          </cell>
          <cell r="N3" t="str">
            <v>JUDICIALES</v>
          </cell>
          <cell r="O3" t="str">
            <v>CAPACITACIÓN</v>
          </cell>
          <cell r="P3" t="str">
            <v>FINANCIEROS</v>
          </cell>
          <cell r="Q3" t="str">
            <v>OTROSPORSERVICIOS</v>
          </cell>
          <cell r="R3" t="str">
            <v>OTROSPORBIENES</v>
          </cell>
          <cell r="S3" t="str">
            <v>SUELDOSNOMINA</v>
          </cell>
          <cell r="T3" t="str">
            <v>PRIMATECNICA</v>
          </cell>
          <cell r="U3" t="str">
            <v>Otros</v>
          </cell>
          <cell r="V3" t="str">
            <v>HORASEXTRASFESTVAC</v>
          </cell>
          <cell r="W3" t="str">
            <v>ANMINISTRADORASPRIVADO</v>
          </cell>
          <cell r="X3" t="str">
            <v>ADMINISTRADORASPUBLICO</v>
          </cell>
          <cell r="Y3" t="str">
            <v>ICBF</v>
          </cell>
          <cell r="Z3" t="str">
            <v>SENA</v>
          </cell>
          <cell r="AA3" t="str">
            <v>ESAP</v>
          </cell>
          <cell r="AB3" t="str">
            <v>APORTESESCUELAS</v>
          </cell>
        </row>
      </sheetData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2 (2)"/>
    </sheetNames>
    <sheetDataSet>
      <sheetData sheetId="0"/>
      <sheetData sheetId="1"/>
      <sheetData sheetId="2">
        <row r="1">
          <cell r="A1" t="str">
            <v>ITEM</v>
          </cell>
          <cell r="B1" t="str">
            <v>Descripción del bien o servicio</v>
          </cell>
          <cell r="C1" t="str">
            <v>Cantidad</v>
          </cell>
        </row>
        <row r="4">
          <cell r="B4" t="str">
            <v>1. PERSONAL ( MENSUAL)</v>
          </cell>
        </row>
        <row r="5">
          <cell r="B5" t="str">
            <v>DIRECCIÓN TERRITORIAL: 01_CAN - CENTRAL</v>
          </cell>
        </row>
        <row r="6">
          <cell r="B6" t="str">
            <v>SEDE: BOGOTA CAN - CENTRAL/ Dirección: Carrera 59 N° 26-70 Interior I - CAN</v>
          </cell>
        </row>
        <row r="7">
          <cell r="A7">
            <v>1</v>
          </cell>
          <cell r="B7" t="str">
            <v>Coordinador (tiempo completo) (UNIDAD)</v>
          </cell>
          <cell r="C7">
            <v>1</v>
          </cell>
        </row>
        <row r="8">
          <cell r="A8">
            <v>2</v>
          </cell>
          <cell r="B8" t="str">
            <v>Operario de aseo y cafetería (tiempo completo) (UNIDAD)</v>
          </cell>
          <cell r="C8">
            <v>20</v>
          </cell>
        </row>
        <row r="9">
          <cell r="A9">
            <v>3</v>
          </cell>
          <cell r="B9" t="str">
            <v>Operario de mantenimiento capacitado para trabajo en alturas nivel básico (tiempo completo) (UNIDAD)</v>
          </cell>
          <cell r="C9">
            <v>4</v>
          </cell>
        </row>
        <row r="10">
          <cell r="A10">
            <v>4</v>
          </cell>
          <cell r="B10" t="str">
            <v>Jardinero (Medio Tiempo) (UNIDAD)</v>
          </cell>
          <cell r="C10">
            <v>1</v>
          </cell>
        </row>
        <row r="11">
          <cell r="B11" t="str">
            <v>SEDE: BOGOTA CAN - CENTRAL - CASA ESMERALDA/ Dirección: Carrera 59A N° 44A 30</v>
          </cell>
        </row>
        <row r="12">
          <cell r="A12">
            <v>5</v>
          </cell>
          <cell r="B12" t="str">
            <v>Operario de aseo y cafetería (tiempo completo) (UNIDAD)</v>
          </cell>
          <cell r="C12">
            <v>1</v>
          </cell>
        </row>
        <row r="13">
          <cell r="B13" t="str">
            <v>DIRECCIÓN TERRITORIAL: 02_CENTRO - BOGOTA</v>
          </cell>
        </row>
        <row r="14">
          <cell r="B14" t="str">
            <v>SEDE: BOGOTA/ Calle 64 G N° 92 50/56/64, Barrio Álamos Norte</v>
          </cell>
        </row>
        <row r="15">
          <cell r="A15">
            <v>6</v>
          </cell>
          <cell r="B15" t="str">
            <v>Operario de aseo y cafetería (tiempo completo) (UNIDAD)</v>
          </cell>
          <cell r="C15">
            <v>5</v>
          </cell>
        </row>
        <row r="16">
          <cell r="A16">
            <v>7</v>
          </cell>
          <cell r="B16" t="str">
            <v>Operario de mantenimiento capacitado para trabajo en alturas nivel básico (tiempo completo) (UNIDAD)</v>
          </cell>
          <cell r="C16">
            <v>1</v>
          </cell>
        </row>
        <row r="17">
          <cell r="B17" t="str">
            <v>SEDE: SIPSA-CORABASTOS/ bodega No. 47 Local 0501 localizada en la Corporación de Abastos de Bogotá – CORABASTOS</v>
          </cell>
        </row>
        <row r="18">
          <cell r="A18">
            <v>8</v>
          </cell>
          <cell r="B18" t="str">
            <v>Operario de aseo y cafetería (medio Tiempo) (UNIDAD)</v>
          </cell>
          <cell r="C18">
            <v>1</v>
          </cell>
        </row>
        <row r="19">
          <cell r="B19" t="str">
            <v>2. INSUMOS Y CAFETERIA</v>
          </cell>
        </row>
        <row r="20">
          <cell r="B20" t="str">
            <v>INSUMOS DE CAFETERIA</v>
          </cell>
        </row>
        <row r="21">
          <cell r="A21">
            <v>9</v>
          </cell>
          <cell r="B21" t="str">
            <v xml:space="preserve">AROMÁTICA Especificación: (- Para infusión
- Cajas disponbiles en mínimo tres (3) sabores
- 100% naturales) (Cajas de mínimo 20 en sobres.) </v>
          </cell>
          <cell r="C21">
            <v>900</v>
          </cell>
          <cell r="E21">
            <v>184</v>
          </cell>
        </row>
        <row r="22">
          <cell r="A22">
            <v>10</v>
          </cell>
          <cell r="B22" t="str">
            <v xml:space="preserve">AZÚCAR 1 Especificación: (- Blanca
- Empaque elaborado en materiales atóxicos
- Debe cumplir con Resolución 333 de 2011 sobre rotulado y etiquetado nutricional y las normas que la modifiquen) (Bolsa de mínimo 200 sobres o tubipacks de 5 gr) </v>
          </cell>
          <cell r="C22">
            <v>1800</v>
          </cell>
          <cell r="E22">
            <v>175</v>
          </cell>
        </row>
        <row r="23">
          <cell r="A23">
            <v>11</v>
          </cell>
          <cell r="B23" t="str">
            <v xml:space="preserve">CAFÉ 2 Especificación: (- 100% café tostado y molido
- Tipo medio
- Descafeinado
- Empacada en bolsa de polipropileno aluminizada resistente a la humedad y al oxigeno
-  Debe cumplir con Resolución 333 de 2011 sobre rotulado y etiquetado nutricional y las normas que
la modifiquen) (Libra) </v>
          </cell>
          <cell r="C23">
            <v>2250</v>
          </cell>
          <cell r="E23">
            <v>170</v>
          </cell>
        </row>
        <row r="24">
          <cell r="A24">
            <v>12</v>
          </cell>
          <cell r="B24" t="str">
            <v xml:space="preserve">CREMA PARA CAFÉ Especificación: (- No láctea
- Debe cumplir con Resolución 333 de 2011 sobre rotulado y etiquetado nutricional y las normas que la modifiquen) (Bolsas de mínimo 100 sobres de mínimo 4 gr) </v>
          </cell>
          <cell r="C24">
            <v>18</v>
          </cell>
          <cell r="E24">
            <v>174</v>
          </cell>
        </row>
        <row r="25">
          <cell r="A25">
            <v>13</v>
          </cell>
          <cell r="B25" t="str">
            <v xml:space="preserve">CUCHILLO DE COCINA (COMPRA) Especificación: (- Hoja elaborada en acero inoxidable de mínimo 20 cm de largo y 2 cm de ancho.
- Mango liso elaborado en polipropileno negro) (Unidad) </v>
          </cell>
          <cell r="C25">
            <v>9</v>
          </cell>
          <cell r="E25">
            <v>216</v>
          </cell>
        </row>
        <row r="26">
          <cell r="A26">
            <v>14</v>
          </cell>
          <cell r="B26" t="str">
            <v xml:space="preserve">FILTRO PARA GRECA 2 Especificación: (- Elaborada en tela
- Para greca
- Capacidad de una 1 libra) (Unidad) </v>
          </cell>
          <cell r="C26">
            <v>135</v>
          </cell>
          <cell r="E26">
            <v>163</v>
          </cell>
        </row>
        <row r="27">
          <cell r="A27">
            <v>15</v>
          </cell>
          <cell r="B27" t="str">
            <v xml:space="preserve">JARRA Especificación: (- Elaborada en plástico
- Capacidad mínima de 2 litros
- Con tapa) (Unidad) </v>
          </cell>
          <cell r="C27">
            <v>18</v>
          </cell>
        </row>
        <row r="28">
          <cell r="A28">
            <v>16</v>
          </cell>
          <cell r="B28" t="str">
            <v xml:space="preserve">POCILLOS (COMPRA) Especificación: (- Elaborado en porcelana blanca para café
- Sin diseño
- De mínimo 150 cc
- No se debe rayar con el uso de cubiertos
- Debe ser apta para uso en microondas) (Unidad) </v>
          </cell>
          <cell r="C28">
            <v>36</v>
          </cell>
        </row>
        <row r="29">
          <cell r="A29">
            <v>17</v>
          </cell>
          <cell r="B29" t="str">
            <v xml:space="preserve">SERVILLETA DE TELA Especificación: (- Elaborada en tela
- Color blanco
- Dimensiones mínimas de 40 cm de largo y 40 cm de ancho.) (Unidad) </v>
          </cell>
          <cell r="C29">
            <v>72</v>
          </cell>
        </row>
        <row r="30">
          <cell r="A30">
            <v>18</v>
          </cell>
          <cell r="B30" t="str">
            <v xml:space="preserve">TERMO PARA CAFÉ 2 Especificación: ( - Térmico, con bomba tipo dispensador. Portatil.  
 - Bomba manual para dispensar la bebida.  
 - Acero inoxidable y plastico. 
 - Agarradera plastica, tapa con empaque, bomba manual. 
 - Capacidad mínima de 3 litros) (Unidad) </v>
          </cell>
          <cell r="C30">
            <v>18</v>
          </cell>
          <cell r="E30">
            <v>169</v>
          </cell>
        </row>
        <row r="31">
          <cell r="A31">
            <v>19</v>
          </cell>
          <cell r="B31" t="str">
            <v xml:space="preserve">TIJERAS DE COCINA (COMPRA) Especificación: (- Hojas elaborada en acero inoxidable de mínimo 20 cm de largo
- Mango de plástico liso) (Unidad) </v>
          </cell>
          <cell r="C31">
            <v>18</v>
          </cell>
        </row>
        <row r="32">
          <cell r="B32" t="str">
            <v>INSUMOS DE ASEO</v>
          </cell>
        </row>
        <row r="33">
          <cell r="A33">
            <v>20</v>
          </cell>
          <cell r="B33" t="str">
            <v xml:space="preserve">ABRILLANTADOR PARA PISO LAMINADO Especificación: (- Con agente(s) con efecto limpiador y brillador.) (Galon ) </v>
          </cell>
          <cell r="C33">
            <v>18</v>
          </cell>
        </row>
        <row r="34">
          <cell r="A34">
            <v>21</v>
          </cell>
          <cell r="B34" t="str">
            <v xml:space="preserve">ALCOHOL INDUSTRIAL 1 Especificación: ( - Solución acuosa de alcohol etílico desnaturalizado con una concentración mínima de 70%
 - Desnaturalizado) (Galon ) </v>
          </cell>
          <cell r="C34">
            <v>45</v>
          </cell>
          <cell r="E34">
            <v>33</v>
          </cell>
        </row>
        <row r="35">
          <cell r="A35">
            <v>22</v>
          </cell>
          <cell r="B35" t="str">
            <v xml:space="preserve">AMBIENTADOR 1 Especificación: (- Solución con alcohol etílico y solventes.
- Con fragancia en una concentración del 1,5%
- En múltiples fragancias
 - Envase correctamente etiquetado bajo los parámetros establecidos en el sistema globalmente armonizado.) (Galon ) </v>
          </cell>
          <cell r="C35">
            <v>90</v>
          </cell>
          <cell r="E35">
            <v>60</v>
          </cell>
        </row>
        <row r="36">
          <cell r="A36">
            <v>23</v>
          </cell>
          <cell r="B36" t="str">
            <v xml:space="preserve">ATOMIZADORES Especificación: (- Elaborado en plástico
- Reutilizable
- Capacidad mínima de 500 cc
- con pistola) (Unidad ) </v>
          </cell>
          <cell r="C36">
            <v>180</v>
          </cell>
          <cell r="E36">
            <v>207</v>
          </cell>
        </row>
        <row r="37">
          <cell r="A37">
            <v>24</v>
          </cell>
          <cell r="B37" t="str">
            <v xml:space="preserve">BAYETILLA 1 Especificación: ( - En tela fileteada
 -  100% algodón y fibra natural 
- Color blanco sin estampado
-Tamaño mínimo de 100 cm de largo por 70 cm de ancho) (Unidad ) </v>
          </cell>
          <cell r="C37">
            <v>450</v>
          </cell>
          <cell r="E37">
            <v>69</v>
          </cell>
        </row>
        <row r="38">
          <cell r="A38">
            <v>25</v>
          </cell>
          <cell r="B38" t="str">
            <v xml:space="preserve">BAYETILLA 2 Especificación: ( - En tela fileteada
 - 100% algodón y fibra natural 
 - Color rojo sin estampado
 -Tamaño mínimo de 100 cm de largo por 70 cm de ancho) (Unidad ) </v>
          </cell>
          <cell r="C38">
            <v>450</v>
          </cell>
          <cell r="E38">
            <v>70</v>
          </cell>
        </row>
        <row r="39">
          <cell r="A39">
            <v>26</v>
          </cell>
          <cell r="B39" t="str">
            <v xml:space="preserve">BLANQUEADOR O HIPOCLORITO 1 Especificación: (- Solución con una concentración mínima del 5%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uso) (Galon ) </v>
          </cell>
          <cell r="C39">
            <v>180</v>
          </cell>
          <cell r="E39">
            <v>30</v>
          </cell>
        </row>
        <row r="40">
          <cell r="A40">
            <v>27</v>
          </cell>
          <cell r="B40" t="str">
            <v xml:space="preserve">BOLSAS PLÁSTICA 10 Especificación: (- Elaborada en polietileno de baja densidad
- De color blanco
- Calibre de mínimo 2
- Tamaño de 60 cm de ancho por 70 cm de largo) (Paquete de mínimo 6) </v>
          </cell>
          <cell r="C40">
            <v>450</v>
          </cell>
          <cell r="E40">
            <v>114</v>
          </cell>
        </row>
        <row r="41">
          <cell r="A41">
            <v>28</v>
          </cell>
          <cell r="B41" t="str">
            <v xml:space="preserve">BOLSAS PLÁSTICA 22 Especificación: (- Elaborada en polietileno de baja densidad
- De color negro
- Calibre de mínimo 3
- Tamaño de 80 cm de ancho por 110 cm de largo) (paquete x 6 ) </v>
          </cell>
          <cell r="C41">
            <v>450</v>
          </cell>
          <cell r="E41">
            <v>124</v>
          </cell>
        </row>
        <row r="42">
          <cell r="A42">
            <v>29</v>
          </cell>
          <cell r="B42" t="str">
            <v xml:space="preserve">BOLSAS PLÁSTICA 23 Especificación: (- Elaborada en polietileno de baja densidad
- De color verde
- Calibre de mínimo 3
- Tamaño de 80 cm de ancho por 110 cm de largo) (Paquete de mínimo 6) </v>
          </cell>
          <cell r="C42">
            <v>450</v>
          </cell>
          <cell r="E42">
            <v>125</v>
          </cell>
        </row>
        <row r="43">
          <cell r="A43">
            <v>30</v>
          </cell>
          <cell r="B43" t="str">
            <v xml:space="preserve">BOLSAS PLÁSTICA 24 Especificación: (- Elaborada en polietileno de baja densidad
- De color blanco
-Calibre de mínimo 3
- Tamaño de 80 cm de ancho por 110 cm de largo) (Paquete de mínimo 6) </v>
          </cell>
          <cell r="C43">
            <v>450</v>
          </cell>
          <cell r="E43">
            <v>126</v>
          </cell>
        </row>
        <row r="44">
          <cell r="A44">
            <v>31</v>
          </cell>
          <cell r="B44" t="str">
            <v xml:space="preserve">BOLSAS PLÁSTICA 25 Especificación: (- Elaborada en polietileno de baja densidad
- De color rojo
-Calibre de mínimo 3
- Tamaño de 80 cm de ancho por 110 cm de largo
- Con impresión de aviso de riesgo biológico) (Paquete de mínimo 6) </v>
          </cell>
          <cell r="C44">
            <v>450</v>
          </cell>
          <cell r="E44">
            <v>115</v>
          </cell>
        </row>
        <row r="45">
          <cell r="A45">
            <v>32</v>
          </cell>
          <cell r="B45" t="str">
            <v xml:space="preserve">BOLSAS PLÁSTICA 8 Especificación: (- Elaborada en polietileno de baja densidad
- De color negro
-Calibre de mínimo 2
- Tamaño de 60 cm de ancho por 70 cm de largo) (Paquete de mínimo 6) </v>
          </cell>
          <cell r="C45">
            <v>450</v>
          </cell>
          <cell r="E45">
            <v>112</v>
          </cell>
        </row>
        <row r="46">
          <cell r="A46">
            <v>33</v>
          </cell>
          <cell r="B46" t="str">
            <v xml:space="preserve">BOLSAS PLÁSTICA 9 Especificación: (- Elaborada en polietileno de baja densidad
- De color verde
- Calibre de mínimo 2
- Tamaño de 60 cm de ancho por 70 cm de largo) (Paquete de mínimo 6) </v>
          </cell>
          <cell r="C46">
            <v>450</v>
          </cell>
          <cell r="E46">
            <v>113</v>
          </cell>
        </row>
        <row r="47">
          <cell r="A47">
            <v>34</v>
          </cell>
          <cell r="B47" t="str">
            <v xml:space="preserve">BRILLADOR 1 Especificación: (- Mopa elaborada en algodón
- Área de barrido mínima de 100 cm de largo por 16cm de ancho
- Armazón y mango metálico) (Unidad ) </v>
          </cell>
          <cell r="C47">
            <v>18</v>
          </cell>
          <cell r="E47">
            <v>197</v>
          </cell>
        </row>
        <row r="48">
          <cell r="A48">
            <v>35</v>
          </cell>
          <cell r="B48" t="str">
            <v xml:space="preserve">BRILLAMETAL EN CREMA Especificación: (- Con agentes con efecto limpiador, pulidor y brillador.
- Para todo tipo de metales
 - El  envase del producto deberá estar correctamente etiquetado, indicando: nombre comercial del producto, pictogramas de los compuestos peligrosos e instrucciones de uso) (Unidad ) </v>
          </cell>
          <cell r="C48">
            <v>9</v>
          </cell>
        </row>
        <row r="49">
          <cell r="A49">
            <v>36</v>
          </cell>
          <cell r="B49" t="str">
            <v xml:space="preserve">CEPILLO PARA SANITARIO (CHURRUSCO) Especificación: (- Cerdas duras elaboradas en fibras plásticas
- Extensión mínima de las cerdas es de 2,5 cm
- Base y mango elaborados en plástico
- Mango con longitud mínima de 33 cm) (Unidad ) </v>
          </cell>
          <cell r="C49">
            <v>72</v>
          </cell>
          <cell r="E49">
            <v>98</v>
          </cell>
        </row>
        <row r="50">
          <cell r="A50">
            <v>37</v>
          </cell>
          <cell r="B50" t="str">
            <v xml:space="preserve">CEPILLOS 1 Especificación: (- Tipo plancha, con mango de plástico
- Cuerpo elaborado en plástico
- Cerdas duras en fibra plástica
- Tamaño mínimo de 15 cm de largo por 5cm de ancho por 6 cm de alto.) (unidad) </v>
          </cell>
          <cell r="C50">
            <v>45</v>
          </cell>
          <cell r="E50">
            <v>89</v>
          </cell>
        </row>
        <row r="51">
          <cell r="A51">
            <v>38</v>
          </cell>
          <cell r="B51" t="str">
            <v xml:space="preserve">CERA POLIMÉRICA Especificación: (- Polimérica autobrillante.
- Con polímeros acrílicos, nivelantes y plastificantes.
- Neutra (para pisos de todos los colores)
- Contenido mínimo de sólidos del 10%) (Galon ) </v>
          </cell>
          <cell r="C51">
            <v>108</v>
          </cell>
          <cell r="E51">
            <v>44</v>
          </cell>
        </row>
        <row r="52">
          <cell r="A52">
            <v>39</v>
          </cell>
          <cell r="B52" t="str">
            <v xml:space="preserve">CHAMPÚ PARA ALFOMBRAS Y TAPIZADOS 1 Especificación: (- Con agente(s) principal(es) con efecto limpiador en una concentración mínima del 8%
 - El envase debe estar  correctamente etiquetado: nombre comercial del producto, pictogramas de los compuestos peligrosos e instrucciones de uso) (Galon ) </v>
          </cell>
          <cell r="C52">
            <v>9</v>
          </cell>
        </row>
        <row r="53">
          <cell r="A53">
            <v>40</v>
          </cell>
          <cell r="B53" t="str">
            <v xml:space="preserve">CREOLINA 2 Especificación: (- Solución con una concentración mínima de fenoles de 4%) (Galon ) </v>
          </cell>
          <cell r="C53">
            <v>9</v>
          </cell>
        </row>
        <row r="54">
          <cell r="A54">
            <v>41</v>
          </cell>
          <cell r="B54" t="str">
            <v xml:space="preserve">DESINFECTANTE PARA USO GENERAL 1 Especificación: (- Con agente(s) tensoactivo(s) con efecto antibacterial en una concentración mínima del 0,2%
- Con agente(s) tensoactivo(s) con efecto limpiador y desengrasante en una concentración mínima del 1,5%
 - El envase debe estar  correctamente etiquetados bajo los parámetros establecidos en el sistema globalmente armonizado indicando: nombre comercial del producto, pictogramas de los compuestos peligrosos e instrucciones de uso) (Galon ) </v>
          </cell>
          <cell r="C54">
            <v>90</v>
          </cell>
        </row>
        <row r="55">
          <cell r="A55">
            <v>42</v>
          </cell>
          <cell r="B55" t="str">
            <v xml:space="preserve">DESTAPADOR PARA SANITARIO (CHUPA) Especificación: (- Tipo campana
- Chupa elaborada en caucho
- Diámetro mínimo de 12 cm
- Mango elaborado en plástico o madera
- Mango con longitud mínima de 33 cm) (Unidad) </v>
          </cell>
          <cell r="C55">
            <v>45</v>
          </cell>
          <cell r="E55">
            <v>201</v>
          </cell>
        </row>
        <row r="56">
          <cell r="A56">
            <v>43</v>
          </cell>
          <cell r="B56" t="str">
            <v xml:space="preserve">DETERGENTE MULTIUSOS EN POLVO Especificación: (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) (Polvo, en bolsa plástica o recipiente plástico
con un peso de 1.000 gr) </v>
          </cell>
          <cell r="C56">
            <v>90</v>
          </cell>
          <cell r="E56">
            <v>21</v>
          </cell>
        </row>
        <row r="57">
          <cell r="A57">
            <v>44</v>
          </cell>
          <cell r="B57" t="str">
            <v xml:space="preserve">DETERGENTE MULTIUSOS EN POLVO Especificación: ( - Con agente tensoactivo de mínimo 60% de biodegradabilidad
  -Con efecto limpiador de mínimo 9%.
 -  El  envase del producto deberá estar correctamente etiquetado bajo los parámetros: nombre comercial del producto, pictogramas de los compuestos peligrosos e instrucciones de uso
) (Unidad ) </v>
          </cell>
          <cell r="C57">
            <v>90</v>
          </cell>
        </row>
        <row r="58">
          <cell r="A58">
            <v>45</v>
          </cell>
          <cell r="B58" t="str">
            <v xml:space="preserve">ESCOBA 3 Especificación: (- Cerdas suaves elaboradas con PET calibre entre 0,3 y 0,4 mm.
- Área de barrido mínima de 35 cm de largo por 8 cm de ancho por 10 cm de alto
- Material de base en plástico con acople tipo rosca
) (Unidad ) </v>
          </cell>
          <cell r="C58">
            <v>225</v>
          </cell>
          <cell r="E58">
            <v>82</v>
          </cell>
        </row>
        <row r="59">
          <cell r="A59">
            <v>46</v>
          </cell>
          <cell r="B59" t="str">
            <v xml:space="preserve">ESCOBA 4 Especificación: (- Cerdas duras elaboradas con PET calibre entre 0,4 y 0,6 mm.
- Área de barrido mínima de 35 cm de largo por 8 cm de ancho por 10 cm de alto
- Material de base en plástico con acople tipo rosca
) (Unidad ) </v>
          </cell>
          <cell r="C59">
            <v>135</v>
          </cell>
          <cell r="E59">
            <v>83</v>
          </cell>
        </row>
        <row r="60">
          <cell r="A60">
            <v>47</v>
          </cell>
          <cell r="B60" t="str">
            <v xml:space="preserve">ESPONJILLA 1 Especificación: (- Espuma enmallada
- Tamaño mínimo de 7 cm de largo por 10 cm de ancho) (Unidad) </v>
          </cell>
          <cell r="C60">
            <v>135</v>
          </cell>
          <cell r="E60">
            <v>75</v>
          </cell>
        </row>
        <row r="61">
          <cell r="A61">
            <v>48</v>
          </cell>
          <cell r="B61" t="str">
            <v xml:space="preserve">ESPONJILLA 2 Especificación: (- Doble uso (material de esponjilla blanda y abrasiva)
- Tamaño mínimo de 7 cm de largo por 10 cm de
ancho) (Unidad) </v>
          </cell>
          <cell r="C61">
            <v>90</v>
          </cell>
          <cell r="E61">
            <v>76</v>
          </cell>
        </row>
        <row r="62">
          <cell r="A62">
            <v>49</v>
          </cell>
          <cell r="B62" t="str">
            <v xml:space="preserve">ESPONJILLA 3 Especificación: (- Abrasiva
- Tamaño mínimo de 9 cm de largo por 12 cm de) (Unidad) </v>
          </cell>
          <cell r="C62">
            <v>135</v>
          </cell>
          <cell r="E62">
            <v>81</v>
          </cell>
        </row>
        <row r="63">
          <cell r="A63">
            <v>50</v>
          </cell>
          <cell r="B63" t="str">
            <v xml:space="preserve">GUANTES 1 Especificación: (- Tipo doméstico
- Elaborados en látex
- Calibre mínimo de 18
- Tallas 7 a 9
- Color amarillo) (Par) </v>
          </cell>
          <cell r="C63">
            <v>216</v>
          </cell>
          <cell r="E63">
            <v>130</v>
          </cell>
        </row>
        <row r="64">
          <cell r="A64">
            <v>51</v>
          </cell>
          <cell r="B64" t="str">
            <v xml:space="preserve">GUANTES 2 Especificación: (- Tipo doméstico
- Elaborados en látex
- Calibre mínimo de 18
- Tallas 7 a 9
- Color negro) (Unidad ) </v>
          </cell>
          <cell r="C64">
            <v>216</v>
          </cell>
          <cell r="E64">
            <v>131</v>
          </cell>
        </row>
        <row r="65">
          <cell r="A65">
            <v>52</v>
          </cell>
          <cell r="B65" t="str">
            <v xml:space="preserve">GUANTES 4 Especificación: (- Tipo doméstico
- Elaborados en látex
- Calibre mínimo de 25
- Tallas 7 a 9
- Color rojo) (Par) </v>
          </cell>
          <cell r="C65">
            <v>216</v>
          </cell>
          <cell r="E65">
            <v>133</v>
          </cell>
        </row>
        <row r="66">
          <cell r="A66">
            <v>53</v>
          </cell>
          <cell r="B66" t="str">
            <v xml:space="preserve">GUANTES 8 Especificación: (- Tipo mosquetero
- Calibre mínimo de 40
- Tallas 7 a 9
- Color negro) (Par) </v>
          </cell>
          <cell r="C66">
            <v>18</v>
          </cell>
          <cell r="E66">
            <v>137</v>
          </cell>
        </row>
        <row r="67">
          <cell r="A67">
            <v>54</v>
          </cell>
          <cell r="B67" t="str">
            <v xml:space="preserve">HARAGANES 2 (COMPRA) Especificación: (- Para limpiar vidrios
- Con banda de goma con longitud mínima de 50 cm.
- Mango metálico extensible con longitud mínima
de 60 cm y máxima de 150 cm) (Unidad) </v>
          </cell>
          <cell r="C67">
            <v>27</v>
          </cell>
        </row>
        <row r="68">
          <cell r="A68">
            <v>55</v>
          </cell>
          <cell r="B68" t="str">
            <v xml:space="preserve">JABÓN DE DISPENSADOR PARA MANOS 3 Especificación: (- Con agente limpiador en una concentración mínima del 6%.
- Con agente antibacterial en una concentración mínima del 0,2%
- Con agente humectante en una concentración mínima del 3%
- pH entre 5,5 a 7
- Disponible en mínimo (2) dos fragancias) (Unidad ) </v>
          </cell>
          <cell r="C68">
            <v>45</v>
          </cell>
          <cell r="E68">
            <v>11</v>
          </cell>
        </row>
        <row r="69">
          <cell r="A69">
            <v>56</v>
          </cell>
          <cell r="B69" t="str">
            <v xml:space="preserve">JABÓN PARA LOZA 1 Especificación: (- Con agente(s) tensoactivo(s) principal(es) con efecto limpiador y desengrasante en una concentración mínima del 8%.
- Disponible en mínimo (2) dos fragancias
 - El  envase del producto deberá estar correctamente etiquetado bajo los parámetros establecidos en el sistema globalmente armonizado, indicando: nombre comercial del producto, pictogramas de los compuestos peligrosos e instrucciones de uso) (Líquido, en recipiente plástico con capacidad mínima de 3.785 cc) </v>
          </cell>
          <cell r="C69">
            <v>36</v>
          </cell>
          <cell r="E69">
            <v>1</v>
          </cell>
        </row>
        <row r="70">
          <cell r="A70">
            <v>57</v>
          </cell>
          <cell r="B70" t="str">
            <v xml:space="preserve">LIMPIADOR MULTIUSOS 1 Especificación: (- Con agente(s) tensoactivo(s) principal(es) con efecto limpiador en una concentración mínima del 8%
- Disponible en mínimo (2) dos fragancias
 - El envase debe estar  correctamente etiquetados bajo los parámetros establecidos en el sistema globalmente armonizado indicando: nombre comercial del producto, pictogramas de los compuestos peligrosos e instrucciones de uso) (Galon ) </v>
          </cell>
          <cell r="C70">
            <v>90</v>
          </cell>
          <cell r="E70">
            <v>15</v>
          </cell>
        </row>
        <row r="71">
          <cell r="A71">
            <v>58</v>
          </cell>
          <cell r="B71" t="str">
            <v xml:space="preserve">LIMPIONES 1 Especificación: (- En tela de toalla fileteada
- Color blanco sin estampado
- Tamaño mínimo de 45cm de largo por 45cm de ancho.) (Unidad ) </v>
          </cell>
          <cell r="C71">
            <v>270</v>
          </cell>
          <cell r="E71">
            <v>64</v>
          </cell>
        </row>
        <row r="72">
          <cell r="A72">
            <v>59</v>
          </cell>
          <cell r="B72" t="str">
            <v xml:space="preserve">LÍQUIDO DESENGRASANTE Especificación: ( - Con agente(s) tensoactivo(s) principal(es) con efecto limpiador y desengrasante en una concentración mínima del 10%
 - El envase debe estar  correctamente etiquetados bajo los parámetros establecidos en el sistema globalmente armonizado indicando: nombre comercial del producto, pictogramas de los compuestos peligrosos e instrucciones de uso
) (Galon ) </v>
          </cell>
          <cell r="C72">
            <v>90</v>
          </cell>
          <cell r="E72">
            <v>19</v>
          </cell>
        </row>
        <row r="73">
          <cell r="A73">
            <v>60</v>
          </cell>
          <cell r="B73" t="str">
            <v xml:space="preserve">LÍQUIDO PARA LIMPIAR VIDRIOS 1 Especificación: (- Con agente(s) principal(es) con efecto limpiador y desengrasante en una concentración mínima del 4%
- Disponible mínimo en dos (2) fragancias
 - El envase debe estar  correctamente etiquetados bajo los parámetros establecidos en el sistema globalmente armonizado indicando: nombre comercial del producto, pictogramas de los compuestos peligrosos e instrucciones de uso) (Galon ) </v>
          </cell>
          <cell r="C73">
            <v>135</v>
          </cell>
          <cell r="E73">
            <v>27</v>
          </cell>
        </row>
        <row r="74">
          <cell r="A74">
            <v>61</v>
          </cell>
          <cell r="B74" t="str">
            <v xml:space="preserve">MANGO MADERA TRAPERO 1 Especificación: (- Extensión mínima de 140 cm
- Acople plástico o rosca para palos de escoba
 ) (Unidad ) </v>
          </cell>
          <cell r="C74">
            <v>90</v>
          </cell>
        </row>
        <row r="75">
          <cell r="A75">
            <v>62</v>
          </cell>
          <cell r="B75" t="str">
            <v xml:space="preserve">MANGO METÁLICO TRAPERO 1 Especificación: (- Extensión mínima de 140 cm
- Acople plástico o rosca para palos de escoba
 ) (Unidad ) </v>
          </cell>
          <cell r="C75">
            <v>90</v>
          </cell>
          <cell r="E75">
            <v>87</v>
          </cell>
        </row>
        <row r="76">
          <cell r="A76">
            <v>63</v>
          </cell>
          <cell r="B76" t="str">
            <v xml:space="preserve">MANGO METÁLICO TRAPERO 1 Especificación: (- Extensión mínima de 140 cm
- Acople plástico o rosca para palos de Trapero
 ) (Unidad ) </v>
          </cell>
          <cell r="C76">
            <v>90</v>
          </cell>
          <cell r="E76">
            <v>96</v>
          </cell>
        </row>
        <row r="77">
          <cell r="A77">
            <v>64</v>
          </cell>
          <cell r="B77" t="str">
            <v xml:space="preserve">MANTENEDOR DE PISOS Especificación: (- Polimérico autobrillante.
- Con polímeros acrílicos, nivelantes y plastificantes.
- Contenido mínimo de sólidos del 8%) (Galon ) </v>
          </cell>
          <cell r="C77">
            <v>45</v>
          </cell>
        </row>
        <row r="78">
          <cell r="A78">
            <v>65</v>
          </cell>
          <cell r="B78" t="str">
            <v xml:space="preserve">MEZCLADOR 2 Especificación: (
 - Mezcladores  elaborados en madera y/o apartir de recursos renovables como la caña de azucar y/o almidón de maíz
  - Longitud mínima de 11 cm) (Paquete ) </v>
          </cell>
          <cell r="C78">
            <v>900</v>
          </cell>
          <cell r="E78">
            <v>159</v>
          </cell>
        </row>
        <row r="79">
          <cell r="A79">
            <v>67</v>
          </cell>
          <cell r="B79" t="str">
            <v xml:space="preserve">PAD- CAFÉ Especificación: (- Para remoción
- Diámetro mínimo de 16 pulgadas
- Café) (Unidad) </v>
          </cell>
          <cell r="C79">
            <v>90</v>
          </cell>
          <cell r="E79">
            <v>100</v>
          </cell>
        </row>
        <row r="80">
          <cell r="A80">
            <v>68</v>
          </cell>
          <cell r="B80" t="str">
            <v xml:space="preserve">PAD- NEGRO Especificación: (- Para remoción
- Diámetro mínimo de 16 pulgadas
- Negro) (Unidad ) </v>
          </cell>
          <cell r="C80">
            <v>90</v>
          </cell>
        </row>
        <row r="81">
          <cell r="A81">
            <v>69</v>
          </cell>
          <cell r="B81" t="str">
            <v xml:space="preserve">PAD- ROJO Especificación: (- Para remoción
- Diámetro mínimo de 16 pulgadas
- Rojo) (Unidad ) </v>
          </cell>
          <cell r="C81">
            <v>18</v>
          </cell>
          <cell r="E81">
            <v>99</v>
          </cell>
        </row>
        <row r="82">
          <cell r="A82">
            <v>70</v>
          </cell>
          <cell r="B82" t="str">
            <v xml:space="preserve">PAÑO ABSORBENTE MULTIUSOS 1 Especificación: (- Material que no libera motas o pelusas
-Interfoliado
- Reutilizable
- Tamaño mínimo de 38 cm de largo por 25 cm de ancho) (Unidad ) </v>
          </cell>
          <cell r="C82">
            <v>135</v>
          </cell>
          <cell r="E82">
            <v>72</v>
          </cell>
        </row>
        <row r="83">
          <cell r="A83">
            <v>71</v>
          </cell>
          <cell r="B83" t="str">
            <v xml:space="preserve">PAPEL HIGIÉNICO 1 Especificación: ( - Rollo con longitud mínima de 30 metros
 - Doble hoja blanca
 - Sin fragancia) (Rollo ) </v>
          </cell>
          <cell r="C83">
            <v>270</v>
          </cell>
          <cell r="E83">
            <v>141</v>
          </cell>
        </row>
        <row r="84">
          <cell r="A84">
            <v>72</v>
          </cell>
          <cell r="B84" t="str">
            <v xml:space="preserve">PAPEL HIGIÉNICO 2 Especificación: (- Rollo con longitud mínima de 250 metros
- Doble hoja de color natural
- Sin fragancia) (Rollo ) </v>
          </cell>
          <cell r="C84">
            <v>1800</v>
          </cell>
          <cell r="E84">
            <v>145</v>
          </cell>
        </row>
        <row r="85">
          <cell r="A85">
            <v>73</v>
          </cell>
          <cell r="B85" t="str">
            <v xml:space="preserve">PASTILLA DESINFECTANTE PARA SANITARIO Especificación: (- Con agentes bactericidas, fungicidas y virucidas.) (Unidad) </v>
          </cell>
          <cell r="C85">
            <v>90</v>
          </cell>
          <cell r="E85">
            <v>26</v>
          </cell>
        </row>
        <row r="86">
          <cell r="A86">
            <v>74</v>
          </cell>
          <cell r="B86" t="str">
            <v xml:space="preserve">PASTILLAS DE HIPOCLORITO PARA ORINALES (BAÑOS) Especificación: (Formato del cloro - Pastillas
Nombre del cloro - Cloro Pastillas 91% (Hipoclorito de calcio)) (Paquete) </v>
          </cell>
          <cell r="C86">
            <v>180</v>
          </cell>
        </row>
        <row r="87">
          <cell r="A87">
            <v>75</v>
          </cell>
          <cell r="B87" t="str">
            <v xml:space="preserve">PUNTO ECOLÓGICO 6 Especificación: (-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100 litros para cada contenedor
- Contenedores elaborados en plástico) (Unidad) </v>
          </cell>
          <cell r="C87">
            <v>18</v>
          </cell>
          <cell r="E87">
            <v>340</v>
          </cell>
        </row>
        <row r="88">
          <cell r="A88">
            <v>76</v>
          </cell>
          <cell r="B88" t="str">
            <v xml:space="preserve">RECOGEDOR DE BASURA 1 Especificación: (- Elaborado en plástico
- Con banda de goma y dientas barrescobas
- Mango con longitud mínima de 70 cm) (Unidad) </v>
          </cell>
          <cell r="C88">
            <v>90</v>
          </cell>
          <cell r="E88">
            <v>205</v>
          </cell>
        </row>
        <row r="89">
          <cell r="A89">
            <v>77</v>
          </cell>
          <cell r="B89" t="str">
            <v xml:space="preserve">REMOVEDOR DE CERA Especificación: (- Con agente activo alcalino en una concentración mínima del 9%
- pH entre 11 y 14) (Galon ) </v>
          </cell>
          <cell r="C89">
            <v>90</v>
          </cell>
          <cell r="E89">
            <v>50</v>
          </cell>
        </row>
        <row r="90">
          <cell r="A90">
            <v>78</v>
          </cell>
          <cell r="B90" t="str">
            <v xml:space="preserve">REPELENTE MURAVE  AVES Y MURCIELAGOS  Especificación: (PLAGAS QUE CONTROLA: Aves y murciélagos
INGREDIENTE ACTIVO: Isonaftol, 2 – cancafona, Mentol, BHT y Aceite Mineral.
FORMULACIÓN: Solución oleosa
) (Galon ) </v>
          </cell>
          <cell r="C90">
            <v>18</v>
          </cell>
        </row>
        <row r="91">
          <cell r="A91">
            <v>79</v>
          </cell>
          <cell r="B91" t="str">
            <v xml:space="preserve">SELLANTE PARA PISOS Especificación: (- Polimérico autobrillante.
- Con polímeros acrílicos, nivelantes y plastificantes.
- Contenido mínimo de sólidos del 20%
 - El envase debe estar  correctamente etiquetados bajo los parámetros establecidos en el sistema globalmente armonizado indicando: nombre comercial del producto, pictogramas de los compuestos peligrosos e instrucciones de uso) (Unidad) </v>
          </cell>
          <cell r="C91">
            <v>45</v>
          </cell>
        </row>
        <row r="92">
          <cell r="A92">
            <v>80</v>
          </cell>
          <cell r="B92" t="str">
            <v xml:space="preserve">TOALLAS PARA MANOS 6 Especificación: (- Toallas interdobladas, paquete con mínimo 150 unidades
- Doble hoja con un tamaño mínimo de 20 cm de largo por 15 cm de ancho
 - Hoja color natural) (Unidad ) </v>
          </cell>
          <cell r="C92">
            <v>90</v>
          </cell>
        </row>
        <row r="93">
          <cell r="A93">
            <v>81</v>
          </cell>
          <cell r="B93" t="str">
            <v xml:space="preserve">TRAPERO 3 Especificación: (- Elaborado con hilaza de algodón natural
- Mecha con peso mínimo de 450 gr y extensión mínima de 32 cm de largo
- Material de base en plástico con acople tipo rosca) (Unidad) </v>
          </cell>
          <cell r="C93">
            <v>225</v>
          </cell>
          <cell r="E93">
            <v>92</v>
          </cell>
        </row>
        <row r="94">
          <cell r="A94">
            <v>82</v>
          </cell>
          <cell r="B94" t="str">
            <v xml:space="preserve">TRAPERO MECHA PLANA 450 GRS Especificación: (Trapero absorbentes con tecnología de torsión en sus hilazas, más fibras y menos rastro de motas al momento de trapear.) (Unidad) </v>
          </cell>
          <cell r="C94">
            <v>90</v>
          </cell>
        </row>
        <row r="95">
          <cell r="A95">
            <v>83</v>
          </cell>
          <cell r="B95" t="str">
            <v xml:space="preserve">VARSOL ECOLÓGICO 2 Especificación: (- Solución con agentes desinfectantes, desmanchadores y desengrasantes  en concentración mínima del 15%.
- Biodegradable mínimo en un 95%) (Galon ) </v>
          </cell>
          <cell r="C95">
            <v>9</v>
          </cell>
        </row>
        <row r="96">
          <cell r="A96">
            <v>84</v>
          </cell>
          <cell r="B96" t="str">
            <v xml:space="preserve">VASOS 2 Especificación: ( - Elaborado en cartón 97% biodegradable
- Capacidad mínima de 4 oz) (Paquete de mínimo 50 unidades) </v>
          </cell>
          <cell r="C96">
            <v>1800</v>
          </cell>
          <cell r="E96">
            <v>155</v>
          </cell>
        </row>
        <row r="97">
          <cell r="A97">
            <v>85</v>
          </cell>
          <cell r="B97" t="str">
            <v xml:space="preserve">VASOS PLÁSTICO Especificación: ( - Elaborado en Plástico
- Capacidad mínima de 9 oz) (Paquete de mínimo 50 unidades) </v>
          </cell>
          <cell r="C97">
            <v>90</v>
          </cell>
          <cell r="E97">
            <v>157</v>
          </cell>
        </row>
        <row r="98">
          <cell r="B98" t="str">
            <v>3. ALQUILER (MENSUAL)</v>
          </cell>
        </row>
        <row r="99">
          <cell r="A99">
            <v>86</v>
          </cell>
          <cell r="B99" t="str">
            <v xml:space="preserve">CARRO EXPRIMIDOR DE TRAPERO 1 Especificación: ( - Elaborado en plástico
 - Capacidad mínima de 24 litros
 - Con cuatro ruedas y manija de escurridor) (UNIDAD) </v>
          </cell>
          <cell r="C99">
            <v>27</v>
          </cell>
          <cell r="E99">
            <v>281</v>
          </cell>
        </row>
        <row r="100">
          <cell r="A100">
            <v>87</v>
          </cell>
          <cell r="B100" t="str">
            <v xml:space="preserve">ESCALERA 4 Especificación: ( - Cuerpo Metálico
- Altura mínima de mínimo seis pasos. ) (UNIDAD) </v>
          </cell>
          <cell r="C100">
            <v>3</v>
          </cell>
          <cell r="E100">
            <v>295</v>
          </cell>
        </row>
        <row r="101">
          <cell r="A101">
            <v>88</v>
          </cell>
          <cell r="B101" t="str">
            <v xml:space="preserve">MANGUERA Especificación: (- Longitud mínima de 100 metros
- Elaborada en PVC
- Con terminales roscadas en ambos extremos
- Incluye accesorios: acoples y pistola) (UNIDAD) </v>
          </cell>
          <cell r="C101">
            <v>4</v>
          </cell>
          <cell r="E101">
            <v>303</v>
          </cell>
        </row>
        <row r="102">
          <cell r="A102">
            <v>89</v>
          </cell>
          <cell r="B102" t="str">
            <v xml:space="preserve">SEÑALES PEATONALES DE PREVENCIÓN Y ATENCIÓN 1 Especificación: (- Elaborado en plástico
- Tipo tijera, plegable
- Tamaño mínimo de 25 cm de ancho por 60 cm de alto por 22 cm de largo.
- Impresión en las dos caras con las palabras "Cerrado" o "Área cerrada" o "No pasar".
- Color amarillo) (UNIDAD) </v>
          </cell>
          <cell r="C102">
            <v>8</v>
          </cell>
          <cell r="E102">
            <v>348</v>
          </cell>
        </row>
        <row r="103">
          <cell r="A103">
            <v>90</v>
          </cell>
          <cell r="B103" t="str">
            <v xml:space="preserve">SEÑALES PEATONALES DE PREVENCIÓN Y ATENCIÓN 3 Especificación: (- Elaborado en plástico
- Tipo tijera, plegable
- Tamaño mínimo de 25 cm de ancho por 60 cm de alto por 22 cm de largo.
- Impresión en las dos caras con las palabras "Piso húmedo o "Piso mojado"".
- Color amarillo
- Acordes con la reglamentación establecida por la NTC 1461) (UNIDAD) </v>
          </cell>
          <cell r="C103">
            <v>49</v>
          </cell>
          <cell r="E103">
            <v>349</v>
          </cell>
        </row>
        <row r="104">
          <cell r="A104">
            <v>91</v>
          </cell>
          <cell r="B104" t="str">
            <v xml:space="preserve">DISPENSADOR PARA PAPEL HIGIÉNICO 2 Especificación: (- Elaborado en acero inoxidable
- Para rollo de 250 metros y 400 metros
- Con visor para ver el estado del rollo
- Con cerradura y llave
- Incluye los elementos necesarios para realizar la instalación en pared
-Incluye el costo de instalación.) (UNIDAD) </v>
          </cell>
          <cell r="C104">
            <v>44</v>
          </cell>
          <cell r="E104">
            <v>351</v>
          </cell>
        </row>
        <row r="105">
          <cell r="A105">
            <v>92</v>
          </cell>
          <cell r="B105" t="str">
            <v xml:space="preserve">DISPENSADOR DE JABÓN LÍQUIDO 1 Especificación: (-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instalación) (UNIDAD) </v>
          </cell>
          <cell r="C105">
            <v>40</v>
          </cell>
          <cell r="E105">
            <v>356</v>
          </cell>
        </row>
        <row r="106">
          <cell r="A106">
            <v>93</v>
          </cell>
          <cell r="B106" t="str">
            <v xml:space="preserve">GRECA PARA TINTOS 3 Especificación: (-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tintos) (UNIDAD) </v>
          </cell>
          <cell r="C106">
            <v>15</v>
          </cell>
          <cell r="E106">
            <v>367</v>
          </cell>
        </row>
        <row r="107">
          <cell r="A107">
            <v>94</v>
          </cell>
          <cell r="B107" t="str">
            <v xml:space="preserve">HORNO MICROONDAS DE TIPO INDUSTRIAL Especificación: (- Potencia mínima de 1000 w
- Tamaño mínimo de 30 cm de ancho por 30 cm de alto por 40 cm de profundidad.
- Descongelamiento automático
- Con programas automáticos) (UNIDAD) </v>
          </cell>
          <cell r="C107">
            <v>10</v>
          </cell>
          <cell r="E107">
            <v>372</v>
          </cell>
        </row>
        <row r="108">
          <cell r="A108">
            <v>95</v>
          </cell>
          <cell r="B108" t="str">
            <v xml:space="preserve">EXTENSIÓN ELÉCTRICA 2 Especificación: (- De mínimo 30 metros de longitud
- Recubierta en plástico PVC
- Con clavijas
- Tipo industrial) (UNIDAD) </v>
          </cell>
          <cell r="C108">
            <v>5</v>
          </cell>
        </row>
        <row r="109">
          <cell r="A109">
            <v>96</v>
          </cell>
          <cell r="B109" t="str">
            <v xml:space="preserve">ASPIRADORA 2 Especificación: (- De uso industrial para aspirado en seco y húmedo
- Motor con potencia entre 1200 w y 1400 w
- Capacidad entre 45 y 55 litros
- Cable de potencia con longitud mínima de 5m
- Accesorios mínimos: manguera puntera, 2 tubos para extensión, cepillos para tapizados) (UNIDAD) </v>
          </cell>
          <cell r="C109">
            <v>2</v>
          </cell>
          <cell r="E109">
            <v>382</v>
          </cell>
        </row>
        <row r="110">
          <cell r="A110">
            <v>97</v>
          </cell>
          <cell r="B110" t="str">
            <v xml:space="preserve">LAVABRILLADORA DE PISOS 1 Especificación: (-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
) (UNIDAD) </v>
          </cell>
          <cell r="C110">
            <v>10</v>
          </cell>
          <cell r="E110">
            <v>384</v>
          </cell>
        </row>
        <row r="111">
          <cell r="A111">
            <v>98</v>
          </cell>
          <cell r="B111" t="str">
            <v xml:space="preserve">HIDROLAVADORA Especificación: ( - Motor eléctrico y potencia de mínimo 2.2 Kw - 1.450 RPM y entre 2.5 HP y 3.5 HP.
 - Presión de salida de agua entre 1500 psi y 1900 psi.
 - Con ruedas) (UNIDAD) </v>
          </cell>
          <cell r="C111">
            <v>2</v>
          </cell>
          <cell r="E111">
            <v>394</v>
          </cell>
        </row>
        <row r="112">
          <cell r="A112">
            <v>99</v>
          </cell>
          <cell r="B112" t="str">
            <v xml:space="preserve">GUADAÑAS Especificación: (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funcionamiento (Máximo 3 galones)) (UNIDAD) </v>
          </cell>
          <cell r="C112">
            <v>1</v>
          </cell>
          <cell r="E112">
            <v>404</v>
          </cell>
        </row>
        <row r="113">
          <cell r="B113" t="str">
            <v>4. SERVICIOS ESPECIALES</v>
          </cell>
        </row>
        <row r="114">
          <cell r="B114" t="str">
            <v>FUMIGACIÓN</v>
          </cell>
        </row>
        <row r="115">
          <cell r="A115">
            <v>100</v>
          </cell>
          <cell r="B115" t="str">
            <v xml:space="preserve">SEDE: BOGOTA CAN - CENTRAL/ Dirección: Carrera 59 N° 26-70 Interior I - CAN: Fumigación de roedores y vectores 4000 m2  (UNIDAD) </v>
          </cell>
          <cell r="C115">
            <v>2</v>
          </cell>
        </row>
        <row r="116">
          <cell r="A116">
            <v>101</v>
          </cell>
          <cell r="B116" t="str">
            <v xml:space="preserve">SEDE: BOGOTA CAN - CENTRAL - CASA ESMERALDA/ Dirección: Carrera 59A N° 44A 30: Fumigación de roedores y vectores 130 m2  (UNIDAD) </v>
          </cell>
          <cell r="C116">
            <v>2</v>
          </cell>
        </row>
        <row r="117">
          <cell r="A117">
            <v>102</v>
          </cell>
          <cell r="B117" t="str">
            <v xml:space="preserve">SEDE: BOGOTA/ Calle 64 G N° 92 50/56/64, Barrio Álamos Norte: Fumigación de roedores y vectores 1478 m2  (UNIDAD) </v>
          </cell>
          <cell r="C117">
            <v>2</v>
          </cell>
        </row>
        <row r="118">
          <cell r="A118">
            <v>103</v>
          </cell>
          <cell r="B118" t="str">
            <v xml:space="preserve">SEDE: SIPSA-CORABASTOS/ bodega No. 47 Local 0501 localizada en la Corporación de Abastos de Bogotá – CORABASTOS: Fumigación de roedores y vectores 100 m2  (UNIDAD) </v>
          </cell>
          <cell r="C118">
            <v>2</v>
          </cell>
        </row>
        <row r="119">
          <cell r="B119" t="str">
            <v>JARDINERIA</v>
          </cell>
        </row>
        <row r="120">
          <cell r="A120">
            <v>104</v>
          </cell>
          <cell r="B120" t="str">
            <v xml:space="preserve">SEDE: BOGOTA CAN - CENTRAL/ Dirección: Carrera 59 N° 26-70 Interior I - CAN: Jardineria zonas verdes 300 m2 (UNIDAD) </v>
          </cell>
          <cell r="C120">
            <v>2</v>
          </cell>
        </row>
        <row r="121">
          <cell r="B121" t="str">
            <v>Total</v>
          </cell>
          <cell r="C121">
            <v>114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D6C2-89B5-4AE9-975B-745748731C45}">
  <sheetPr>
    <tabColor rgb="FF92D050"/>
    <pageSetUpPr fitToPage="1"/>
  </sheetPr>
  <dimension ref="A1:O129"/>
  <sheetViews>
    <sheetView tabSelected="1" zoomScale="91" zoomScaleNormal="91" zoomScaleSheetLayoutView="100" workbookViewId="0">
      <pane xSplit="2" ySplit="6" topLeftCell="D120" activePane="bottomRight" state="frozen"/>
      <selection pane="topRight" activeCell="C1" sqref="C1"/>
      <selection pane="bottomLeft" activeCell="A7" sqref="A7"/>
      <selection pane="bottomRight" activeCell="A127" sqref="A127"/>
    </sheetView>
  </sheetViews>
  <sheetFormatPr baseColWidth="10" defaultColWidth="11.42578125" defaultRowHeight="14.25" x14ac:dyDescent="0.25"/>
  <cols>
    <col min="1" max="1" width="5.42578125" style="24" bestFit="1" customWidth="1"/>
    <col min="2" max="2" width="65.140625" style="1" customWidth="1"/>
    <col min="3" max="3" width="10.140625" style="24" customWidth="1"/>
    <col min="4" max="5" width="26" style="24" customWidth="1"/>
    <col min="6" max="6" width="25.85546875" style="24" customWidth="1"/>
    <col min="7" max="7" width="31.5703125" style="24" bestFit="1" customWidth="1"/>
    <col min="8" max="8" width="25.85546875" style="24" customWidth="1"/>
    <col min="9" max="9" width="15.5703125" style="25" customWidth="1"/>
    <col min="10" max="10" width="16.28515625" style="25" customWidth="1"/>
    <col min="11" max="11" width="30.5703125" style="104" customWidth="1"/>
    <col min="12" max="12" width="11.42578125" style="91"/>
    <col min="13" max="13" width="33.5703125" style="1" customWidth="1"/>
    <col min="14" max="14" width="23.85546875" style="104" customWidth="1"/>
    <col min="15" max="15" width="30.5703125" style="104" customWidth="1"/>
    <col min="16" max="16384" width="11.42578125" style="24"/>
  </cols>
  <sheetData>
    <row r="1" spans="1:15" s="1" customFormat="1" ht="26.25" customHeight="1" x14ac:dyDescent="0.25">
      <c r="B1" s="2"/>
      <c r="C1" s="2"/>
      <c r="D1" s="2" t="s">
        <v>0</v>
      </c>
      <c r="E1" s="2"/>
      <c r="F1" s="2"/>
      <c r="G1" s="2"/>
      <c r="H1" s="2"/>
      <c r="I1" s="129" t="s">
        <v>1</v>
      </c>
      <c r="J1" s="130"/>
      <c r="K1" s="130"/>
      <c r="L1" s="80"/>
      <c r="N1" s="95"/>
      <c r="O1" s="95"/>
    </row>
    <row r="2" spans="1:15" s="1" customFormat="1" ht="40.5" customHeight="1" x14ac:dyDescent="0.25">
      <c r="B2" s="2"/>
      <c r="C2" s="2"/>
      <c r="D2" s="2"/>
      <c r="E2" s="2"/>
      <c r="F2" s="2"/>
      <c r="G2" s="2"/>
      <c r="H2" s="2"/>
      <c r="I2" s="129" t="s">
        <v>2</v>
      </c>
      <c r="J2" s="130"/>
      <c r="K2" s="130"/>
      <c r="L2" s="80"/>
      <c r="N2" s="95"/>
      <c r="O2" s="95"/>
    </row>
    <row r="3" spans="1:15" s="1" customFormat="1" ht="37.5" customHeight="1" x14ac:dyDescent="0.25">
      <c r="B3" s="3" t="s">
        <v>3</v>
      </c>
      <c r="C3" s="131" t="s">
        <v>4</v>
      </c>
      <c r="D3" s="132"/>
      <c r="E3" s="132"/>
      <c r="F3" s="132"/>
      <c r="G3" s="132"/>
      <c r="H3" s="132"/>
      <c r="I3" s="132"/>
      <c r="J3" s="132"/>
      <c r="K3" s="132"/>
      <c r="L3" s="80"/>
      <c r="N3" s="95"/>
      <c r="O3" s="95"/>
    </row>
    <row r="4" spans="1:15" s="1" customFormat="1" ht="40.5" customHeight="1" x14ac:dyDescent="0.25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  <c r="G4" s="6" t="s">
        <v>11</v>
      </c>
      <c r="H4" s="7" t="s">
        <v>12</v>
      </c>
      <c r="I4" s="74" t="s">
        <v>136</v>
      </c>
      <c r="J4" s="135" t="s">
        <v>137</v>
      </c>
      <c r="K4" s="133" t="s">
        <v>996</v>
      </c>
      <c r="L4" s="81" t="s">
        <v>161</v>
      </c>
      <c r="M4" s="76" t="s">
        <v>160</v>
      </c>
      <c r="N4" s="77" t="s">
        <v>138</v>
      </c>
      <c r="O4" s="77" t="s">
        <v>162</v>
      </c>
    </row>
    <row r="5" spans="1:15" s="1" customFormat="1" ht="42.75" customHeight="1" x14ac:dyDescent="0.25">
      <c r="A5" s="4"/>
      <c r="B5" s="4"/>
      <c r="C5" s="4"/>
      <c r="D5" s="8" t="s">
        <v>13</v>
      </c>
      <c r="E5" s="9" t="s">
        <v>14</v>
      </c>
      <c r="F5" s="10" t="s">
        <v>15</v>
      </c>
      <c r="G5" s="11" t="s">
        <v>16</v>
      </c>
      <c r="H5" s="10" t="s">
        <v>17</v>
      </c>
      <c r="I5" s="75"/>
      <c r="J5" s="136"/>
      <c r="K5" s="133"/>
      <c r="L5" s="81"/>
      <c r="M5" s="76"/>
      <c r="N5" s="77"/>
      <c r="O5" s="77"/>
    </row>
    <row r="6" spans="1:15" s="1" customFormat="1" x14ac:dyDescent="0.25">
      <c r="A6" s="12"/>
      <c r="B6" s="12"/>
      <c r="C6" s="12"/>
      <c r="D6" s="11" t="s">
        <v>18</v>
      </c>
      <c r="E6" s="11" t="s">
        <v>18</v>
      </c>
      <c r="F6" s="11" t="s">
        <v>18</v>
      </c>
      <c r="G6" s="11" t="s">
        <v>18</v>
      </c>
      <c r="H6" s="11" t="s">
        <v>18</v>
      </c>
      <c r="I6" s="75"/>
      <c r="J6" s="136"/>
      <c r="K6" s="134"/>
      <c r="L6" s="82"/>
      <c r="M6" s="78"/>
      <c r="N6" s="79"/>
      <c r="O6" s="79"/>
    </row>
    <row r="7" spans="1:15" s="15" customFormat="1" x14ac:dyDescent="0.25">
      <c r="A7" s="13"/>
      <c r="B7" s="13" t="s">
        <v>19</v>
      </c>
      <c r="C7" s="13"/>
      <c r="D7" s="13"/>
      <c r="E7" s="13"/>
      <c r="F7" s="13"/>
      <c r="G7" s="13"/>
      <c r="H7" s="13"/>
      <c r="I7" s="14"/>
      <c r="J7" s="14"/>
      <c r="K7" s="96"/>
      <c r="L7" s="83"/>
      <c r="M7" s="14"/>
      <c r="N7" s="96"/>
      <c r="O7" s="96"/>
    </row>
    <row r="8" spans="1:15" s="17" customFormat="1" ht="30" customHeight="1" x14ac:dyDescent="0.25">
      <c r="A8" s="16"/>
      <c r="B8" s="16" t="s">
        <v>20</v>
      </c>
      <c r="C8" s="16"/>
      <c r="D8" s="16"/>
      <c r="E8" s="16"/>
      <c r="F8" s="16"/>
      <c r="G8" s="16"/>
      <c r="H8" s="16"/>
      <c r="I8" s="16"/>
      <c r="J8" s="16"/>
      <c r="K8" s="97"/>
      <c r="L8" s="84"/>
      <c r="M8" s="16"/>
      <c r="N8" s="97"/>
      <c r="O8" s="97"/>
    </row>
    <row r="9" spans="1:15" s="19" customFormat="1" ht="30" customHeight="1" x14ac:dyDescent="0.25">
      <c r="A9" s="18"/>
      <c r="B9" s="18" t="s">
        <v>21</v>
      </c>
      <c r="C9" s="16"/>
      <c r="D9" s="16"/>
      <c r="E9" s="16"/>
      <c r="F9" s="16"/>
      <c r="G9" s="16"/>
      <c r="H9" s="16"/>
      <c r="I9" s="16"/>
      <c r="J9" s="16"/>
      <c r="K9" s="97"/>
      <c r="L9" s="84"/>
      <c r="M9" s="16"/>
      <c r="N9" s="97"/>
      <c r="O9" s="97"/>
    </row>
    <row r="10" spans="1:15" ht="30" customHeight="1" x14ac:dyDescent="0.25">
      <c r="A10" s="20">
        <v>1</v>
      </c>
      <c r="B10" s="21" t="s">
        <v>22</v>
      </c>
      <c r="C10" s="22">
        <v>1</v>
      </c>
      <c r="D10" s="23">
        <v>2642582.2399901971</v>
      </c>
      <c r="E10" s="23">
        <v>2618000</v>
      </c>
      <c r="F10" s="23">
        <v>2591685.5300000003</v>
      </c>
      <c r="G10" s="23">
        <v>2662217.2399901971</v>
      </c>
      <c r="H10" s="23">
        <v>3986500</v>
      </c>
      <c r="I10" s="23">
        <f>VLOOKUP($A10,'Calculo Media Podada INF - SUP'!$B:$X,23,0)</f>
        <v>2640933</v>
      </c>
      <c r="J10" s="23">
        <f t="shared" ref="J10:J73" si="0">ROUND(I10,0)</f>
        <v>2640933</v>
      </c>
      <c r="K10" s="98">
        <f>(J10*C10)*8</f>
        <v>21127464</v>
      </c>
      <c r="L10" s="85">
        <f>VLOOKUP($A10,'Calculo Media Podada INF - SUP'!$B:$E,4,0)</f>
        <v>1</v>
      </c>
      <c r="M10" s="92"/>
      <c r="N10" s="98">
        <f>+J10*L10</f>
        <v>2640933</v>
      </c>
      <c r="O10" s="98">
        <f>+N10*8</f>
        <v>21127464</v>
      </c>
    </row>
    <row r="11" spans="1:15" ht="30" customHeight="1" x14ac:dyDescent="0.25">
      <c r="A11" s="20">
        <v>2</v>
      </c>
      <c r="B11" s="21" t="s">
        <v>23</v>
      </c>
      <c r="C11" s="22">
        <v>20</v>
      </c>
      <c r="D11" s="23">
        <v>2420990.4178046179</v>
      </c>
      <c r="E11" s="23">
        <v>3094000</v>
      </c>
      <c r="F11" s="23">
        <v>2591685.5300000003</v>
      </c>
      <c r="G11" s="23">
        <v>2440625.4178046179</v>
      </c>
      <c r="H11" s="23">
        <v>2796500</v>
      </c>
      <c r="I11" s="23">
        <f>VLOOKUP($A11,'Calculo Media Podada INF - SUP'!$B:$X,23,0)</f>
        <v>2609604</v>
      </c>
      <c r="J11" s="23">
        <f t="shared" si="0"/>
        <v>2609604</v>
      </c>
      <c r="K11" s="98">
        <f t="shared" ref="K11:K74" si="1">(J11*C11)*8</f>
        <v>417536640</v>
      </c>
      <c r="L11" s="85">
        <f>VLOOKUP($A11,'Calculo Media Podada INF - SUP'!$B:$E,4,0)</f>
        <v>19</v>
      </c>
      <c r="M11" s="92"/>
      <c r="N11" s="98">
        <f t="shared" ref="N11:N74" si="2">+J11*L11</f>
        <v>49582476</v>
      </c>
      <c r="O11" s="98">
        <f t="shared" ref="O11:O74" si="3">+N11*8</f>
        <v>396659808</v>
      </c>
    </row>
    <row r="12" spans="1:15" ht="30" customHeight="1" x14ac:dyDescent="0.25">
      <c r="A12" s="20">
        <v>3</v>
      </c>
      <c r="B12" s="21" t="s">
        <v>24</v>
      </c>
      <c r="C12" s="22">
        <v>4</v>
      </c>
      <c r="D12" s="23">
        <v>2484691.0876404978</v>
      </c>
      <c r="E12" s="23">
        <v>2975000</v>
      </c>
      <c r="F12" s="23">
        <v>2507706.04</v>
      </c>
      <c r="G12" s="23">
        <v>2504326.0876404974</v>
      </c>
      <c r="H12" s="23">
        <v>3808000</v>
      </c>
      <c r="I12" s="23">
        <f>VLOOKUP($A12,'Calculo Media Podada INF - SUP'!$B:$X,23,0)</f>
        <v>2662344</v>
      </c>
      <c r="J12" s="23">
        <f t="shared" si="0"/>
        <v>2662344</v>
      </c>
      <c r="K12" s="98">
        <f t="shared" si="1"/>
        <v>85195008</v>
      </c>
      <c r="L12" s="85">
        <f>VLOOKUP($A12,'Calculo Media Podada INF - SUP'!$B:$E,4,0)</f>
        <v>2</v>
      </c>
      <c r="M12" s="92"/>
      <c r="N12" s="98">
        <f t="shared" si="2"/>
        <v>5324688</v>
      </c>
      <c r="O12" s="98">
        <f t="shared" si="3"/>
        <v>42597504</v>
      </c>
    </row>
    <row r="13" spans="1:15" ht="30" customHeight="1" x14ac:dyDescent="0.25">
      <c r="A13" s="20">
        <v>4</v>
      </c>
      <c r="B13" s="21" t="s">
        <v>25</v>
      </c>
      <c r="C13" s="22">
        <v>1</v>
      </c>
      <c r="D13" s="23">
        <v>1535011.8497022975</v>
      </c>
      <c r="E13" s="23">
        <v>2261000</v>
      </c>
      <c r="F13" s="23">
        <v>1604931.58</v>
      </c>
      <c r="G13" s="23">
        <v>1554646.8497022975</v>
      </c>
      <c r="H13" s="23">
        <v>2737000</v>
      </c>
      <c r="I13" s="23">
        <f>VLOOKUP($A13,'Calculo Media Podada INF - SUP'!$B:$X,23,0)</f>
        <v>1806859</v>
      </c>
      <c r="J13" s="23">
        <f t="shared" si="0"/>
        <v>1806859</v>
      </c>
      <c r="K13" s="98">
        <f t="shared" si="1"/>
        <v>14454872</v>
      </c>
      <c r="L13" s="85">
        <f>VLOOKUP($A13,'Calculo Media Podada INF - SUP'!$B:$E,4,0)</f>
        <v>1</v>
      </c>
      <c r="M13" s="92"/>
      <c r="N13" s="98">
        <f t="shared" si="2"/>
        <v>1806859</v>
      </c>
      <c r="O13" s="98">
        <f t="shared" si="3"/>
        <v>14454872</v>
      </c>
    </row>
    <row r="14" spans="1:15" s="17" customFormat="1" ht="30" customHeight="1" x14ac:dyDescent="0.25">
      <c r="A14" s="16"/>
      <c r="B14" s="16" t="s">
        <v>26</v>
      </c>
      <c r="C14" s="18"/>
      <c r="D14" s="18"/>
      <c r="E14" s="18"/>
      <c r="F14" s="18"/>
      <c r="G14" s="18"/>
      <c r="H14" s="18"/>
      <c r="I14" s="18"/>
      <c r="J14" s="18">
        <f t="shared" si="0"/>
        <v>0</v>
      </c>
      <c r="K14" s="99">
        <f t="shared" si="1"/>
        <v>0</v>
      </c>
      <c r="L14" s="86"/>
      <c r="M14" s="18"/>
      <c r="N14" s="99">
        <f t="shared" si="2"/>
        <v>0</v>
      </c>
      <c r="O14" s="99">
        <f t="shared" si="3"/>
        <v>0</v>
      </c>
    </row>
    <row r="15" spans="1:15" ht="30" customHeight="1" x14ac:dyDescent="0.25">
      <c r="A15" s="20">
        <v>5</v>
      </c>
      <c r="B15" s="21" t="s">
        <v>23</v>
      </c>
      <c r="C15" s="22">
        <v>1</v>
      </c>
      <c r="D15" s="23">
        <v>2420990.4178046179</v>
      </c>
      <c r="E15" s="23">
        <v>2618000</v>
      </c>
      <c r="F15" s="23">
        <v>2591685.5300000003</v>
      </c>
      <c r="G15" s="23">
        <v>2440625.4178046179</v>
      </c>
      <c r="H15" s="23">
        <v>2796500</v>
      </c>
      <c r="I15" s="23">
        <f>VLOOKUP($A15,'Calculo Media Podada INF - SUP'!$B:$X,23,0)</f>
        <v>2550104</v>
      </c>
      <c r="J15" s="23">
        <f t="shared" si="0"/>
        <v>2550104</v>
      </c>
      <c r="K15" s="98">
        <f t="shared" si="1"/>
        <v>20400832</v>
      </c>
      <c r="L15" s="85">
        <f>VLOOKUP($A15,'Calculo Media Podada INF - SUP'!$B:$E,4,0)</f>
        <v>1</v>
      </c>
      <c r="M15" s="92"/>
      <c r="N15" s="98">
        <f t="shared" si="2"/>
        <v>2550104</v>
      </c>
      <c r="O15" s="98">
        <f t="shared" si="3"/>
        <v>20400832</v>
      </c>
    </row>
    <row r="16" spans="1:15" s="17" customFormat="1" ht="30" customHeight="1" x14ac:dyDescent="0.25">
      <c r="A16" s="16"/>
      <c r="B16" s="16" t="s">
        <v>27</v>
      </c>
      <c r="C16" s="16"/>
      <c r="D16" s="16"/>
      <c r="E16" s="16"/>
      <c r="F16" s="16"/>
      <c r="G16" s="16"/>
      <c r="H16" s="16"/>
      <c r="I16" s="16"/>
      <c r="J16" s="16">
        <f t="shared" si="0"/>
        <v>0</v>
      </c>
      <c r="K16" s="97">
        <f t="shared" si="1"/>
        <v>0</v>
      </c>
      <c r="L16" s="84"/>
      <c r="M16" s="16"/>
      <c r="N16" s="97">
        <f t="shared" si="2"/>
        <v>0</v>
      </c>
      <c r="O16" s="97">
        <f t="shared" si="3"/>
        <v>0</v>
      </c>
    </row>
    <row r="17" spans="1:15" s="17" customFormat="1" ht="30" customHeight="1" x14ac:dyDescent="0.25">
      <c r="A17" s="18"/>
      <c r="B17" s="18" t="s">
        <v>28</v>
      </c>
      <c r="C17" s="18"/>
      <c r="D17" s="18"/>
      <c r="E17" s="18"/>
      <c r="F17" s="18"/>
      <c r="G17" s="18"/>
      <c r="H17" s="18"/>
      <c r="I17" s="18"/>
      <c r="J17" s="18">
        <f t="shared" si="0"/>
        <v>0</v>
      </c>
      <c r="K17" s="99">
        <f t="shared" si="1"/>
        <v>0</v>
      </c>
      <c r="L17" s="86"/>
      <c r="M17" s="18"/>
      <c r="N17" s="99">
        <f t="shared" si="2"/>
        <v>0</v>
      </c>
      <c r="O17" s="99">
        <f t="shared" si="3"/>
        <v>0</v>
      </c>
    </row>
    <row r="18" spans="1:15" ht="30" customHeight="1" x14ac:dyDescent="0.25">
      <c r="A18" s="20">
        <v>6</v>
      </c>
      <c r="B18" s="21" t="s">
        <v>23</v>
      </c>
      <c r="C18" s="22">
        <v>5</v>
      </c>
      <c r="D18" s="23">
        <v>2420990.4178046179</v>
      </c>
      <c r="E18" s="23">
        <v>2618000</v>
      </c>
      <c r="F18" s="23">
        <v>2591685.5300000003</v>
      </c>
      <c r="G18" s="23">
        <v>2440625.4178046179</v>
      </c>
      <c r="H18" s="23">
        <v>2796500</v>
      </c>
      <c r="I18" s="23">
        <f>VLOOKUP($A18,'Calculo Media Podada INF - SUP'!$B:$X,23,0)</f>
        <v>2550104</v>
      </c>
      <c r="J18" s="23">
        <f t="shared" si="0"/>
        <v>2550104</v>
      </c>
      <c r="K18" s="98">
        <f t="shared" si="1"/>
        <v>102004160</v>
      </c>
      <c r="L18" s="85">
        <f>VLOOKUP($A18,'Calculo Media Podada INF - SUP'!$B:$E,4,0)</f>
        <v>5</v>
      </c>
      <c r="M18" s="92"/>
      <c r="N18" s="98">
        <f t="shared" si="2"/>
        <v>12750520</v>
      </c>
      <c r="O18" s="98">
        <f t="shared" si="3"/>
        <v>102004160</v>
      </c>
    </row>
    <row r="19" spans="1:15" ht="30" customHeight="1" x14ac:dyDescent="0.25">
      <c r="A19" s="20">
        <v>7</v>
      </c>
      <c r="B19" s="21" t="s">
        <v>24</v>
      </c>
      <c r="C19" s="22">
        <v>1</v>
      </c>
      <c r="D19" s="23">
        <v>2484691.0876404978</v>
      </c>
      <c r="E19" s="23">
        <v>2975000</v>
      </c>
      <c r="F19" s="23">
        <v>2507706.04</v>
      </c>
      <c r="G19" s="23">
        <v>2504326.0876404974</v>
      </c>
      <c r="H19" s="23">
        <v>3808000</v>
      </c>
      <c r="I19" s="23">
        <f>VLOOKUP($A19,'Calculo Media Podada INF - SUP'!$B:$X,23,0)</f>
        <v>2662344</v>
      </c>
      <c r="J19" s="23">
        <f t="shared" si="0"/>
        <v>2662344</v>
      </c>
      <c r="K19" s="98">
        <f t="shared" si="1"/>
        <v>21298752</v>
      </c>
      <c r="L19" s="85">
        <f>VLOOKUP($A19,'Calculo Media Podada INF - SUP'!$B:$E,4,0)</f>
        <v>2</v>
      </c>
      <c r="M19" s="92"/>
      <c r="N19" s="98">
        <f t="shared" si="2"/>
        <v>5324688</v>
      </c>
      <c r="O19" s="98">
        <f t="shared" si="3"/>
        <v>42597504</v>
      </c>
    </row>
    <row r="20" spans="1:15" s="19" customFormat="1" ht="30" customHeight="1" x14ac:dyDescent="0.25">
      <c r="A20" s="18"/>
      <c r="B20" s="18" t="s">
        <v>29</v>
      </c>
      <c r="C20" s="16"/>
      <c r="D20" s="16"/>
      <c r="E20" s="16"/>
      <c r="F20" s="16"/>
      <c r="G20" s="16"/>
      <c r="H20" s="16"/>
      <c r="I20" s="16"/>
      <c r="J20" s="16">
        <f t="shared" si="0"/>
        <v>0</v>
      </c>
      <c r="K20" s="97">
        <f t="shared" si="1"/>
        <v>0</v>
      </c>
      <c r="L20" s="84"/>
      <c r="M20" s="16"/>
      <c r="N20" s="97">
        <f t="shared" si="2"/>
        <v>0</v>
      </c>
      <c r="O20" s="97">
        <f t="shared" si="3"/>
        <v>0</v>
      </c>
    </row>
    <row r="21" spans="1:15" ht="30" customHeight="1" x14ac:dyDescent="0.25">
      <c r="A21" s="20">
        <v>8</v>
      </c>
      <c r="B21" s="21" t="s">
        <v>30</v>
      </c>
      <c r="C21" s="22">
        <v>1</v>
      </c>
      <c r="D21" s="23">
        <v>1403332.5435320176</v>
      </c>
      <c r="E21" s="23">
        <v>2023000</v>
      </c>
      <c r="F21" s="23">
        <v>1658680.31</v>
      </c>
      <c r="G21" s="23">
        <v>1422967.5435320176</v>
      </c>
      <c r="H21" s="23">
        <v>1904000</v>
      </c>
      <c r="I21" s="23">
        <f>VLOOKUP($A21,'Calculo Media Podada INF - SUP'!$B:$X,23,0)</f>
        <v>1661883</v>
      </c>
      <c r="J21" s="23">
        <f t="shared" si="0"/>
        <v>1661883</v>
      </c>
      <c r="K21" s="98">
        <f t="shared" si="1"/>
        <v>13295064</v>
      </c>
      <c r="L21" s="85">
        <f>VLOOKUP($A21,'Calculo Media Podada INF - SUP'!$B:$E,4,0)</f>
        <v>1</v>
      </c>
      <c r="M21" s="92"/>
      <c r="N21" s="98">
        <f t="shared" si="2"/>
        <v>1661883</v>
      </c>
      <c r="O21" s="98">
        <f t="shared" si="3"/>
        <v>13295064</v>
      </c>
    </row>
    <row r="22" spans="1:15" s="15" customFormat="1" x14ac:dyDescent="0.25">
      <c r="A22" s="13"/>
      <c r="B22" s="13" t="s">
        <v>31</v>
      </c>
      <c r="C22" s="13"/>
      <c r="D22" s="13"/>
      <c r="E22" s="13"/>
      <c r="F22" s="13"/>
      <c r="G22" s="13"/>
      <c r="H22" s="13"/>
      <c r="I22" s="13"/>
      <c r="J22" s="13">
        <f t="shared" si="0"/>
        <v>0</v>
      </c>
      <c r="K22" s="100">
        <f t="shared" si="1"/>
        <v>0</v>
      </c>
      <c r="L22" s="87"/>
      <c r="M22" s="13"/>
      <c r="N22" s="100">
        <f t="shared" si="2"/>
        <v>0</v>
      </c>
      <c r="O22" s="100">
        <f t="shared" si="3"/>
        <v>0</v>
      </c>
    </row>
    <row r="23" spans="1:15" s="19" customFormat="1" ht="30" customHeight="1" x14ac:dyDescent="0.25">
      <c r="A23" s="16"/>
      <c r="B23" s="16" t="s">
        <v>32</v>
      </c>
      <c r="C23" s="16"/>
      <c r="D23" s="16"/>
      <c r="E23" s="26"/>
      <c r="F23" s="26"/>
      <c r="G23" s="26"/>
      <c r="H23" s="26"/>
      <c r="I23" s="26"/>
      <c r="J23" s="26">
        <f t="shared" si="0"/>
        <v>0</v>
      </c>
      <c r="K23" s="101">
        <f t="shared" si="1"/>
        <v>0</v>
      </c>
      <c r="L23" s="88"/>
      <c r="M23" s="26"/>
      <c r="N23" s="101">
        <f t="shared" si="2"/>
        <v>0</v>
      </c>
      <c r="O23" s="101">
        <f t="shared" si="3"/>
        <v>0</v>
      </c>
    </row>
    <row r="24" spans="1:15" ht="80.099999999999994" customHeight="1" x14ac:dyDescent="0.25">
      <c r="A24" s="20">
        <v>9</v>
      </c>
      <c r="B24" s="21" t="s">
        <v>33</v>
      </c>
      <c r="C24" s="22">
        <v>900</v>
      </c>
      <c r="D24" s="23">
        <v>1782.1439999999998</v>
      </c>
      <c r="E24" s="23">
        <v>2261</v>
      </c>
      <c r="F24" s="23">
        <v>2380</v>
      </c>
      <c r="G24" s="27">
        <v>1485.12</v>
      </c>
      <c r="H24" s="23">
        <v>4760</v>
      </c>
      <c r="I24" s="23">
        <f>VLOOKUP($A24,'Calculo Media Podada INF - SUP'!$B:$X,23,0)</f>
        <v>1606</v>
      </c>
      <c r="J24" s="23">
        <f t="shared" si="0"/>
        <v>1606</v>
      </c>
      <c r="K24" s="98">
        <f t="shared" si="1"/>
        <v>11563200</v>
      </c>
      <c r="L24" s="85">
        <f>VLOOKUP($A24,'Calculo Media Podada INF - SUP'!$B:$E,4,0)</f>
        <v>140</v>
      </c>
      <c r="M24" s="92"/>
      <c r="N24" s="98">
        <f t="shared" si="2"/>
        <v>224840</v>
      </c>
      <c r="O24" s="98">
        <f t="shared" si="3"/>
        <v>1798720</v>
      </c>
    </row>
    <row r="25" spans="1:15" ht="80.099999999999994" customHeight="1" x14ac:dyDescent="0.25">
      <c r="A25" s="20">
        <v>10</v>
      </c>
      <c r="B25" s="21" t="s">
        <v>34</v>
      </c>
      <c r="C25" s="22">
        <v>1800</v>
      </c>
      <c r="D25" s="23">
        <v>9274.86</v>
      </c>
      <c r="E25" s="23">
        <v>8211</v>
      </c>
      <c r="F25" s="23">
        <v>15470</v>
      </c>
      <c r="G25" s="27">
        <v>7729.05</v>
      </c>
      <c r="H25" s="23">
        <v>10710</v>
      </c>
      <c r="I25" s="23">
        <f>VLOOKUP($A25,'Calculo Media Podada INF - SUP'!$B:$X,23,0)</f>
        <v>7049</v>
      </c>
      <c r="J25" s="23">
        <f t="shared" si="0"/>
        <v>7049</v>
      </c>
      <c r="K25" s="98">
        <f t="shared" si="1"/>
        <v>101505600</v>
      </c>
      <c r="L25" s="85">
        <f>VLOOKUP($A25,'Calculo Media Podada INF - SUP'!$B:$E,4,0)</f>
        <v>50</v>
      </c>
      <c r="M25" s="92"/>
      <c r="N25" s="98">
        <f t="shared" si="2"/>
        <v>352450</v>
      </c>
      <c r="O25" s="98">
        <f t="shared" si="3"/>
        <v>2819600</v>
      </c>
    </row>
    <row r="26" spans="1:15" ht="80.099999999999994" customHeight="1" x14ac:dyDescent="0.25">
      <c r="A26" s="20">
        <v>11</v>
      </c>
      <c r="B26" s="21" t="s">
        <v>35</v>
      </c>
      <c r="C26" s="22">
        <v>2250</v>
      </c>
      <c r="D26" s="23">
        <v>25628.315999999999</v>
      </c>
      <c r="E26" s="23">
        <v>27370</v>
      </c>
      <c r="F26" s="23">
        <v>39865</v>
      </c>
      <c r="G26" s="27">
        <v>21356.93</v>
      </c>
      <c r="H26" s="23">
        <v>21420</v>
      </c>
      <c r="I26" s="23">
        <f>VLOOKUP($A26,'Calculo Media Podada INF - SUP'!$B:$X,23,0)</f>
        <v>18605</v>
      </c>
      <c r="J26" s="23">
        <f t="shared" si="0"/>
        <v>18605</v>
      </c>
      <c r="K26" s="98">
        <f t="shared" si="1"/>
        <v>334890000</v>
      </c>
      <c r="L26" s="85">
        <f>VLOOKUP($A26,'Calculo Media Podada INF - SUP'!$B:$E,4,0)</f>
        <v>214</v>
      </c>
      <c r="M26" s="92"/>
      <c r="N26" s="98">
        <f t="shared" si="2"/>
        <v>3981470</v>
      </c>
      <c r="O26" s="98">
        <f t="shared" si="3"/>
        <v>31851760</v>
      </c>
    </row>
    <row r="27" spans="1:15" ht="80.099999999999994" customHeight="1" x14ac:dyDescent="0.25">
      <c r="A27" s="20">
        <v>12</v>
      </c>
      <c r="B27" s="21" t="s">
        <v>36</v>
      </c>
      <c r="C27" s="22">
        <v>18</v>
      </c>
      <c r="D27" s="23">
        <v>22419.599999999999</v>
      </c>
      <c r="E27" s="23">
        <v>20230</v>
      </c>
      <c r="F27" s="23">
        <v>22729</v>
      </c>
      <c r="G27" s="27">
        <v>18683</v>
      </c>
      <c r="H27" s="23">
        <v>21420</v>
      </c>
      <c r="I27" s="23">
        <f>VLOOKUP($A27,'Calculo Media Podada INF - SUP'!$B:$X,23,0)</f>
        <v>16017</v>
      </c>
      <c r="J27" s="23">
        <f t="shared" si="0"/>
        <v>16017</v>
      </c>
      <c r="K27" s="98">
        <f t="shared" si="1"/>
        <v>2306448</v>
      </c>
      <c r="L27" s="85">
        <f>VLOOKUP($A27,'Calculo Media Podada INF - SUP'!$B:$E,4,0)</f>
        <v>4</v>
      </c>
      <c r="M27" s="92"/>
      <c r="N27" s="98">
        <f t="shared" si="2"/>
        <v>64068</v>
      </c>
      <c r="O27" s="98">
        <f t="shared" si="3"/>
        <v>512544</v>
      </c>
    </row>
    <row r="28" spans="1:15" ht="80.099999999999994" customHeight="1" x14ac:dyDescent="0.25">
      <c r="A28" s="20">
        <v>13</v>
      </c>
      <c r="B28" s="21" t="s">
        <v>37</v>
      </c>
      <c r="C28" s="22">
        <v>9</v>
      </c>
      <c r="D28" s="23">
        <v>18421.2</v>
      </c>
      <c r="E28" s="23">
        <v>35700</v>
      </c>
      <c r="F28" s="23">
        <v>59500</v>
      </c>
      <c r="G28" s="27">
        <v>15351</v>
      </c>
      <c r="H28" s="23">
        <v>17850</v>
      </c>
      <c r="I28" s="23">
        <f>VLOOKUP($A28,'Calculo Media Podada INF - SUP'!$B:$X,23,0)</f>
        <v>17993</v>
      </c>
      <c r="J28" s="23">
        <f t="shared" si="0"/>
        <v>17993</v>
      </c>
      <c r="K28" s="98">
        <f t="shared" si="1"/>
        <v>1295496</v>
      </c>
      <c r="L28" s="85">
        <f>VLOOKUP($A28,'Calculo Media Podada INF - SUP'!$B:$E,4,0)</f>
        <v>2</v>
      </c>
      <c r="M28" s="92"/>
      <c r="N28" s="98">
        <f t="shared" si="2"/>
        <v>35986</v>
      </c>
      <c r="O28" s="98">
        <f t="shared" si="3"/>
        <v>287888</v>
      </c>
    </row>
    <row r="29" spans="1:15" ht="80.099999999999994" customHeight="1" x14ac:dyDescent="0.25">
      <c r="A29" s="20">
        <v>14</v>
      </c>
      <c r="B29" s="21" t="s">
        <v>38</v>
      </c>
      <c r="C29" s="22">
        <v>135</v>
      </c>
      <c r="D29" s="23">
        <v>3394.3560000000002</v>
      </c>
      <c r="E29" s="23">
        <v>3570</v>
      </c>
      <c r="F29" s="23">
        <v>4284</v>
      </c>
      <c r="G29" s="27">
        <v>2828.63</v>
      </c>
      <c r="H29" s="23">
        <v>10710</v>
      </c>
      <c r="I29" s="23">
        <f>VLOOKUP($A29,'Calculo Media Podada INF - SUP'!$B:$X,23,0)</f>
        <v>2812</v>
      </c>
      <c r="J29" s="23">
        <f t="shared" si="0"/>
        <v>2812</v>
      </c>
      <c r="K29" s="98">
        <f t="shared" si="1"/>
        <v>3036960</v>
      </c>
      <c r="L29" s="85">
        <f>VLOOKUP($A29,'Calculo Media Podada INF - SUP'!$B:$E,4,0)</f>
        <v>22</v>
      </c>
      <c r="M29" s="92"/>
      <c r="N29" s="98">
        <f t="shared" si="2"/>
        <v>61864</v>
      </c>
      <c r="O29" s="98">
        <f t="shared" si="3"/>
        <v>494912</v>
      </c>
    </row>
    <row r="30" spans="1:15" ht="80.099999999999994" customHeight="1" x14ac:dyDescent="0.25">
      <c r="A30" s="20">
        <v>15</v>
      </c>
      <c r="B30" s="21" t="s">
        <v>39</v>
      </c>
      <c r="C30" s="22">
        <v>18</v>
      </c>
      <c r="D30" s="23">
        <v>16993.2</v>
      </c>
      <c r="E30" s="23">
        <v>17850</v>
      </c>
      <c r="F30" s="23">
        <v>20230</v>
      </c>
      <c r="G30" s="27">
        <v>14161</v>
      </c>
      <c r="H30" s="23">
        <v>17850</v>
      </c>
      <c r="I30" s="23">
        <f>VLOOKUP($A30,'Calculo Media Podada INF - SUP'!$B:$X,23,0)</f>
        <v>13173</v>
      </c>
      <c r="J30" s="23">
        <f t="shared" si="0"/>
        <v>13173</v>
      </c>
      <c r="K30" s="98">
        <f t="shared" si="1"/>
        <v>1896912</v>
      </c>
      <c r="L30" s="85">
        <f>VLOOKUP($A30,'Calculo Media Podada INF - SUP'!$B:$E,4,0)</f>
        <v>0</v>
      </c>
      <c r="M30" s="92" t="s">
        <v>159</v>
      </c>
      <c r="N30" s="98">
        <f t="shared" si="2"/>
        <v>0</v>
      </c>
      <c r="O30" s="98">
        <f t="shared" si="3"/>
        <v>0</v>
      </c>
    </row>
    <row r="31" spans="1:15" ht="80.099999999999994" customHeight="1" x14ac:dyDescent="0.25">
      <c r="A31" s="20">
        <v>16</v>
      </c>
      <c r="B31" s="21" t="s">
        <v>40</v>
      </c>
      <c r="C31" s="22">
        <v>36</v>
      </c>
      <c r="D31" s="23">
        <v>12709.2</v>
      </c>
      <c r="E31" s="23">
        <v>15470</v>
      </c>
      <c r="F31" s="23">
        <v>20944</v>
      </c>
      <c r="G31" s="27">
        <v>10591</v>
      </c>
      <c r="H31" s="23">
        <v>4760</v>
      </c>
      <c r="I31" s="23">
        <f>VLOOKUP($A31,'Calculo Media Podada INF - SUP'!$B:$X,23,0)</f>
        <v>12923</v>
      </c>
      <c r="J31" s="23">
        <f t="shared" si="0"/>
        <v>12923</v>
      </c>
      <c r="K31" s="98">
        <f t="shared" si="1"/>
        <v>3721824</v>
      </c>
      <c r="L31" s="85">
        <f>VLOOKUP($A31,'Calculo Media Podada INF - SUP'!$B:$E,4,0)</f>
        <v>0</v>
      </c>
      <c r="M31" s="92" t="s">
        <v>159</v>
      </c>
      <c r="N31" s="98">
        <f t="shared" si="2"/>
        <v>0</v>
      </c>
      <c r="O31" s="98">
        <f t="shared" si="3"/>
        <v>0</v>
      </c>
    </row>
    <row r="32" spans="1:15" ht="80.099999999999994" customHeight="1" x14ac:dyDescent="0.25">
      <c r="A32" s="20">
        <v>17</v>
      </c>
      <c r="B32" s="21" t="s">
        <v>41</v>
      </c>
      <c r="C32" s="22">
        <v>72</v>
      </c>
      <c r="D32" s="23">
        <v>3712.8</v>
      </c>
      <c r="E32" s="23">
        <v>11900</v>
      </c>
      <c r="F32" s="23">
        <v>43792</v>
      </c>
      <c r="G32" s="27">
        <v>3094</v>
      </c>
      <c r="H32" s="23">
        <v>17850</v>
      </c>
      <c r="I32" s="23">
        <f>VLOOKUP($A32,'Calculo Media Podada INF - SUP'!$B:$X,23,0)</f>
        <v>8366</v>
      </c>
      <c r="J32" s="23">
        <f t="shared" si="0"/>
        <v>8366</v>
      </c>
      <c r="K32" s="98">
        <f t="shared" si="1"/>
        <v>4818816</v>
      </c>
      <c r="L32" s="85">
        <f>VLOOKUP($A32,'Calculo Media Podada INF - SUP'!$B:$E,4,0)</f>
        <v>0</v>
      </c>
      <c r="M32" s="92" t="s">
        <v>159</v>
      </c>
      <c r="N32" s="98">
        <f t="shared" si="2"/>
        <v>0</v>
      </c>
      <c r="O32" s="98">
        <f t="shared" si="3"/>
        <v>0</v>
      </c>
    </row>
    <row r="33" spans="1:15" ht="80.099999999999994" customHeight="1" x14ac:dyDescent="0.25">
      <c r="A33" s="20">
        <v>18</v>
      </c>
      <c r="B33" s="21" t="s">
        <v>42</v>
      </c>
      <c r="C33" s="22">
        <v>18</v>
      </c>
      <c r="D33" s="23">
        <v>99817.2</v>
      </c>
      <c r="E33" s="23">
        <v>166600</v>
      </c>
      <c r="F33" s="23">
        <v>158032</v>
      </c>
      <c r="G33" s="27">
        <v>83181</v>
      </c>
      <c r="H33" s="23">
        <v>178500</v>
      </c>
      <c r="I33" s="23">
        <f>VLOOKUP($A33,'Calculo Media Podada INF - SUP'!$B:$X,23,0)</f>
        <v>106112</v>
      </c>
      <c r="J33" s="23">
        <f t="shared" si="0"/>
        <v>106112</v>
      </c>
      <c r="K33" s="98">
        <f t="shared" si="1"/>
        <v>15280128</v>
      </c>
      <c r="L33" s="85">
        <f>VLOOKUP($A33,'Calculo Media Podada INF - SUP'!$B:$E,4,0)</f>
        <v>5</v>
      </c>
      <c r="M33" s="92"/>
      <c r="N33" s="98">
        <f t="shared" si="2"/>
        <v>530560</v>
      </c>
      <c r="O33" s="98">
        <f t="shared" si="3"/>
        <v>4244480</v>
      </c>
    </row>
    <row r="34" spans="1:15" ht="80.099999999999994" customHeight="1" x14ac:dyDescent="0.25">
      <c r="A34" s="20">
        <v>19</v>
      </c>
      <c r="B34" s="21" t="s">
        <v>43</v>
      </c>
      <c r="C34" s="22">
        <v>18</v>
      </c>
      <c r="D34" s="23">
        <v>49980</v>
      </c>
      <c r="E34" s="23">
        <v>53550</v>
      </c>
      <c r="F34" s="23">
        <v>20111</v>
      </c>
      <c r="G34" s="23">
        <v>0</v>
      </c>
      <c r="H34" s="23">
        <v>41650</v>
      </c>
      <c r="I34" s="23">
        <f>VLOOKUP($A34,'Calculo Media Podada INF - SUP'!$B:$X,23,0)</f>
        <v>27935</v>
      </c>
      <c r="J34" s="23">
        <f t="shared" si="0"/>
        <v>27935</v>
      </c>
      <c r="K34" s="98">
        <f t="shared" si="1"/>
        <v>4022640</v>
      </c>
      <c r="L34" s="85">
        <f>VLOOKUP($A34,'Calculo Media Podada INF - SUP'!$B:$E,4,0)</f>
        <v>0</v>
      </c>
      <c r="M34" s="92" t="s">
        <v>159</v>
      </c>
      <c r="N34" s="98">
        <f t="shared" si="2"/>
        <v>0</v>
      </c>
      <c r="O34" s="98">
        <f t="shared" si="3"/>
        <v>0</v>
      </c>
    </row>
    <row r="35" spans="1:15" s="19" customFormat="1" ht="30" customHeight="1" x14ac:dyDescent="0.25">
      <c r="A35" s="16"/>
      <c r="B35" s="16" t="s">
        <v>44</v>
      </c>
      <c r="C35" s="16"/>
      <c r="D35" s="16"/>
      <c r="E35" s="26"/>
      <c r="F35" s="26"/>
      <c r="G35" s="26"/>
      <c r="H35" s="26"/>
      <c r="I35" s="26"/>
      <c r="J35" s="26">
        <f t="shared" si="0"/>
        <v>0</v>
      </c>
      <c r="K35" s="101">
        <f t="shared" si="1"/>
        <v>0</v>
      </c>
      <c r="L35" s="88"/>
      <c r="M35" s="26"/>
      <c r="N35" s="101">
        <f t="shared" si="2"/>
        <v>0</v>
      </c>
      <c r="O35" s="101">
        <f t="shared" si="3"/>
        <v>0</v>
      </c>
    </row>
    <row r="36" spans="1:15" ht="80.099999999999994" customHeight="1" x14ac:dyDescent="0.25">
      <c r="A36" s="20">
        <v>20</v>
      </c>
      <c r="B36" s="21" t="s">
        <v>45</v>
      </c>
      <c r="C36" s="22">
        <v>18</v>
      </c>
      <c r="D36" s="23">
        <v>45696</v>
      </c>
      <c r="E36" s="23">
        <v>49980</v>
      </c>
      <c r="F36" s="23">
        <v>27965</v>
      </c>
      <c r="G36" s="23">
        <v>0</v>
      </c>
      <c r="H36" s="23">
        <v>42721</v>
      </c>
      <c r="I36" s="23">
        <f>VLOOKUP($A36,'Calculo Media Podada INF - SUP'!$B:$X,23,0)</f>
        <v>29096</v>
      </c>
      <c r="J36" s="23">
        <f t="shared" si="0"/>
        <v>29096</v>
      </c>
      <c r="K36" s="98">
        <f t="shared" si="1"/>
        <v>4189824</v>
      </c>
      <c r="L36" s="85">
        <f>VLOOKUP($A36,'Calculo Media Podada INF - SUP'!$B:$E,4,0)</f>
        <v>0</v>
      </c>
      <c r="M36" s="92" t="s">
        <v>159</v>
      </c>
      <c r="N36" s="98">
        <f t="shared" si="2"/>
        <v>0</v>
      </c>
      <c r="O36" s="98">
        <f t="shared" si="3"/>
        <v>0</v>
      </c>
    </row>
    <row r="37" spans="1:15" ht="80.099999999999994" customHeight="1" x14ac:dyDescent="0.25">
      <c r="A37" s="20">
        <v>21</v>
      </c>
      <c r="B37" s="21" t="s">
        <v>46</v>
      </c>
      <c r="C37" s="22">
        <v>45</v>
      </c>
      <c r="D37" s="23">
        <v>19635</v>
      </c>
      <c r="E37" s="23">
        <v>21420</v>
      </c>
      <c r="F37" s="23">
        <v>30821</v>
      </c>
      <c r="G37" s="23">
        <v>16362.5</v>
      </c>
      <c r="H37" s="23">
        <v>42721</v>
      </c>
      <c r="I37" s="23">
        <f>VLOOKUP($A37,'Calculo Media Podada INF - SUP'!$B:$X,23,0)</f>
        <v>17969</v>
      </c>
      <c r="J37" s="23">
        <f t="shared" si="0"/>
        <v>17969</v>
      </c>
      <c r="K37" s="98">
        <f t="shared" si="1"/>
        <v>6468840</v>
      </c>
      <c r="L37" s="85">
        <f>VLOOKUP($A37,'Calculo Media Podada INF - SUP'!$B:$E,4,0)</f>
        <v>8</v>
      </c>
      <c r="M37" s="92"/>
      <c r="N37" s="98">
        <f t="shared" si="2"/>
        <v>143752</v>
      </c>
      <c r="O37" s="98">
        <f t="shared" si="3"/>
        <v>1150016</v>
      </c>
    </row>
    <row r="38" spans="1:15" ht="80.099999999999994" customHeight="1" x14ac:dyDescent="0.25">
      <c r="A38" s="20">
        <v>22</v>
      </c>
      <c r="B38" s="21" t="s">
        <v>47</v>
      </c>
      <c r="C38" s="22">
        <v>90</v>
      </c>
      <c r="D38" s="23">
        <v>13380.36</v>
      </c>
      <c r="E38" s="23">
        <v>10710</v>
      </c>
      <c r="F38" s="23">
        <v>17493</v>
      </c>
      <c r="G38" s="23">
        <v>11150.3</v>
      </c>
      <c r="H38" s="23">
        <v>12306</v>
      </c>
      <c r="I38" s="23">
        <f>VLOOKUP($A38,'Calculo Media Podada INF - SUP'!$B:$X,23,0)</f>
        <v>12279</v>
      </c>
      <c r="J38" s="23">
        <f t="shared" si="0"/>
        <v>12279</v>
      </c>
      <c r="K38" s="98">
        <f t="shared" si="1"/>
        <v>8840880</v>
      </c>
      <c r="L38" s="85">
        <f>VLOOKUP($A38,'Calculo Media Podada INF - SUP'!$B:$E,4,0)</f>
        <v>15</v>
      </c>
      <c r="M38" s="92"/>
      <c r="N38" s="98">
        <f t="shared" si="2"/>
        <v>184185</v>
      </c>
      <c r="O38" s="98">
        <f t="shared" si="3"/>
        <v>1473480</v>
      </c>
    </row>
    <row r="39" spans="1:15" ht="80.099999999999994" customHeight="1" x14ac:dyDescent="0.25">
      <c r="A39" s="20">
        <v>23</v>
      </c>
      <c r="B39" s="21" t="s">
        <v>48</v>
      </c>
      <c r="C39" s="22">
        <v>180</v>
      </c>
      <c r="D39" s="23">
        <v>1999.2</v>
      </c>
      <c r="E39" s="23">
        <v>5950</v>
      </c>
      <c r="F39" s="23">
        <v>2737</v>
      </c>
      <c r="G39" s="23">
        <v>1666</v>
      </c>
      <c r="H39" s="23">
        <v>5950</v>
      </c>
      <c r="I39" s="23">
        <f>VLOOKUP($A39,'Calculo Media Podada INF - SUP'!$B:$X,23,0)</f>
        <v>1579</v>
      </c>
      <c r="J39" s="23">
        <f t="shared" si="0"/>
        <v>1579</v>
      </c>
      <c r="K39" s="98">
        <f t="shared" si="1"/>
        <v>2273760</v>
      </c>
      <c r="L39" s="85">
        <f>VLOOKUP($A39,'Calculo Media Podada INF - SUP'!$B:$E,4,0)</f>
        <v>40</v>
      </c>
      <c r="M39" s="92"/>
      <c r="N39" s="98">
        <f t="shared" si="2"/>
        <v>63160</v>
      </c>
      <c r="O39" s="98">
        <f t="shared" si="3"/>
        <v>505280</v>
      </c>
    </row>
    <row r="40" spans="1:15" ht="80.099999999999994" customHeight="1" x14ac:dyDescent="0.25">
      <c r="A40" s="20">
        <v>24</v>
      </c>
      <c r="B40" s="21" t="s">
        <v>49</v>
      </c>
      <c r="C40" s="22">
        <v>450</v>
      </c>
      <c r="D40" s="23">
        <v>8846.4599999999991</v>
      </c>
      <c r="E40" s="23">
        <v>7140</v>
      </c>
      <c r="F40" s="23">
        <v>8806</v>
      </c>
      <c r="G40" s="23">
        <v>7372.05</v>
      </c>
      <c r="H40" s="23">
        <v>10710</v>
      </c>
      <c r="I40" s="23">
        <f>VLOOKUP($A40,'Calculo Media Podada INF - SUP'!$B:$X,23,0)</f>
        <v>8342</v>
      </c>
      <c r="J40" s="23">
        <f t="shared" si="0"/>
        <v>8342</v>
      </c>
      <c r="K40" s="98">
        <f t="shared" si="1"/>
        <v>30031200</v>
      </c>
      <c r="L40" s="85">
        <f>VLOOKUP($A40,'Calculo Media Podada INF - SUP'!$B:$E,4,0)</f>
        <v>50</v>
      </c>
      <c r="M40" s="92"/>
      <c r="N40" s="98">
        <f t="shared" si="2"/>
        <v>417100</v>
      </c>
      <c r="O40" s="98">
        <f t="shared" si="3"/>
        <v>3336800</v>
      </c>
    </row>
    <row r="41" spans="1:15" ht="80.099999999999994" customHeight="1" x14ac:dyDescent="0.25">
      <c r="A41" s="20">
        <v>25</v>
      </c>
      <c r="B41" s="21" t="s">
        <v>50</v>
      </c>
      <c r="C41" s="22">
        <v>450</v>
      </c>
      <c r="D41" s="23">
        <v>8846.4599999999991</v>
      </c>
      <c r="E41" s="23">
        <v>7140</v>
      </c>
      <c r="F41" s="23">
        <v>9401</v>
      </c>
      <c r="G41" s="23">
        <v>7372.05</v>
      </c>
      <c r="H41" s="23">
        <v>10710</v>
      </c>
      <c r="I41" s="23">
        <f>VLOOKUP($A41,'Calculo Media Podada INF - SUP'!$B:$X,23,0)</f>
        <v>8540</v>
      </c>
      <c r="J41" s="23">
        <f t="shared" si="0"/>
        <v>8540</v>
      </c>
      <c r="K41" s="98">
        <f t="shared" si="1"/>
        <v>30744000</v>
      </c>
      <c r="L41" s="85">
        <f>VLOOKUP($A41,'Calculo Media Podada INF - SUP'!$B:$E,4,0)</f>
        <v>20</v>
      </c>
      <c r="M41" s="92"/>
      <c r="N41" s="98">
        <f t="shared" si="2"/>
        <v>170800</v>
      </c>
      <c r="O41" s="98">
        <f t="shared" si="3"/>
        <v>1366400</v>
      </c>
    </row>
    <row r="42" spans="1:15" ht="80.099999999999994" customHeight="1" x14ac:dyDescent="0.25">
      <c r="A42" s="20">
        <v>26</v>
      </c>
      <c r="B42" s="21" t="s">
        <v>51</v>
      </c>
      <c r="C42" s="22">
        <v>180</v>
      </c>
      <c r="D42" s="23">
        <v>5769.12</v>
      </c>
      <c r="E42" s="23">
        <v>8330</v>
      </c>
      <c r="F42" s="23">
        <v>10710</v>
      </c>
      <c r="G42" s="23">
        <v>4807.6000000000004</v>
      </c>
      <c r="H42" s="23">
        <v>11187</v>
      </c>
      <c r="I42" s="23">
        <f>VLOOKUP($A42,'Calculo Media Podada INF - SUP'!$B:$X,23,0)</f>
        <v>6202</v>
      </c>
      <c r="J42" s="23">
        <f t="shared" si="0"/>
        <v>6202</v>
      </c>
      <c r="K42" s="98">
        <f t="shared" si="1"/>
        <v>8930880</v>
      </c>
      <c r="L42" s="85">
        <f>VLOOKUP($A42,'Calculo Media Podada INF - SUP'!$B:$E,4,0)</f>
        <v>15</v>
      </c>
      <c r="M42" s="92"/>
      <c r="N42" s="98">
        <f t="shared" si="2"/>
        <v>93030</v>
      </c>
      <c r="O42" s="98">
        <f t="shared" si="3"/>
        <v>744240</v>
      </c>
    </row>
    <row r="43" spans="1:15" ht="80.099999999999994" customHeight="1" x14ac:dyDescent="0.25">
      <c r="A43" s="20">
        <v>27</v>
      </c>
      <c r="B43" s="21" t="s">
        <v>52</v>
      </c>
      <c r="C43" s="22">
        <v>450</v>
      </c>
      <c r="D43" s="23">
        <v>2133.4319999999998</v>
      </c>
      <c r="E43" s="23">
        <v>4165</v>
      </c>
      <c r="F43" s="23">
        <v>3570</v>
      </c>
      <c r="G43" s="23">
        <v>1777.8600000000001</v>
      </c>
      <c r="H43" s="23">
        <v>962</v>
      </c>
      <c r="I43" s="23">
        <f>VLOOKUP($A43,'Calculo Media Podada INF - SUP'!$B:$X,23,0)</f>
        <v>2494</v>
      </c>
      <c r="J43" s="23">
        <f t="shared" si="0"/>
        <v>2494</v>
      </c>
      <c r="K43" s="98">
        <f t="shared" si="1"/>
        <v>8978400</v>
      </c>
      <c r="L43" s="85">
        <f>VLOOKUP($A43,'Calculo Media Podada INF - SUP'!$B:$E,4,0)</f>
        <v>45</v>
      </c>
      <c r="M43" s="92"/>
      <c r="N43" s="98">
        <f t="shared" si="2"/>
        <v>112230</v>
      </c>
      <c r="O43" s="98">
        <f t="shared" si="3"/>
        <v>897840</v>
      </c>
    </row>
    <row r="44" spans="1:15" ht="80.099999999999994" customHeight="1" x14ac:dyDescent="0.25">
      <c r="A44" s="20">
        <v>28</v>
      </c>
      <c r="B44" s="21" t="s">
        <v>53</v>
      </c>
      <c r="C44" s="22">
        <v>450</v>
      </c>
      <c r="D44" s="23">
        <v>5235.0479999999998</v>
      </c>
      <c r="E44" s="23">
        <v>5474</v>
      </c>
      <c r="F44" s="23">
        <v>9401</v>
      </c>
      <c r="G44" s="23">
        <v>4362.54</v>
      </c>
      <c r="H44" s="23">
        <v>1339</v>
      </c>
      <c r="I44" s="23">
        <f>VLOOKUP($A44,'Calculo Media Podada INF - SUP'!$B:$X,23,0)</f>
        <v>5024</v>
      </c>
      <c r="J44" s="23">
        <f t="shared" si="0"/>
        <v>5024</v>
      </c>
      <c r="K44" s="98">
        <f t="shared" si="1"/>
        <v>18086400</v>
      </c>
      <c r="L44" s="85">
        <f>VLOOKUP($A44,'Calculo Media Podada INF - SUP'!$B:$E,4,0)</f>
        <v>120</v>
      </c>
      <c r="M44" s="92"/>
      <c r="N44" s="98">
        <f t="shared" si="2"/>
        <v>602880</v>
      </c>
      <c r="O44" s="98">
        <f t="shared" si="3"/>
        <v>4823040</v>
      </c>
    </row>
    <row r="45" spans="1:15" ht="80.099999999999994" customHeight="1" x14ac:dyDescent="0.25">
      <c r="A45" s="20">
        <v>29</v>
      </c>
      <c r="B45" s="21" t="s">
        <v>54</v>
      </c>
      <c r="C45" s="22">
        <v>450</v>
      </c>
      <c r="D45" s="23">
        <v>5235.0479999999998</v>
      </c>
      <c r="E45" s="23">
        <v>5474</v>
      </c>
      <c r="F45" s="23">
        <v>9401</v>
      </c>
      <c r="G45" s="23">
        <v>4362.54</v>
      </c>
      <c r="H45" s="23">
        <v>1339</v>
      </c>
      <c r="I45" s="23">
        <f>VLOOKUP($A45,'Calculo Media Podada INF - SUP'!$B:$X,23,0)</f>
        <v>5024</v>
      </c>
      <c r="J45" s="23">
        <f t="shared" si="0"/>
        <v>5024</v>
      </c>
      <c r="K45" s="98">
        <f t="shared" si="1"/>
        <v>18086400</v>
      </c>
      <c r="L45" s="85">
        <f>VLOOKUP($A45,'Calculo Media Podada INF - SUP'!$B:$E,4,0)</f>
        <v>15</v>
      </c>
      <c r="M45" s="92"/>
      <c r="N45" s="98">
        <f t="shared" si="2"/>
        <v>75360</v>
      </c>
      <c r="O45" s="98">
        <f t="shared" si="3"/>
        <v>602880</v>
      </c>
    </row>
    <row r="46" spans="1:15" ht="80.099999999999994" customHeight="1" x14ac:dyDescent="0.25">
      <c r="A46" s="20">
        <v>30</v>
      </c>
      <c r="B46" s="21" t="s">
        <v>55</v>
      </c>
      <c r="C46" s="22">
        <v>450</v>
      </c>
      <c r="D46" s="23">
        <v>5235.0479999999998</v>
      </c>
      <c r="E46" s="23">
        <v>5474</v>
      </c>
      <c r="F46" s="23">
        <v>9401</v>
      </c>
      <c r="G46" s="23">
        <v>4362.54</v>
      </c>
      <c r="H46" s="23">
        <v>1339</v>
      </c>
      <c r="I46" s="23">
        <f>VLOOKUP($A46,'Calculo Media Podada INF - SUP'!$B:$X,23,0)</f>
        <v>5024</v>
      </c>
      <c r="J46" s="23">
        <f t="shared" si="0"/>
        <v>5024</v>
      </c>
      <c r="K46" s="98">
        <f t="shared" si="1"/>
        <v>18086400</v>
      </c>
      <c r="L46" s="85">
        <f>VLOOKUP($A46,'Calculo Media Podada INF - SUP'!$B:$E,4,0)</f>
        <v>45</v>
      </c>
      <c r="M46" s="92"/>
      <c r="N46" s="98">
        <f t="shared" si="2"/>
        <v>226080</v>
      </c>
      <c r="O46" s="98">
        <f t="shared" si="3"/>
        <v>1808640</v>
      </c>
    </row>
    <row r="47" spans="1:15" ht="80.099999999999994" customHeight="1" x14ac:dyDescent="0.25">
      <c r="A47" s="20">
        <v>31</v>
      </c>
      <c r="B47" s="21" t="s">
        <v>56</v>
      </c>
      <c r="C47" s="22">
        <v>450</v>
      </c>
      <c r="D47" s="23">
        <v>5235.0479999999998</v>
      </c>
      <c r="E47" s="23">
        <v>5474</v>
      </c>
      <c r="F47" s="23">
        <v>9401</v>
      </c>
      <c r="G47" s="23">
        <v>4362.54</v>
      </c>
      <c r="H47" s="23">
        <v>1339</v>
      </c>
      <c r="I47" s="23">
        <f>VLOOKUP($A47,'Calculo Media Podada INF - SUP'!$B:$X,23,0)</f>
        <v>5024</v>
      </c>
      <c r="J47" s="23">
        <f t="shared" si="0"/>
        <v>5024</v>
      </c>
      <c r="K47" s="98">
        <f t="shared" si="1"/>
        <v>18086400</v>
      </c>
      <c r="L47" s="85">
        <f>VLOOKUP($A47,'Calculo Media Podada INF - SUP'!$B:$E,4,0)</f>
        <v>15</v>
      </c>
      <c r="M47" s="92"/>
      <c r="N47" s="98">
        <f t="shared" si="2"/>
        <v>75360</v>
      </c>
      <c r="O47" s="98">
        <f t="shared" si="3"/>
        <v>602880</v>
      </c>
    </row>
    <row r="48" spans="1:15" ht="80.099999999999994" customHeight="1" x14ac:dyDescent="0.25">
      <c r="A48" s="20">
        <v>32</v>
      </c>
      <c r="B48" s="21" t="s">
        <v>57</v>
      </c>
      <c r="C48" s="22">
        <v>450</v>
      </c>
      <c r="D48" s="23">
        <v>2133.4319999999998</v>
      </c>
      <c r="E48" s="23">
        <v>3094</v>
      </c>
      <c r="F48" s="23">
        <v>3094</v>
      </c>
      <c r="G48" s="23">
        <v>1777.8600000000001</v>
      </c>
      <c r="H48" s="23">
        <v>962</v>
      </c>
      <c r="I48" s="23">
        <f>VLOOKUP($A48,'Calculo Media Podada INF - SUP'!$B:$X,23,0)</f>
        <v>1956</v>
      </c>
      <c r="J48" s="23">
        <f t="shared" si="0"/>
        <v>1956</v>
      </c>
      <c r="K48" s="98">
        <f t="shared" si="1"/>
        <v>7041600</v>
      </c>
      <c r="L48" s="85">
        <f>VLOOKUP($A48,'Calculo Media Podada INF - SUP'!$B:$E,4,0)</f>
        <v>120</v>
      </c>
      <c r="M48" s="92"/>
      <c r="N48" s="98">
        <f t="shared" si="2"/>
        <v>234720</v>
      </c>
      <c r="O48" s="98">
        <f t="shared" si="3"/>
        <v>1877760</v>
      </c>
    </row>
    <row r="49" spans="1:15" ht="80.099999999999994" customHeight="1" x14ac:dyDescent="0.25">
      <c r="A49" s="20">
        <v>33</v>
      </c>
      <c r="B49" s="21" t="s">
        <v>58</v>
      </c>
      <c r="C49" s="22">
        <v>450</v>
      </c>
      <c r="D49" s="23">
        <v>2133.4319999999998</v>
      </c>
      <c r="E49" s="23">
        <v>3094</v>
      </c>
      <c r="F49" s="23">
        <v>3570</v>
      </c>
      <c r="G49" s="23">
        <v>1777.8600000000001</v>
      </c>
      <c r="H49" s="23">
        <v>962</v>
      </c>
      <c r="I49" s="23">
        <f>VLOOKUP($A49,'Calculo Media Podada INF - SUP'!$B:$X,23,0)</f>
        <v>2335</v>
      </c>
      <c r="J49" s="23">
        <f t="shared" si="0"/>
        <v>2335</v>
      </c>
      <c r="K49" s="98">
        <f t="shared" si="1"/>
        <v>8406000</v>
      </c>
      <c r="L49" s="85">
        <f>VLOOKUP($A49,'Calculo Media Podada INF - SUP'!$B:$E,4,0)</f>
        <v>15</v>
      </c>
      <c r="M49" s="92"/>
      <c r="N49" s="98">
        <f t="shared" si="2"/>
        <v>35025</v>
      </c>
      <c r="O49" s="98">
        <f t="shared" si="3"/>
        <v>280200</v>
      </c>
    </row>
    <row r="50" spans="1:15" ht="80.099999999999994" customHeight="1" x14ac:dyDescent="0.25">
      <c r="A50" s="20">
        <v>34</v>
      </c>
      <c r="B50" s="21" t="s">
        <v>59</v>
      </c>
      <c r="C50" s="22">
        <v>18</v>
      </c>
      <c r="D50" s="23">
        <v>68685.372000000003</v>
      </c>
      <c r="E50" s="23">
        <v>53550</v>
      </c>
      <c r="F50" s="23">
        <v>92344</v>
      </c>
      <c r="G50" s="23">
        <v>57237.81</v>
      </c>
      <c r="H50" s="23">
        <v>95200</v>
      </c>
      <c r="I50" s="23">
        <f>VLOOKUP($A50,'Calculo Media Podada INF - SUP'!$B:$X,23,0)</f>
        <v>72756</v>
      </c>
      <c r="J50" s="23">
        <f t="shared" si="0"/>
        <v>72756</v>
      </c>
      <c r="K50" s="98">
        <f t="shared" si="1"/>
        <v>10476864</v>
      </c>
      <c r="L50" s="85">
        <f>VLOOKUP($A50,'Calculo Media Podada INF - SUP'!$B:$E,4,0)</f>
        <v>5</v>
      </c>
      <c r="M50" s="92"/>
      <c r="N50" s="98">
        <f t="shared" si="2"/>
        <v>363780</v>
      </c>
      <c r="O50" s="98">
        <f t="shared" si="3"/>
        <v>2910240</v>
      </c>
    </row>
    <row r="51" spans="1:15" ht="80.099999999999994" customHeight="1" x14ac:dyDescent="0.25">
      <c r="A51" s="20">
        <v>35</v>
      </c>
      <c r="B51" s="21" t="s">
        <v>60</v>
      </c>
      <c r="C51" s="22">
        <v>9</v>
      </c>
      <c r="D51" s="23">
        <v>17407.32</v>
      </c>
      <c r="E51" s="23">
        <v>14280</v>
      </c>
      <c r="F51" s="23">
        <v>12614</v>
      </c>
      <c r="G51" s="23">
        <v>14506.1</v>
      </c>
      <c r="H51" s="23">
        <v>46410</v>
      </c>
      <c r="I51" s="23">
        <f>VLOOKUP($A51,'Calculo Media Podada INF - SUP'!$B:$X,23,0)</f>
        <v>15398</v>
      </c>
      <c r="J51" s="23">
        <f t="shared" si="0"/>
        <v>15398</v>
      </c>
      <c r="K51" s="98">
        <f t="shared" si="1"/>
        <v>1108656</v>
      </c>
      <c r="L51" s="85">
        <f>VLOOKUP($A51,'Calculo Media Podada INF - SUP'!$B:$E,4,0)</f>
        <v>0</v>
      </c>
      <c r="M51" s="92" t="s">
        <v>159</v>
      </c>
      <c r="N51" s="98">
        <f t="shared" si="2"/>
        <v>0</v>
      </c>
      <c r="O51" s="98">
        <f t="shared" si="3"/>
        <v>0</v>
      </c>
    </row>
    <row r="52" spans="1:15" ht="80.099999999999994" customHeight="1" x14ac:dyDescent="0.25">
      <c r="A52" s="20">
        <v>36</v>
      </c>
      <c r="B52" s="21" t="s">
        <v>61</v>
      </c>
      <c r="C52" s="22">
        <v>72</v>
      </c>
      <c r="D52" s="23">
        <v>6300.3359999999993</v>
      </c>
      <c r="E52" s="23">
        <v>7140</v>
      </c>
      <c r="F52" s="23">
        <v>7140</v>
      </c>
      <c r="G52" s="23">
        <v>5250.28</v>
      </c>
      <c r="H52" s="23">
        <v>13090</v>
      </c>
      <c r="I52" s="23">
        <f>VLOOKUP($A52,'Calculo Media Podada INF - SUP'!$B:$X,23,0)</f>
        <v>5145</v>
      </c>
      <c r="J52" s="23">
        <f t="shared" si="0"/>
        <v>5145</v>
      </c>
      <c r="K52" s="98">
        <f t="shared" si="1"/>
        <v>2963520</v>
      </c>
      <c r="L52" s="85">
        <f>VLOOKUP($A52,'Calculo Media Podada INF - SUP'!$B:$E,4,0)</f>
        <v>7</v>
      </c>
      <c r="M52" s="92"/>
      <c r="N52" s="98">
        <f t="shared" si="2"/>
        <v>36015</v>
      </c>
      <c r="O52" s="98">
        <f t="shared" si="3"/>
        <v>288120</v>
      </c>
    </row>
    <row r="53" spans="1:15" ht="80.099999999999994" customHeight="1" x14ac:dyDescent="0.25">
      <c r="A53" s="20">
        <v>37</v>
      </c>
      <c r="B53" s="21" t="s">
        <v>62</v>
      </c>
      <c r="C53" s="22">
        <v>45</v>
      </c>
      <c r="D53" s="23">
        <v>2664.6479999999997</v>
      </c>
      <c r="E53" s="23">
        <v>2380</v>
      </c>
      <c r="F53" s="23">
        <v>2380</v>
      </c>
      <c r="G53" s="23">
        <v>2220.54</v>
      </c>
      <c r="H53" s="23">
        <v>8330</v>
      </c>
      <c r="I53" s="23">
        <f>VLOOKUP($A53,'Calculo Media Podada INF - SUP'!$B:$X,23,0)</f>
        <v>1856</v>
      </c>
      <c r="J53" s="23">
        <f t="shared" si="0"/>
        <v>1856</v>
      </c>
      <c r="K53" s="98">
        <f t="shared" si="1"/>
        <v>668160</v>
      </c>
      <c r="L53" s="85">
        <f>VLOOKUP($A53,'Calculo Media Podada INF - SUP'!$B:$E,4,0)</f>
        <v>3</v>
      </c>
      <c r="M53" s="92"/>
      <c r="N53" s="98">
        <f t="shared" si="2"/>
        <v>5568</v>
      </c>
      <c r="O53" s="98">
        <f t="shared" si="3"/>
        <v>44544</v>
      </c>
    </row>
    <row r="54" spans="1:15" ht="80.099999999999994" customHeight="1" x14ac:dyDescent="0.25">
      <c r="A54" s="20">
        <v>38</v>
      </c>
      <c r="B54" s="21" t="s">
        <v>63</v>
      </c>
      <c r="C54" s="22">
        <v>108</v>
      </c>
      <c r="D54" s="23">
        <v>36853.824000000001</v>
      </c>
      <c r="E54" s="23">
        <v>226100</v>
      </c>
      <c r="F54" s="23">
        <v>29036</v>
      </c>
      <c r="G54" s="23">
        <v>30711.52</v>
      </c>
      <c r="H54" s="23">
        <v>52343</v>
      </c>
      <c r="I54" s="23">
        <f>VLOOKUP($A54,'Calculo Media Podada INF - SUP'!$B:$X,23,0)</f>
        <v>39969</v>
      </c>
      <c r="J54" s="23">
        <f t="shared" si="0"/>
        <v>39969</v>
      </c>
      <c r="K54" s="98">
        <f t="shared" si="1"/>
        <v>34533216</v>
      </c>
      <c r="L54" s="85">
        <f>VLOOKUP($A54,'Calculo Media Podada INF - SUP'!$B:$E,4,0)</f>
        <v>20</v>
      </c>
      <c r="M54" s="92"/>
      <c r="N54" s="98">
        <f t="shared" si="2"/>
        <v>799380</v>
      </c>
      <c r="O54" s="98">
        <f t="shared" si="3"/>
        <v>6395040</v>
      </c>
    </row>
    <row r="55" spans="1:15" ht="80.099999999999994" customHeight="1" x14ac:dyDescent="0.25">
      <c r="A55" s="20">
        <v>39</v>
      </c>
      <c r="B55" s="21" t="s">
        <v>64</v>
      </c>
      <c r="C55" s="22">
        <v>9</v>
      </c>
      <c r="D55" s="23">
        <v>13970.124</v>
      </c>
      <c r="E55" s="23">
        <v>17850</v>
      </c>
      <c r="F55" s="23">
        <v>14042</v>
      </c>
      <c r="G55" s="23">
        <v>11641.77</v>
      </c>
      <c r="H55" s="23">
        <v>16377</v>
      </c>
      <c r="I55" s="23">
        <f>VLOOKUP($A55,'Calculo Media Podada INF - SUP'!$B:$X,23,0)</f>
        <v>11097</v>
      </c>
      <c r="J55" s="23">
        <f t="shared" si="0"/>
        <v>11097</v>
      </c>
      <c r="K55" s="98">
        <f t="shared" si="1"/>
        <v>798984</v>
      </c>
      <c r="L55" s="85">
        <f>VLOOKUP($A55,'Calculo Media Podada INF - SUP'!$B:$E,4,0)</f>
        <v>0</v>
      </c>
      <c r="M55" s="92" t="s">
        <v>159</v>
      </c>
      <c r="N55" s="98">
        <f t="shared" si="2"/>
        <v>0</v>
      </c>
      <c r="O55" s="98">
        <f t="shared" si="3"/>
        <v>0</v>
      </c>
    </row>
    <row r="56" spans="1:15" ht="80.099999999999994" customHeight="1" x14ac:dyDescent="0.25">
      <c r="A56" s="20">
        <v>40</v>
      </c>
      <c r="B56" s="21" t="s">
        <v>65</v>
      </c>
      <c r="C56" s="22">
        <v>9</v>
      </c>
      <c r="D56" s="23">
        <v>26418</v>
      </c>
      <c r="E56" s="23">
        <v>39270</v>
      </c>
      <c r="F56" s="23">
        <v>24514</v>
      </c>
      <c r="G56" s="23">
        <v>22015</v>
      </c>
      <c r="H56" s="23">
        <v>42840</v>
      </c>
      <c r="I56" s="23">
        <f>VLOOKUP($A56,'Calculo Media Podada INF - SUP'!$B:$X,23,0)</f>
        <v>22551</v>
      </c>
      <c r="J56" s="23">
        <f t="shared" si="0"/>
        <v>22551</v>
      </c>
      <c r="K56" s="98">
        <f t="shared" si="1"/>
        <v>1623672</v>
      </c>
      <c r="L56" s="85">
        <f>VLOOKUP($A56,'Calculo Media Podada INF - SUP'!$B:$E,4,0)</f>
        <v>0</v>
      </c>
      <c r="M56" s="92" t="s">
        <v>159</v>
      </c>
      <c r="N56" s="98">
        <f t="shared" si="2"/>
        <v>0</v>
      </c>
      <c r="O56" s="98">
        <f t="shared" si="3"/>
        <v>0</v>
      </c>
    </row>
    <row r="57" spans="1:15" ht="80.099999999999994" customHeight="1" x14ac:dyDescent="0.25">
      <c r="A57" s="20">
        <v>41</v>
      </c>
      <c r="B57" s="21" t="s">
        <v>66</v>
      </c>
      <c r="C57" s="22">
        <v>90</v>
      </c>
      <c r="D57" s="23">
        <v>10648.596</v>
      </c>
      <c r="E57" s="23">
        <v>10710</v>
      </c>
      <c r="F57" s="23">
        <v>10710</v>
      </c>
      <c r="G57" s="23">
        <v>8873.83</v>
      </c>
      <c r="H57" s="23">
        <v>42509</v>
      </c>
      <c r="I57" s="23">
        <f>VLOOKUP($A57,'Calculo Media Podada INF - SUP'!$B:$X,23,0)</f>
        <v>8017</v>
      </c>
      <c r="J57" s="23">
        <f t="shared" si="0"/>
        <v>8017</v>
      </c>
      <c r="K57" s="98">
        <f t="shared" si="1"/>
        <v>5772240</v>
      </c>
      <c r="L57" s="85">
        <f>VLOOKUP($A57,'Calculo Media Podada INF - SUP'!$B:$E,4,0)</f>
        <v>0</v>
      </c>
      <c r="M57" s="92" t="s">
        <v>159</v>
      </c>
      <c r="N57" s="98">
        <f t="shared" si="2"/>
        <v>0</v>
      </c>
      <c r="O57" s="98">
        <f t="shared" si="3"/>
        <v>0</v>
      </c>
    </row>
    <row r="58" spans="1:15" ht="80.099999999999994" customHeight="1" x14ac:dyDescent="0.25">
      <c r="A58" s="20">
        <v>42</v>
      </c>
      <c r="B58" s="21" t="s">
        <v>67</v>
      </c>
      <c r="C58" s="22">
        <v>45</v>
      </c>
      <c r="D58" s="23">
        <v>4005.54</v>
      </c>
      <c r="E58" s="23">
        <v>5950</v>
      </c>
      <c r="F58" s="23">
        <v>3689</v>
      </c>
      <c r="G58" s="23">
        <v>3337.95</v>
      </c>
      <c r="H58" s="23">
        <v>9771</v>
      </c>
      <c r="I58" s="23">
        <f>VLOOKUP($A58,'Calculo Media Podada INF - SUP'!$B:$X,23,0)</f>
        <v>3411</v>
      </c>
      <c r="J58" s="23">
        <f t="shared" si="0"/>
        <v>3411</v>
      </c>
      <c r="K58" s="98">
        <f t="shared" si="1"/>
        <v>1227960</v>
      </c>
      <c r="L58" s="85">
        <f>VLOOKUP($A58,'Calculo Media Podada INF - SUP'!$B:$E,4,0)</f>
        <v>6</v>
      </c>
      <c r="M58" s="92"/>
      <c r="N58" s="98">
        <f t="shared" si="2"/>
        <v>20466</v>
      </c>
      <c r="O58" s="98">
        <f t="shared" si="3"/>
        <v>163728</v>
      </c>
    </row>
    <row r="59" spans="1:15" ht="80.099999999999994" customHeight="1" x14ac:dyDescent="0.25">
      <c r="A59" s="20">
        <v>43</v>
      </c>
      <c r="B59" s="21" t="s">
        <v>68</v>
      </c>
      <c r="C59" s="22">
        <v>90</v>
      </c>
      <c r="D59" s="23">
        <v>4859.4840000000004</v>
      </c>
      <c r="E59" s="23">
        <v>8925</v>
      </c>
      <c r="F59" s="23">
        <v>7616</v>
      </c>
      <c r="G59" s="23">
        <v>4049.57</v>
      </c>
      <c r="H59" s="23">
        <v>33986</v>
      </c>
      <c r="I59" s="23">
        <f>VLOOKUP($A59,'Calculo Media Podada INF - SUP'!$B:$X,23,0)</f>
        <v>5350</v>
      </c>
      <c r="J59" s="23">
        <f t="shared" si="0"/>
        <v>5350</v>
      </c>
      <c r="K59" s="98">
        <f t="shared" si="1"/>
        <v>3852000</v>
      </c>
      <c r="L59" s="85">
        <f>VLOOKUP($A59,'Calculo Media Podada INF - SUP'!$B:$E,4,0)</f>
        <v>8</v>
      </c>
      <c r="M59" s="92"/>
      <c r="N59" s="98">
        <f t="shared" si="2"/>
        <v>42800</v>
      </c>
      <c r="O59" s="98">
        <f t="shared" si="3"/>
        <v>342400</v>
      </c>
    </row>
    <row r="60" spans="1:15" ht="80.099999999999994" customHeight="1" x14ac:dyDescent="0.25">
      <c r="A60" s="20">
        <v>44</v>
      </c>
      <c r="B60" s="21" t="s">
        <v>69</v>
      </c>
      <c r="C60" s="22">
        <v>90</v>
      </c>
      <c r="D60" s="23">
        <v>4859.4840000000004</v>
      </c>
      <c r="E60" s="23">
        <v>8925</v>
      </c>
      <c r="F60" s="23">
        <v>7616</v>
      </c>
      <c r="G60" s="23">
        <v>4049.57</v>
      </c>
      <c r="H60" s="23">
        <v>33986</v>
      </c>
      <c r="I60" s="23">
        <f>VLOOKUP($A60,'Calculo Media Podada INF - SUP'!$B:$X,23,0)</f>
        <v>5350</v>
      </c>
      <c r="J60" s="23">
        <f t="shared" si="0"/>
        <v>5350</v>
      </c>
      <c r="K60" s="98">
        <f t="shared" si="1"/>
        <v>3852000</v>
      </c>
      <c r="L60" s="85">
        <f>VLOOKUP($A60,'Calculo Media Podada INF - SUP'!$B:$E,4,0)</f>
        <v>0</v>
      </c>
      <c r="M60" s="92" t="s">
        <v>159</v>
      </c>
      <c r="N60" s="98">
        <f t="shared" si="2"/>
        <v>0</v>
      </c>
      <c r="O60" s="98">
        <f t="shared" si="3"/>
        <v>0</v>
      </c>
    </row>
    <row r="61" spans="1:15" ht="80.099999999999994" customHeight="1" x14ac:dyDescent="0.25">
      <c r="A61" s="20">
        <v>45</v>
      </c>
      <c r="B61" s="21" t="s">
        <v>70</v>
      </c>
      <c r="C61" s="22">
        <v>225</v>
      </c>
      <c r="D61" s="23">
        <v>3392.9279999999999</v>
      </c>
      <c r="E61" s="23">
        <v>7140</v>
      </c>
      <c r="F61" s="23">
        <v>7378</v>
      </c>
      <c r="G61" s="23">
        <v>2827.44</v>
      </c>
      <c r="H61" s="23">
        <v>12037</v>
      </c>
      <c r="I61" s="23">
        <f>VLOOKUP($A61,'Calculo Media Podada INF - SUP'!$B:$X,23,0)</f>
        <v>4478</v>
      </c>
      <c r="J61" s="23">
        <f t="shared" si="0"/>
        <v>4478</v>
      </c>
      <c r="K61" s="98">
        <f t="shared" si="1"/>
        <v>8060400</v>
      </c>
      <c r="L61" s="85">
        <f>VLOOKUP($A61,'Calculo Media Podada INF - SUP'!$B:$E,4,0)</f>
        <v>20</v>
      </c>
      <c r="M61" s="92"/>
      <c r="N61" s="98">
        <f t="shared" si="2"/>
        <v>89560</v>
      </c>
      <c r="O61" s="98">
        <f t="shared" si="3"/>
        <v>716480</v>
      </c>
    </row>
    <row r="62" spans="1:15" ht="80.099999999999994" customHeight="1" x14ac:dyDescent="0.25">
      <c r="A62" s="20">
        <v>46</v>
      </c>
      <c r="B62" s="21" t="s">
        <v>71</v>
      </c>
      <c r="C62" s="22">
        <v>135</v>
      </c>
      <c r="D62" s="23">
        <v>3392.9279999999999</v>
      </c>
      <c r="E62" s="23">
        <v>7140</v>
      </c>
      <c r="F62" s="23">
        <v>7259</v>
      </c>
      <c r="G62" s="23">
        <v>2827.44</v>
      </c>
      <c r="H62" s="23">
        <v>12037</v>
      </c>
      <c r="I62" s="23">
        <f>VLOOKUP($A62,'Calculo Media Podada INF - SUP'!$B:$X,23,0)</f>
        <v>4448</v>
      </c>
      <c r="J62" s="23">
        <f t="shared" si="0"/>
        <v>4448</v>
      </c>
      <c r="K62" s="98">
        <f t="shared" si="1"/>
        <v>4803840</v>
      </c>
      <c r="L62" s="85">
        <f>VLOOKUP($A62,'Calculo Media Podada INF - SUP'!$B:$E,4,0)</f>
        <v>13</v>
      </c>
      <c r="M62" s="92"/>
      <c r="N62" s="98">
        <f t="shared" si="2"/>
        <v>57824</v>
      </c>
      <c r="O62" s="98">
        <f t="shared" si="3"/>
        <v>462592</v>
      </c>
    </row>
    <row r="63" spans="1:15" ht="80.099999999999994" customHeight="1" x14ac:dyDescent="0.25">
      <c r="A63" s="20">
        <v>47</v>
      </c>
      <c r="B63" s="21" t="s">
        <v>72</v>
      </c>
      <c r="C63" s="22">
        <v>135</v>
      </c>
      <c r="D63" s="23">
        <v>689.72400000000005</v>
      </c>
      <c r="E63" s="23">
        <v>1904</v>
      </c>
      <c r="F63" s="23">
        <v>1428</v>
      </c>
      <c r="G63" s="23">
        <v>574.77</v>
      </c>
      <c r="H63" s="23">
        <v>2380</v>
      </c>
      <c r="I63" s="23">
        <f>VLOOKUP($A63,'Calculo Media Podada INF - SUP'!$B:$X,23,0)</f>
        <v>1005</v>
      </c>
      <c r="J63" s="23">
        <f t="shared" si="0"/>
        <v>1005</v>
      </c>
      <c r="K63" s="98">
        <f t="shared" si="1"/>
        <v>1085400</v>
      </c>
      <c r="L63" s="85">
        <f>VLOOKUP($A63,'Calculo Media Podada INF - SUP'!$B:$E,4,0)</f>
        <v>15</v>
      </c>
      <c r="M63" s="92"/>
      <c r="N63" s="98">
        <f t="shared" si="2"/>
        <v>15075</v>
      </c>
      <c r="O63" s="98">
        <f t="shared" si="3"/>
        <v>120600</v>
      </c>
    </row>
    <row r="64" spans="1:15" ht="80.099999999999994" customHeight="1" x14ac:dyDescent="0.25">
      <c r="A64" s="20">
        <v>48</v>
      </c>
      <c r="B64" s="21" t="s">
        <v>73</v>
      </c>
      <c r="C64" s="22">
        <v>90</v>
      </c>
      <c r="D64" s="23">
        <v>2713.2</v>
      </c>
      <c r="E64" s="23">
        <v>2975</v>
      </c>
      <c r="F64" s="23">
        <v>1071</v>
      </c>
      <c r="G64" s="23">
        <v>2261</v>
      </c>
      <c r="H64" s="23">
        <v>2975</v>
      </c>
      <c r="I64" s="23">
        <f>VLOOKUP($A64,'Calculo Media Podada INF - SUP'!$B:$X,23,0)</f>
        <v>2487</v>
      </c>
      <c r="J64" s="23">
        <f t="shared" si="0"/>
        <v>2487</v>
      </c>
      <c r="K64" s="98">
        <f t="shared" si="1"/>
        <v>1790640</v>
      </c>
      <c r="L64" s="85">
        <f>VLOOKUP($A64,'Calculo Media Podada INF - SUP'!$B:$E,4,0)</f>
        <v>22</v>
      </c>
      <c r="M64" s="92"/>
      <c r="N64" s="98">
        <f t="shared" si="2"/>
        <v>54714</v>
      </c>
      <c r="O64" s="98">
        <f t="shared" si="3"/>
        <v>437712</v>
      </c>
    </row>
    <row r="65" spans="1:15" ht="80.099999999999994" customHeight="1" x14ac:dyDescent="0.25">
      <c r="A65" s="20">
        <v>49</v>
      </c>
      <c r="B65" s="21" t="s">
        <v>74</v>
      </c>
      <c r="C65" s="22">
        <v>135</v>
      </c>
      <c r="D65" s="23">
        <v>187.06799999999998</v>
      </c>
      <c r="E65" s="23">
        <v>714</v>
      </c>
      <c r="F65" s="23">
        <v>476</v>
      </c>
      <c r="G65" s="23">
        <v>155.88999999999999</v>
      </c>
      <c r="H65" s="23">
        <v>4165</v>
      </c>
      <c r="I65" s="23">
        <f>VLOOKUP($A65,'Calculo Media Podada INF - SUP'!$B:$X,23,0)</f>
        <v>344</v>
      </c>
      <c r="J65" s="23">
        <f t="shared" si="0"/>
        <v>344</v>
      </c>
      <c r="K65" s="98">
        <f t="shared" si="1"/>
        <v>371520</v>
      </c>
      <c r="L65" s="85">
        <f>VLOOKUP($A65,'Calculo Media Podada INF - SUP'!$B:$E,4,0)</f>
        <v>15</v>
      </c>
      <c r="M65" s="92"/>
      <c r="N65" s="98">
        <f t="shared" si="2"/>
        <v>5160</v>
      </c>
      <c r="O65" s="98">
        <f t="shared" si="3"/>
        <v>41280</v>
      </c>
    </row>
    <row r="66" spans="1:15" ht="80.099999999999994" customHeight="1" x14ac:dyDescent="0.25">
      <c r="A66" s="20">
        <v>50</v>
      </c>
      <c r="B66" s="21" t="s">
        <v>75</v>
      </c>
      <c r="C66" s="22">
        <v>216</v>
      </c>
      <c r="D66" s="23">
        <v>4442.5079999999998</v>
      </c>
      <c r="E66" s="23">
        <v>4760</v>
      </c>
      <c r="F66" s="23">
        <v>5831</v>
      </c>
      <c r="G66" s="23">
        <v>3702.09</v>
      </c>
      <c r="H66" s="23">
        <v>4522</v>
      </c>
      <c r="I66" s="23">
        <f>VLOOKUP($A66,'Calculo Media Podada INF - SUP'!$B:$X,23,0)</f>
        <v>3431</v>
      </c>
      <c r="J66" s="23">
        <f t="shared" si="0"/>
        <v>3431</v>
      </c>
      <c r="K66" s="98">
        <f t="shared" si="1"/>
        <v>5928768</v>
      </c>
      <c r="L66" s="85">
        <f>VLOOKUP($A66,'Calculo Media Podada INF - SUP'!$B:$E,4,0)</f>
        <v>50</v>
      </c>
      <c r="M66" s="92"/>
      <c r="N66" s="98">
        <f t="shared" si="2"/>
        <v>171550</v>
      </c>
      <c r="O66" s="98">
        <f t="shared" si="3"/>
        <v>1372400</v>
      </c>
    </row>
    <row r="67" spans="1:15" ht="80.099999999999994" customHeight="1" x14ac:dyDescent="0.25">
      <c r="A67" s="20">
        <v>51</v>
      </c>
      <c r="B67" s="21" t="s">
        <v>76</v>
      </c>
      <c r="C67" s="22">
        <v>216</v>
      </c>
      <c r="D67" s="23">
        <v>4926.6000000000004</v>
      </c>
      <c r="E67" s="23">
        <v>4760</v>
      </c>
      <c r="F67" s="23">
        <v>5950</v>
      </c>
      <c r="G67" s="23">
        <v>4105.5</v>
      </c>
      <c r="H67" s="23">
        <v>4701</v>
      </c>
      <c r="I67" s="23">
        <f>VLOOKUP($A67,'Calculo Media Podada INF - SUP'!$B:$X,23,0)</f>
        <v>3597</v>
      </c>
      <c r="J67" s="23">
        <f t="shared" si="0"/>
        <v>3597</v>
      </c>
      <c r="K67" s="98">
        <f t="shared" si="1"/>
        <v>6215616</v>
      </c>
      <c r="L67" s="85">
        <f>VLOOKUP($A67,'Calculo Media Podada INF - SUP'!$B:$E,4,0)</f>
        <v>50</v>
      </c>
      <c r="M67" s="92"/>
      <c r="N67" s="98">
        <f t="shared" si="2"/>
        <v>179850</v>
      </c>
      <c r="O67" s="98">
        <f t="shared" si="3"/>
        <v>1438800</v>
      </c>
    </row>
    <row r="68" spans="1:15" ht="80.099999999999994" customHeight="1" x14ac:dyDescent="0.25">
      <c r="A68" s="20">
        <v>52</v>
      </c>
      <c r="B68" s="21" t="s">
        <v>77</v>
      </c>
      <c r="C68" s="22">
        <v>216</v>
      </c>
      <c r="D68" s="23">
        <v>4442.5079999999998</v>
      </c>
      <c r="E68" s="23">
        <v>4760</v>
      </c>
      <c r="F68" s="23">
        <v>6902</v>
      </c>
      <c r="G68" s="23">
        <v>3702.09</v>
      </c>
      <c r="H68" s="23">
        <v>5355</v>
      </c>
      <c r="I68" s="23">
        <f>VLOOKUP($A68,'Calculo Media Podada INF - SUP'!$B:$X,23,0)</f>
        <v>3639</v>
      </c>
      <c r="J68" s="23">
        <f t="shared" si="0"/>
        <v>3639</v>
      </c>
      <c r="K68" s="98">
        <f t="shared" si="1"/>
        <v>6288192</v>
      </c>
      <c r="L68" s="85">
        <f>VLOOKUP($A68,'Calculo Media Podada INF - SUP'!$B:$E,4,0)</f>
        <v>15</v>
      </c>
      <c r="M68" s="92"/>
      <c r="N68" s="98">
        <f t="shared" si="2"/>
        <v>54585</v>
      </c>
      <c r="O68" s="98">
        <f t="shared" si="3"/>
        <v>436680</v>
      </c>
    </row>
    <row r="69" spans="1:15" ht="80.099999999999994" customHeight="1" x14ac:dyDescent="0.25">
      <c r="A69" s="20">
        <v>53</v>
      </c>
      <c r="B69" s="21" t="s">
        <v>78</v>
      </c>
      <c r="C69" s="22">
        <v>18</v>
      </c>
      <c r="D69" s="23">
        <v>22419.599999999999</v>
      </c>
      <c r="E69" s="23">
        <v>11781</v>
      </c>
      <c r="F69" s="23">
        <v>28798</v>
      </c>
      <c r="G69" s="23">
        <v>18683</v>
      </c>
      <c r="H69" s="23">
        <v>19576</v>
      </c>
      <c r="I69" s="23">
        <f>VLOOKUP($A69,'Calculo Media Podada INF - SUP'!$B:$X,23,0)</f>
        <v>20226</v>
      </c>
      <c r="J69" s="23">
        <f t="shared" si="0"/>
        <v>20226</v>
      </c>
      <c r="K69" s="98">
        <f t="shared" si="1"/>
        <v>2912544</v>
      </c>
      <c r="L69" s="85">
        <f>VLOOKUP($A69,'Calculo Media Podada INF - SUP'!$B:$E,4,0)</f>
        <v>6</v>
      </c>
      <c r="M69" s="92"/>
      <c r="N69" s="98">
        <f t="shared" si="2"/>
        <v>121356</v>
      </c>
      <c r="O69" s="98">
        <f t="shared" si="3"/>
        <v>970848</v>
      </c>
    </row>
    <row r="70" spans="1:15" ht="80.099999999999994" customHeight="1" x14ac:dyDescent="0.25">
      <c r="A70" s="20">
        <v>54</v>
      </c>
      <c r="B70" s="21" t="s">
        <v>79</v>
      </c>
      <c r="C70" s="22">
        <v>27</v>
      </c>
      <c r="D70" s="23">
        <v>35700</v>
      </c>
      <c r="E70" s="23">
        <v>35700</v>
      </c>
      <c r="F70" s="23">
        <v>25228</v>
      </c>
      <c r="G70" s="23">
        <v>29750</v>
      </c>
      <c r="H70" s="23">
        <v>92166</v>
      </c>
      <c r="I70" s="23">
        <f>VLOOKUP($A70,'Calculo Media Podada INF - SUP'!$B:$X,23,0)</f>
        <v>33717</v>
      </c>
      <c r="J70" s="23">
        <f t="shared" si="0"/>
        <v>33717</v>
      </c>
      <c r="K70" s="98">
        <f t="shared" si="1"/>
        <v>7282872</v>
      </c>
      <c r="L70" s="85">
        <f>VLOOKUP($A70,'Calculo Media Podada INF - SUP'!$B:$E,4,0)</f>
        <v>0</v>
      </c>
      <c r="M70" s="92" t="s">
        <v>159</v>
      </c>
      <c r="N70" s="98">
        <f t="shared" si="2"/>
        <v>0</v>
      </c>
      <c r="O70" s="98">
        <f t="shared" si="3"/>
        <v>0</v>
      </c>
    </row>
    <row r="71" spans="1:15" ht="80.099999999999994" customHeight="1" x14ac:dyDescent="0.25">
      <c r="A71" s="20">
        <v>55</v>
      </c>
      <c r="B71" s="21" t="s">
        <v>80</v>
      </c>
      <c r="C71" s="22">
        <v>45</v>
      </c>
      <c r="D71" s="23">
        <v>24144.624</v>
      </c>
      <c r="E71" s="23">
        <v>11900</v>
      </c>
      <c r="F71" s="23">
        <v>13923</v>
      </c>
      <c r="G71" s="23">
        <v>20120.52</v>
      </c>
      <c r="H71" s="23">
        <v>24990</v>
      </c>
      <c r="I71" s="23">
        <f>VLOOKUP($A71,'Calculo Media Podada INF - SUP'!$B:$X,23,0)</f>
        <v>19396</v>
      </c>
      <c r="J71" s="23">
        <f t="shared" si="0"/>
        <v>19396</v>
      </c>
      <c r="K71" s="98">
        <f t="shared" si="1"/>
        <v>6982560</v>
      </c>
      <c r="L71" s="85">
        <f>VLOOKUP($A71,'Calculo Media Podada INF - SUP'!$B:$E,4,0)</f>
        <v>4</v>
      </c>
      <c r="M71" s="92"/>
      <c r="N71" s="98">
        <f t="shared" si="2"/>
        <v>77584</v>
      </c>
      <c r="O71" s="98">
        <f t="shared" si="3"/>
        <v>620672</v>
      </c>
    </row>
    <row r="72" spans="1:15" ht="80.099999999999994" customHeight="1" x14ac:dyDescent="0.25">
      <c r="A72" s="20">
        <v>56</v>
      </c>
      <c r="B72" s="21" t="s">
        <v>81</v>
      </c>
      <c r="C72" s="22">
        <v>36</v>
      </c>
      <c r="D72" s="23">
        <v>18841.031999999999</v>
      </c>
      <c r="E72" s="23">
        <v>11900</v>
      </c>
      <c r="F72" s="23">
        <v>23681</v>
      </c>
      <c r="G72" s="23">
        <v>15700.86</v>
      </c>
      <c r="H72" s="23">
        <v>7735</v>
      </c>
      <c r="I72" s="23">
        <f>VLOOKUP($A72,'Calculo Media Podada INF - SUP'!$B:$X,23,0)</f>
        <v>15481</v>
      </c>
      <c r="J72" s="23">
        <f t="shared" si="0"/>
        <v>15481</v>
      </c>
      <c r="K72" s="98">
        <f t="shared" si="1"/>
        <v>4458528</v>
      </c>
      <c r="L72" s="85">
        <f>VLOOKUP($A72,'Calculo Media Podada INF - SUP'!$B:$E,4,0)</f>
        <v>4</v>
      </c>
      <c r="M72" s="92"/>
      <c r="N72" s="98">
        <f t="shared" si="2"/>
        <v>61924</v>
      </c>
      <c r="O72" s="98">
        <f t="shared" si="3"/>
        <v>495392</v>
      </c>
    </row>
    <row r="73" spans="1:15" ht="80.099999999999994" customHeight="1" x14ac:dyDescent="0.25">
      <c r="A73" s="20">
        <v>57</v>
      </c>
      <c r="B73" s="21" t="s">
        <v>82</v>
      </c>
      <c r="C73" s="22">
        <v>90</v>
      </c>
      <c r="D73" s="23">
        <v>8992.116</v>
      </c>
      <c r="E73" s="23">
        <v>11900</v>
      </c>
      <c r="F73" s="23">
        <v>15351</v>
      </c>
      <c r="G73" s="23">
        <v>7493.43</v>
      </c>
      <c r="H73" s="23">
        <v>14643</v>
      </c>
      <c r="I73" s="23">
        <f>VLOOKUP($A73,'Calculo Media Podada INF - SUP'!$B:$X,23,0)</f>
        <v>8884</v>
      </c>
      <c r="J73" s="23">
        <f t="shared" si="0"/>
        <v>8884</v>
      </c>
      <c r="K73" s="98">
        <f t="shared" si="1"/>
        <v>6396480</v>
      </c>
      <c r="L73" s="85">
        <f>VLOOKUP($A73,'Calculo Media Podada INF - SUP'!$B:$E,4,0)</f>
        <v>15</v>
      </c>
      <c r="M73" s="92"/>
      <c r="N73" s="98">
        <f t="shared" si="2"/>
        <v>133260</v>
      </c>
      <c r="O73" s="98">
        <f t="shared" si="3"/>
        <v>1066080</v>
      </c>
    </row>
    <row r="74" spans="1:15" ht="80.099999999999994" customHeight="1" x14ac:dyDescent="0.25">
      <c r="A74" s="20">
        <v>58</v>
      </c>
      <c r="B74" s="21" t="s">
        <v>83</v>
      </c>
      <c r="C74" s="22">
        <v>270</v>
      </c>
      <c r="D74" s="23">
        <v>4798.08</v>
      </c>
      <c r="E74" s="23">
        <v>5950</v>
      </c>
      <c r="F74" s="23">
        <v>4879</v>
      </c>
      <c r="G74" s="23">
        <v>3998.4</v>
      </c>
      <c r="H74" s="23">
        <v>5355</v>
      </c>
      <c r="I74" s="23">
        <f>VLOOKUP($A74,'Calculo Media Podada INF - SUP'!$B:$X,23,0)</f>
        <v>3758</v>
      </c>
      <c r="J74" s="23">
        <f t="shared" ref="J74:J124" si="4">ROUND(I74,0)</f>
        <v>3758</v>
      </c>
      <c r="K74" s="98">
        <f t="shared" si="1"/>
        <v>8117280</v>
      </c>
      <c r="L74" s="85">
        <f>VLOOKUP($A74,'Calculo Media Podada INF - SUP'!$B:$E,4,0)</f>
        <v>20</v>
      </c>
      <c r="M74" s="92"/>
      <c r="N74" s="98">
        <f t="shared" si="2"/>
        <v>75160</v>
      </c>
      <c r="O74" s="98">
        <f t="shared" si="3"/>
        <v>601280</v>
      </c>
    </row>
    <row r="75" spans="1:15" ht="80.099999999999994" customHeight="1" x14ac:dyDescent="0.25">
      <c r="A75" s="20">
        <v>59</v>
      </c>
      <c r="B75" s="21" t="s">
        <v>84</v>
      </c>
      <c r="C75" s="22">
        <v>90</v>
      </c>
      <c r="D75" s="23">
        <v>10648.596</v>
      </c>
      <c r="E75" s="23">
        <v>22610</v>
      </c>
      <c r="F75" s="23">
        <v>20944</v>
      </c>
      <c r="G75" s="23">
        <v>8873.83</v>
      </c>
      <c r="H75" s="23">
        <v>40693</v>
      </c>
      <c r="I75" s="23">
        <f>VLOOKUP($A75,'Calculo Media Podada INF - SUP'!$B:$X,23,0)</f>
        <v>13551</v>
      </c>
      <c r="J75" s="23">
        <f t="shared" si="4"/>
        <v>13551</v>
      </c>
      <c r="K75" s="98">
        <f t="shared" ref="K75:K124" si="5">(J75*C75)*8</f>
        <v>9756720</v>
      </c>
      <c r="L75" s="85">
        <f>VLOOKUP($A75,'Calculo Media Podada INF - SUP'!$B:$E,4,0)</f>
        <v>10</v>
      </c>
      <c r="M75" s="92"/>
      <c r="N75" s="98">
        <f t="shared" ref="N75:N124" si="6">+J75*L75</f>
        <v>135510</v>
      </c>
      <c r="O75" s="98">
        <f t="shared" ref="O75:O124" si="7">+N75*8</f>
        <v>1084080</v>
      </c>
    </row>
    <row r="76" spans="1:15" ht="80.099999999999994" customHeight="1" x14ac:dyDescent="0.25">
      <c r="A76" s="20">
        <v>60</v>
      </c>
      <c r="B76" s="21" t="s">
        <v>85</v>
      </c>
      <c r="C76" s="22">
        <v>135</v>
      </c>
      <c r="D76" s="23">
        <v>5851.9439999999995</v>
      </c>
      <c r="E76" s="23">
        <v>7140</v>
      </c>
      <c r="F76" s="23">
        <v>12376</v>
      </c>
      <c r="G76" s="23">
        <v>4876.62</v>
      </c>
      <c r="H76" s="23">
        <v>12515</v>
      </c>
      <c r="I76" s="23">
        <f>VLOOKUP($A76,'Calculo Media Podada INF - SUP'!$B:$X,23,0)</f>
        <v>6342</v>
      </c>
      <c r="J76" s="23">
        <f t="shared" si="4"/>
        <v>6342</v>
      </c>
      <c r="K76" s="98">
        <f t="shared" si="5"/>
        <v>6849360</v>
      </c>
      <c r="L76" s="85">
        <f>VLOOKUP($A76,'Calculo Media Podada INF - SUP'!$B:$E,4,0)</f>
        <v>8</v>
      </c>
      <c r="M76" s="92"/>
      <c r="N76" s="98">
        <f t="shared" si="6"/>
        <v>50736</v>
      </c>
      <c r="O76" s="98">
        <f t="shared" si="7"/>
        <v>405888</v>
      </c>
    </row>
    <row r="77" spans="1:15" ht="80.099999999999994" customHeight="1" x14ac:dyDescent="0.25">
      <c r="A77" s="20">
        <v>61</v>
      </c>
      <c r="B77" s="21" t="s">
        <v>86</v>
      </c>
      <c r="C77" s="22">
        <v>90</v>
      </c>
      <c r="D77" s="23">
        <v>1856.4</v>
      </c>
      <c r="E77" s="23">
        <v>2380</v>
      </c>
      <c r="F77" s="23">
        <v>5117</v>
      </c>
      <c r="G77" s="23">
        <v>1547</v>
      </c>
      <c r="H77" s="23">
        <v>4220</v>
      </c>
      <c r="I77" s="23">
        <f>VLOOKUP($A77,'Calculo Media Podada INF - SUP'!$B:$X,23,0)</f>
        <v>2114</v>
      </c>
      <c r="J77" s="23">
        <f t="shared" si="4"/>
        <v>2114</v>
      </c>
      <c r="K77" s="98">
        <f t="shared" si="5"/>
        <v>1522080</v>
      </c>
      <c r="L77" s="85">
        <f>VLOOKUP($A77,'Calculo Media Podada INF - SUP'!$B:$E,4,0)</f>
        <v>0</v>
      </c>
      <c r="M77" s="92" t="s">
        <v>159</v>
      </c>
      <c r="N77" s="98">
        <f t="shared" si="6"/>
        <v>0</v>
      </c>
      <c r="O77" s="98">
        <f t="shared" si="7"/>
        <v>0</v>
      </c>
    </row>
    <row r="78" spans="1:15" ht="80.099999999999994" customHeight="1" x14ac:dyDescent="0.25">
      <c r="A78" s="20">
        <v>62</v>
      </c>
      <c r="B78" s="21" t="s">
        <v>87</v>
      </c>
      <c r="C78" s="22">
        <v>90</v>
      </c>
      <c r="D78" s="23">
        <v>9282</v>
      </c>
      <c r="E78" s="23">
        <v>15470</v>
      </c>
      <c r="F78" s="23">
        <v>10710</v>
      </c>
      <c r="G78" s="23">
        <v>7735</v>
      </c>
      <c r="H78" s="23">
        <v>23706</v>
      </c>
      <c r="I78" s="23">
        <f>VLOOKUP($A78,'Calculo Media Podada INF - SUP'!$B:$X,23,0)</f>
        <v>8866</v>
      </c>
      <c r="J78" s="23">
        <f t="shared" si="4"/>
        <v>8866</v>
      </c>
      <c r="K78" s="98">
        <f t="shared" si="5"/>
        <v>6383520</v>
      </c>
      <c r="L78" s="85">
        <f>VLOOKUP($A78,'Calculo Media Podada INF - SUP'!$B:$E,4,0)</f>
        <v>20</v>
      </c>
      <c r="M78" s="92"/>
      <c r="N78" s="98">
        <f t="shared" si="6"/>
        <v>177320</v>
      </c>
      <c r="O78" s="98">
        <f t="shared" si="7"/>
        <v>1418560</v>
      </c>
    </row>
    <row r="79" spans="1:15" ht="80.099999999999994" customHeight="1" x14ac:dyDescent="0.25">
      <c r="A79" s="20">
        <v>63</v>
      </c>
      <c r="B79" s="21" t="s">
        <v>88</v>
      </c>
      <c r="C79" s="22">
        <v>90</v>
      </c>
      <c r="D79" s="23">
        <v>9282</v>
      </c>
      <c r="E79" s="23">
        <v>15470</v>
      </c>
      <c r="F79" s="23">
        <v>10710</v>
      </c>
      <c r="G79" s="23">
        <v>7735</v>
      </c>
      <c r="H79" s="23">
        <v>23706</v>
      </c>
      <c r="I79" s="23">
        <f>VLOOKUP($A79,'Calculo Media Podada INF - SUP'!$B:$X,23,0)</f>
        <v>8866</v>
      </c>
      <c r="J79" s="23">
        <f t="shared" si="4"/>
        <v>8866</v>
      </c>
      <c r="K79" s="98">
        <f t="shared" si="5"/>
        <v>6383520</v>
      </c>
      <c r="L79" s="85">
        <f>VLOOKUP($A79,'Calculo Media Podada INF - SUP'!$B:$E,4,0)</f>
        <v>30</v>
      </c>
      <c r="M79" s="92"/>
      <c r="N79" s="98">
        <f t="shared" si="6"/>
        <v>265980</v>
      </c>
      <c r="O79" s="98">
        <f t="shared" si="7"/>
        <v>2127840</v>
      </c>
    </row>
    <row r="80" spans="1:15" ht="80.099999999999994" customHeight="1" x14ac:dyDescent="0.25">
      <c r="A80" s="20">
        <v>64</v>
      </c>
      <c r="B80" s="21" t="s">
        <v>89</v>
      </c>
      <c r="C80" s="22">
        <v>45</v>
      </c>
      <c r="D80" s="23">
        <v>27044.892</v>
      </c>
      <c r="E80" s="23">
        <v>30940</v>
      </c>
      <c r="F80" s="23">
        <v>31178</v>
      </c>
      <c r="G80" s="23">
        <v>22537.41</v>
      </c>
      <c r="H80" s="23">
        <v>106386</v>
      </c>
      <c r="I80" s="23">
        <f>VLOOKUP($A80,'Calculo Media Podada INF - SUP'!$B:$X,23,0)</f>
        <v>22291</v>
      </c>
      <c r="J80" s="23">
        <f t="shared" si="4"/>
        <v>22291</v>
      </c>
      <c r="K80" s="98">
        <f t="shared" si="5"/>
        <v>8024760</v>
      </c>
      <c r="L80" s="85">
        <f>VLOOKUP($A80,'Calculo Media Podada INF - SUP'!$B:$E,4,0)</f>
        <v>0</v>
      </c>
      <c r="M80" s="92" t="s">
        <v>159</v>
      </c>
      <c r="N80" s="98">
        <f t="shared" si="6"/>
        <v>0</v>
      </c>
      <c r="O80" s="98">
        <f t="shared" si="7"/>
        <v>0</v>
      </c>
    </row>
    <row r="81" spans="1:15" ht="80.099999999999994" customHeight="1" x14ac:dyDescent="0.25">
      <c r="A81" s="20">
        <v>65</v>
      </c>
      <c r="B81" s="21" t="s">
        <v>90</v>
      </c>
      <c r="C81" s="22">
        <v>900</v>
      </c>
      <c r="D81" s="23">
        <v>13186.151999999998</v>
      </c>
      <c r="E81" s="23">
        <v>7140</v>
      </c>
      <c r="F81" s="23">
        <v>9520</v>
      </c>
      <c r="G81" s="23">
        <v>10988.46</v>
      </c>
      <c r="H81" s="23">
        <v>35403</v>
      </c>
      <c r="I81" s="23">
        <f>VLOOKUP($A81,'Calculo Media Podada INF - SUP'!$B:$X,23,0)</f>
        <v>11232</v>
      </c>
      <c r="J81" s="23">
        <f t="shared" si="4"/>
        <v>11232</v>
      </c>
      <c r="K81" s="98">
        <f t="shared" si="5"/>
        <v>80870400</v>
      </c>
      <c r="L81" s="85">
        <f>VLOOKUP($A81,'Calculo Media Podada INF - SUP'!$B:$E,4,0)</f>
        <v>118</v>
      </c>
      <c r="M81" s="92"/>
      <c r="N81" s="98">
        <f t="shared" si="6"/>
        <v>1325376</v>
      </c>
      <c r="O81" s="98">
        <f t="shared" si="7"/>
        <v>10603008</v>
      </c>
    </row>
    <row r="82" spans="1:15" ht="80.099999999999994" customHeight="1" x14ac:dyDescent="0.25">
      <c r="A82" s="20">
        <v>66</v>
      </c>
      <c r="B82" s="21" t="s">
        <v>91</v>
      </c>
      <c r="C82" s="22">
        <v>900</v>
      </c>
      <c r="D82" s="23">
        <v>6593.0759999999991</v>
      </c>
      <c r="E82" s="23">
        <v>7140</v>
      </c>
      <c r="F82" s="23">
        <v>9520</v>
      </c>
      <c r="G82" s="23">
        <v>5494.23</v>
      </c>
      <c r="H82" s="23">
        <v>29937</v>
      </c>
      <c r="I82" s="23">
        <f>VLOOKUP($A82,'Calculo Media Podada INF - SUP'!$B:$X,23,0)</f>
        <v>5813</v>
      </c>
      <c r="J82" s="23">
        <f t="shared" si="4"/>
        <v>5813</v>
      </c>
      <c r="K82" s="98">
        <f t="shared" si="5"/>
        <v>41853600</v>
      </c>
      <c r="L82" s="85">
        <f>VLOOKUP($A82,'Calculo Media Podada INF - SUP'!$B:$E,4,0)</f>
        <v>0</v>
      </c>
      <c r="M82" s="92" t="s">
        <v>159</v>
      </c>
      <c r="N82" s="98">
        <f t="shared" si="6"/>
        <v>0</v>
      </c>
      <c r="O82" s="98">
        <f t="shared" si="7"/>
        <v>0</v>
      </c>
    </row>
    <row r="83" spans="1:15" ht="80.099999999999994" customHeight="1" x14ac:dyDescent="0.25">
      <c r="A83" s="20">
        <v>67</v>
      </c>
      <c r="B83" s="21" t="s">
        <v>92</v>
      </c>
      <c r="C83" s="22">
        <v>90</v>
      </c>
      <c r="D83" s="23">
        <v>26775</v>
      </c>
      <c r="E83" s="23">
        <v>17850</v>
      </c>
      <c r="F83" s="23">
        <v>40341</v>
      </c>
      <c r="G83" s="23">
        <v>22312.5</v>
      </c>
      <c r="H83" s="23">
        <v>49564</v>
      </c>
      <c r="I83" s="23">
        <f>VLOOKUP($A83,'Calculo Media Podada INF - SUP'!$B:$X,23,0)</f>
        <v>29810</v>
      </c>
      <c r="J83" s="23">
        <f t="shared" si="4"/>
        <v>29810</v>
      </c>
      <c r="K83" s="98">
        <f t="shared" si="5"/>
        <v>21463200</v>
      </c>
      <c r="L83" s="85">
        <f>VLOOKUP($A83,'Calculo Media Podada INF - SUP'!$B:$E,4,0)</f>
        <v>10</v>
      </c>
      <c r="M83" s="92"/>
      <c r="N83" s="98">
        <f t="shared" si="6"/>
        <v>298100</v>
      </c>
      <c r="O83" s="98">
        <f t="shared" si="7"/>
        <v>2384800</v>
      </c>
    </row>
    <row r="84" spans="1:15" ht="80.099999999999994" customHeight="1" x14ac:dyDescent="0.25">
      <c r="A84" s="20">
        <v>68</v>
      </c>
      <c r="B84" s="21" t="s">
        <v>93</v>
      </c>
      <c r="C84" s="22">
        <v>90</v>
      </c>
      <c r="D84" s="23">
        <v>26775</v>
      </c>
      <c r="E84" s="23">
        <v>17850</v>
      </c>
      <c r="F84" s="23">
        <v>40341</v>
      </c>
      <c r="G84" s="23">
        <v>22312.5</v>
      </c>
      <c r="H84" s="23">
        <v>70791</v>
      </c>
      <c r="I84" s="23">
        <f>VLOOKUP($A84,'Calculo Media Podada INF - SUP'!$B:$X,23,0)</f>
        <v>29810</v>
      </c>
      <c r="J84" s="23">
        <f t="shared" si="4"/>
        <v>29810</v>
      </c>
      <c r="K84" s="98">
        <f t="shared" si="5"/>
        <v>21463200</v>
      </c>
      <c r="L84" s="85" t="str">
        <f>VLOOKUP($A84,'Calculo Media Podada INF - SUP'!$B:$E,4,0)</f>
        <v>10</v>
      </c>
      <c r="M84" s="92"/>
      <c r="N84" s="98">
        <f t="shared" si="6"/>
        <v>298100</v>
      </c>
      <c r="O84" s="98">
        <f t="shared" si="7"/>
        <v>2384800</v>
      </c>
    </row>
    <row r="85" spans="1:15" ht="80.099999999999994" customHeight="1" x14ac:dyDescent="0.25">
      <c r="A85" s="20">
        <v>69</v>
      </c>
      <c r="B85" s="21" t="s">
        <v>94</v>
      </c>
      <c r="C85" s="22">
        <v>18</v>
      </c>
      <c r="D85" s="23">
        <v>26775</v>
      </c>
      <c r="E85" s="23">
        <v>17850</v>
      </c>
      <c r="F85" s="23">
        <v>40341</v>
      </c>
      <c r="G85" s="23">
        <v>22312.5</v>
      </c>
      <c r="H85" s="23">
        <v>54324</v>
      </c>
      <c r="I85" s="23">
        <f>VLOOKUP($A85,'Calculo Media Podada INF - SUP'!$B:$X,23,0)</f>
        <v>29810</v>
      </c>
      <c r="J85" s="23">
        <f t="shared" si="4"/>
        <v>29810</v>
      </c>
      <c r="K85" s="98">
        <f t="shared" si="5"/>
        <v>4292640</v>
      </c>
      <c r="L85" s="85">
        <f>VLOOKUP($A85,'Calculo Media Podada INF - SUP'!$B:$E,4,0)</f>
        <v>5</v>
      </c>
      <c r="M85" s="92"/>
      <c r="N85" s="98">
        <f t="shared" si="6"/>
        <v>149050</v>
      </c>
      <c r="O85" s="98">
        <f t="shared" si="7"/>
        <v>1192400</v>
      </c>
    </row>
    <row r="86" spans="1:15" ht="80.099999999999994" customHeight="1" x14ac:dyDescent="0.25">
      <c r="A86" s="20">
        <v>70</v>
      </c>
      <c r="B86" s="21" t="s">
        <v>95</v>
      </c>
      <c r="C86" s="22">
        <v>135</v>
      </c>
      <c r="D86" s="23">
        <v>1517.9639999999999</v>
      </c>
      <c r="E86" s="23">
        <v>4284</v>
      </c>
      <c r="F86" s="23">
        <v>3332</v>
      </c>
      <c r="G86" s="23">
        <v>1264.97</v>
      </c>
      <c r="H86" s="23">
        <v>85543</v>
      </c>
      <c r="I86" s="23">
        <f>VLOOKUP($A86,'Calculo Media Podada INF - SUP'!$B:$X,23,0)</f>
        <v>2283</v>
      </c>
      <c r="J86" s="23">
        <f t="shared" si="4"/>
        <v>2283</v>
      </c>
      <c r="K86" s="98">
        <f t="shared" si="5"/>
        <v>2465640</v>
      </c>
      <c r="L86" s="85">
        <f>VLOOKUP($A86,'Calculo Media Podada INF - SUP'!$B:$E,4,0)</f>
        <v>12</v>
      </c>
      <c r="M86" s="92"/>
      <c r="N86" s="98">
        <f t="shared" si="6"/>
        <v>27396</v>
      </c>
      <c r="O86" s="98">
        <f t="shared" si="7"/>
        <v>219168</v>
      </c>
    </row>
    <row r="87" spans="1:15" ht="80.099999999999994" customHeight="1" x14ac:dyDescent="0.25">
      <c r="A87" s="20">
        <v>71</v>
      </c>
      <c r="B87" s="21" t="s">
        <v>96</v>
      </c>
      <c r="C87" s="22">
        <v>270</v>
      </c>
      <c r="D87" s="23">
        <v>3170.16</v>
      </c>
      <c r="E87" s="23">
        <v>2380</v>
      </c>
      <c r="F87" s="23">
        <v>2737</v>
      </c>
      <c r="G87" s="23">
        <v>2641.8</v>
      </c>
      <c r="H87" s="23">
        <v>4484</v>
      </c>
      <c r="I87" s="23">
        <f>VLOOKUP($A87,'Calculo Media Podada INF - SUP'!$B:$X,23,0)</f>
        <v>2850</v>
      </c>
      <c r="J87" s="23">
        <f t="shared" si="4"/>
        <v>2850</v>
      </c>
      <c r="K87" s="98">
        <f t="shared" si="5"/>
        <v>6156000</v>
      </c>
      <c r="L87" s="85">
        <f>VLOOKUP($A87,'Calculo Media Podada INF - SUP'!$B:$E,4,0)</f>
        <v>25</v>
      </c>
      <c r="M87" s="92"/>
      <c r="N87" s="98">
        <f t="shared" si="6"/>
        <v>71250</v>
      </c>
      <c r="O87" s="98">
        <f t="shared" si="7"/>
        <v>570000</v>
      </c>
    </row>
    <row r="88" spans="1:15" ht="80.099999999999994" customHeight="1" x14ac:dyDescent="0.25">
      <c r="A88" s="20">
        <v>72</v>
      </c>
      <c r="B88" s="21" t="s">
        <v>97</v>
      </c>
      <c r="C88" s="22">
        <v>1800</v>
      </c>
      <c r="D88" s="23">
        <v>27010.62</v>
      </c>
      <c r="E88" s="23">
        <v>11662</v>
      </c>
      <c r="F88" s="23">
        <v>17255</v>
      </c>
      <c r="G88" s="23">
        <v>22508.85</v>
      </c>
      <c r="H88" s="23">
        <v>4403</v>
      </c>
      <c r="I88" s="23">
        <f>VLOOKUP($A88,'Calculo Media Podada INF - SUP'!$B:$X,23,0)</f>
        <v>17142</v>
      </c>
      <c r="J88" s="23">
        <f t="shared" si="4"/>
        <v>17142</v>
      </c>
      <c r="K88" s="98">
        <f t="shared" si="5"/>
        <v>246844800</v>
      </c>
      <c r="L88" s="85">
        <f>VLOOKUP($A88,'Calculo Media Podada INF - SUP'!$B:$E,4,0)</f>
        <v>140</v>
      </c>
      <c r="M88" s="92"/>
      <c r="N88" s="98">
        <f t="shared" si="6"/>
        <v>2399880</v>
      </c>
      <c r="O88" s="98">
        <f t="shared" si="7"/>
        <v>19199040</v>
      </c>
    </row>
    <row r="89" spans="1:15" ht="80.099999999999994" customHeight="1" x14ac:dyDescent="0.25">
      <c r="A89" s="20">
        <v>73</v>
      </c>
      <c r="B89" s="21" t="s">
        <v>98</v>
      </c>
      <c r="C89" s="22">
        <v>90</v>
      </c>
      <c r="D89" s="23">
        <v>6711.6</v>
      </c>
      <c r="E89" s="23">
        <v>3570</v>
      </c>
      <c r="F89" s="23">
        <v>8687</v>
      </c>
      <c r="G89" s="23">
        <v>5593</v>
      </c>
      <c r="H89" s="23">
        <v>11692</v>
      </c>
      <c r="I89" s="23">
        <f>VLOOKUP($A89,'Calculo Media Podada INF - SUP'!$B:$X,23,0)</f>
        <v>6997</v>
      </c>
      <c r="J89" s="23">
        <f t="shared" si="4"/>
        <v>6997</v>
      </c>
      <c r="K89" s="98">
        <f t="shared" si="5"/>
        <v>5037840</v>
      </c>
      <c r="L89" s="85">
        <f>VLOOKUP($A89,'Calculo Media Podada INF - SUP'!$B:$E,4,0)</f>
        <v>10</v>
      </c>
      <c r="M89" s="92"/>
      <c r="N89" s="98">
        <f t="shared" si="6"/>
        <v>69970</v>
      </c>
      <c r="O89" s="98">
        <f t="shared" si="7"/>
        <v>559760</v>
      </c>
    </row>
    <row r="90" spans="1:15" ht="80.099999999999994" customHeight="1" x14ac:dyDescent="0.25">
      <c r="A90" s="20">
        <v>74</v>
      </c>
      <c r="B90" s="21" t="s">
        <v>99</v>
      </c>
      <c r="C90" s="22">
        <v>180</v>
      </c>
      <c r="D90" s="23">
        <v>6711.6</v>
      </c>
      <c r="E90" s="23">
        <v>3570</v>
      </c>
      <c r="F90" s="23">
        <v>8806</v>
      </c>
      <c r="G90" s="23">
        <v>5593</v>
      </c>
      <c r="H90" s="23">
        <v>18268</v>
      </c>
      <c r="I90" s="23">
        <f>VLOOKUP($A90,'Calculo Media Podada INF - SUP'!$B:$X,23,0)</f>
        <v>7037</v>
      </c>
      <c r="J90" s="23">
        <f t="shared" si="4"/>
        <v>7037</v>
      </c>
      <c r="K90" s="98">
        <f t="shared" si="5"/>
        <v>10133280</v>
      </c>
      <c r="L90" s="85">
        <f>VLOOKUP($A90,'Calculo Media Podada INF - SUP'!$B:$E,4,0)</f>
        <v>0</v>
      </c>
      <c r="M90" s="92" t="s">
        <v>159</v>
      </c>
      <c r="N90" s="98">
        <f t="shared" si="6"/>
        <v>0</v>
      </c>
      <c r="O90" s="98">
        <f t="shared" si="7"/>
        <v>0</v>
      </c>
    </row>
    <row r="91" spans="1:15" ht="80.099999999999994" customHeight="1" x14ac:dyDescent="0.25">
      <c r="A91" s="20">
        <v>75</v>
      </c>
      <c r="B91" s="21" t="s">
        <v>100</v>
      </c>
      <c r="C91" s="22">
        <v>18</v>
      </c>
      <c r="D91" s="23">
        <v>742560</v>
      </c>
      <c r="E91" s="23">
        <v>654500</v>
      </c>
      <c r="F91" s="23">
        <v>1224986</v>
      </c>
      <c r="G91" s="23">
        <v>618800</v>
      </c>
      <c r="H91" s="23">
        <v>2124149</v>
      </c>
      <c r="I91" s="23">
        <f>VLOOKUP($A91,'Calculo Media Podada INF - SUP'!$B:$X,23,0)</f>
        <v>655512</v>
      </c>
      <c r="J91" s="23">
        <f t="shared" si="4"/>
        <v>655512</v>
      </c>
      <c r="K91" s="98">
        <f t="shared" si="5"/>
        <v>94393728</v>
      </c>
      <c r="L91" s="85">
        <f>VLOOKUP($A91,'Calculo Media Podada INF - SUP'!$B:$E,4,0)</f>
        <v>0</v>
      </c>
      <c r="M91" s="92"/>
      <c r="N91" s="98">
        <f t="shared" si="6"/>
        <v>0</v>
      </c>
      <c r="O91" s="98">
        <f t="shared" si="7"/>
        <v>0</v>
      </c>
    </row>
    <row r="92" spans="1:15" ht="80.099999999999994" customHeight="1" x14ac:dyDescent="0.25">
      <c r="A92" s="20">
        <v>76</v>
      </c>
      <c r="B92" s="21" t="s">
        <v>101</v>
      </c>
      <c r="C92" s="22">
        <v>90</v>
      </c>
      <c r="D92" s="23">
        <v>3877.02</v>
      </c>
      <c r="E92" s="23">
        <v>3570</v>
      </c>
      <c r="F92" s="23">
        <v>4641</v>
      </c>
      <c r="G92" s="23">
        <v>3230.85</v>
      </c>
      <c r="H92" s="23">
        <v>10115</v>
      </c>
      <c r="I92" s="23">
        <f>VLOOKUP($A92,'Calculo Media Podada INF - SUP'!$B:$X,23,0)</f>
        <v>3022</v>
      </c>
      <c r="J92" s="23">
        <f t="shared" si="4"/>
        <v>3022</v>
      </c>
      <c r="K92" s="98">
        <f t="shared" si="5"/>
        <v>2175840</v>
      </c>
      <c r="L92" s="85">
        <f>VLOOKUP($A92,'Calculo Media Podada INF - SUP'!$B:$E,4,0)</f>
        <v>20</v>
      </c>
      <c r="M92" s="92"/>
      <c r="N92" s="98">
        <f t="shared" si="6"/>
        <v>60440</v>
      </c>
      <c r="O92" s="98">
        <f t="shared" si="7"/>
        <v>483520</v>
      </c>
    </row>
    <row r="93" spans="1:15" ht="80.099999999999994" customHeight="1" x14ac:dyDescent="0.25">
      <c r="A93" s="20">
        <v>77</v>
      </c>
      <c r="B93" s="21" t="s">
        <v>102</v>
      </c>
      <c r="C93" s="22">
        <v>90</v>
      </c>
      <c r="D93" s="23">
        <v>12921.972</v>
      </c>
      <c r="E93" s="23">
        <v>11900</v>
      </c>
      <c r="F93" s="23">
        <v>23086</v>
      </c>
      <c r="G93" s="23">
        <v>10768.31</v>
      </c>
      <c r="H93" s="23">
        <v>22635</v>
      </c>
      <c r="I93" s="23">
        <f>VLOOKUP($A93,'Calculo Media Podada INF - SUP'!$B:$X,23,0)</f>
        <v>11864</v>
      </c>
      <c r="J93" s="23">
        <f t="shared" si="4"/>
        <v>11864</v>
      </c>
      <c r="K93" s="98">
        <f t="shared" si="5"/>
        <v>8542080</v>
      </c>
      <c r="L93" s="85">
        <f>VLOOKUP($A93,'Calculo Media Podada INF - SUP'!$B:$E,4,0)</f>
        <v>15</v>
      </c>
      <c r="M93" s="92"/>
      <c r="N93" s="98">
        <f t="shared" si="6"/>
        <v>177960</v>
      </c>
      <c r="O93" s="98">
        <f t="shared" si="7"/>
        <v>1423680</v>
      </c>
    </row>
    <row r="94" spans="1:15" ht="80.099999999999994" customHeight="1" x14ac:dyDescent="0.25">
      <c r="A94" s="20">
        <v>78</v>
      </c>
      <c r="B94" s="21" t="s">
        <v>103</v>
      </c>
      <c r="C94" s="22">
        <v>18</v>
      </c>
      <c r="D94" s="23">
        <v>868795.2</v>
      </c>
      <c r="E94" s="23">
        <v>190400</v>
      </c>
      <c r="F94" s="23">
        <v>0</v>
      </c>
      <c r="G94" s="23">
        <v>723996</v>
      </c>
      <c r="H94" s="23">
        <v>862263</v>
      </c>
      <c r="I94" s="23">
        <f>VLOOKUP($A94,'Calculo Media Podada INF - SUP'!$B:$X,23,0)</f>
        <v>592220</v>
      </c>
      <c r="J94" s="23">
        <f t="shared" si="4"/>
        <v>592220</v>
      </c>
      <c r="K94" s="98">
        <f t="shared" si="5"/>
        <v>85279680</v>
      </c>
      <c r="L94" s="85">
        <f>VLOOKUP($A94,'Calculo Media Podada INF - SUP'!$B:$E,4,0)</f>
        <v>0</v>
      </c>
      <c r="M94" s="92" t="s">
        <v>159</v>
      </c>
      <c r="N94" s="98">
        <f t="shared" si="6"/>
        <v>0</v>
      </c>
      <c r="O94" s="98">
        <f t="shared" si="7"/>
        <v>0</v>
      </c>
    </row>
    <row r="95" spans="1:15" ht="80.099999999999994" customHeight="1" x14ac:dyDescent="0.25">
      <c r="A95" s="20">
        <v>79</v>
      </c>
      <c r="B95" s="21" t="s">
        <v>104</v>
      </c>
      <c r="C95" s="22">
        <v>45</v>
      </c>
      <c r="D95" s="23">
        <v>51328.031999999992</v>
      </c>
      <c r="E95" s="23">
        <v>57120</v>
      </c>
      <c r="F95" s="23">
        <v>104958</v>
      </c>
      <c r="G95" s="23">
        <v>42773.36</v>
      </c>
      <c r="H95" s="23">
        <v>98740</v>
      </c>
      <c r="I95" s="23">
        <f>VLOOKUP($A95,'Calculo Media Podada INF - SUP'!$B:$X,23,0)</f>
        <v>51797</v>
      </c>
      <c r="J95" s="23">
        <f t="shared" si="4"/>
        <v>51797</v>
      </c>
      <c r="K95" s="98">
        <f t="shared" si="5"/>
        <v>18646920</v>
      </c>
      <c r="L95" s="85">
        <f>VLOOKUP($A95,'Calculo Media Podada INF - SUP'!$B:$E,4,0)</f>
        <v>0</v>
      </c>
      <c r="M95" s="92" t="s">
        <v>159</v>
      </c>
      <c r="N95" s="98">
        <f t="shared" si="6"/>
        <v>0</v>
      </c>
      <c r="O95" s="98">
        <f t="shared" si="7"/>
        <v>0</v>
      </c>
    </row>
    <row r="96" spans="1:15" ht="80.099999999999994" customHeight="1" x14ac:dyDescent="0.25">
      <c r="A96" s="20">
        <v>80</v>
      </c>
      <c r="B96" s="21" t="s">
        <v>105</v>
      </c>
      <c r="C96" s="22">
        <v>90</v>
      </c>
      <c r="D96" s="23">
        <v>9908.8919999999998</v>
      </c>
      <c r="E96" s="23">
        <v>7140</v>
      </c>
      <c r="F96" s="23">
        <v>12495</v>
      </c>
      <c r="G96" s="23">
        <v>8257.41</v>
      </c>
      <c r="H96" s="23">
        <v>23562</v>
      </c>
      <c r="I96" s="23">
        <f>VLOOKUP($A96,'Calculo Media Podada INF - SUP'!$B:$X,23,0)</f>
        <v>10220</v>
      </c>
      <c r="J96" s="23">
        <f t="shared" si="4"/>
        <v>10220</v>
      </c>
      <c r="K96" s="98">
        <f t="shared" si="5"/>
        <v>7358400</v>
      </c>
      <c r="L96" s="85">
        <f>VLOOKUP($A96,'Calculo Media Podada INF - SUP'!$B:$E,4,0)</f>
        <v>0</v>
      </c>
      <c r="M96" s="92" t="s">
        <v>159</v>
      </c>
      <c r="N96" s="98">
        <f t="shared" si="6"/>
        <v>0</v>
      </c>
      <c r="O96" s="98">
        <f t="shared" si="7"/>
        <v>0</v>
      </c>
    </row>
    <row r="97" spans="1:15" ht="80.099999999999994" customHeight="1" x14ac:dyDescent="0.25">
      <c r="A97" s="20">
        <v>81</v>
      </c>
      <c r="B97" s="21" t="s">
        <v>106</v>
      </c>
      <c r="C97" s="22">
        <v>225</v>
      </c>
      <c r="D97" s="23">
        <v>10175.927999999998</v>
      </c>
      <c r="E97" s="23">
        <v>21420</v>
      </c>
      <c r="F97" s="23">
        <v>10353</v>
      </c>
      <c r="G97" s="23">
        <v>8479.94</v>
      </c>
      <c r="H97" s="23">
        <v>9602</v>
      </c>
      <c r="I97" s="23">
        <f>VLOOKUP($A97,'Calculo Media Podada INF - SUP'!$B:$X,23,0)</f>
        <v>7533</v>
      </c>
      <c r="J97" s="23">
        <f t="shared" si="4"/>
        <v>7533</v>
      </c>
      <c r="K97" s="98">
        <f t="shared" si="5"/>
        <v>13559400</v>
      </c>
      <c r="L97" s="85">
        <f>VLOOKUP($A97,'Calculo Media Podada INF - SUP'!$B:$E,4,0)</f>
        <v>30</v>
      </c>
      <c r="M97" s="92"/>
      <c r="N97" s="98">
        <f t="shared" si="6"/>
        <v>225990</v>
      </c>
      <c r="O97" s="98">
        <f t="shared" si="7"/>
        <v>1807920</v>
      </c>
    </row>
    <row r="98" spans="1:15" ht="80.099999999999994" customHeight="1" x14ac:dyDescent="0.25">
      <c r="A98" s="20">
        <v>82</v>
      </c>
      <c r="B98" s="21" t="s">
        <v>107</v>
      </c>
      <c r="C98" s="22">
        <v>90</v>
      </c>
      <c r="D98" s="23">
        <v>8319.5280000000002</v>
      </c>
      <c r="E98" s="23">
        <v>21420</v>
      </c>
      <c r="F98" s="23">
        <v>10353</v>
      </c>
      <c r="G98" s="23">
        <v>6932.9400000000005</v>
      </c>
      <c r="H98" s="23">
        <v>9602</v>
      </c>
      <c r="I98" s="23">
        <f>VLOOKUP($A98,'Calculo Media Podada INF - SUP'!$B:$X,23,0)</f>
        <v>7069</v>
      </c>
      <c r="J98" s="23">
        <f t="shared" si="4"/>
        <v>7069</v>
      </c>
      <c r="K98" s="98">
        <f t="shared" si="5"/>
        <v>5089680</v>
      </c>
      <c r="L98" s="85">
        <f>VLOOKUP($A98,'Calculo Media Podada INF - SUP'!$B:$E,4,0)</f>
        <v>0</v>
      </c>
      <c r="M98" s="92" t="s">
        <v>159</v>
      </c>
      <c r="N98" s="98">
        <f t="shared" si="6"/>
        <v>0</v>
      </c>
      <c r="O98" s="98">
        <f t="shared" si="7"/>
        <v>0</v>
      </c>
    </row>
    <row r="99" spans="1:15" ht="80.099999999999994" customHeight="1" x14ac:dyDescent="0.25">
      <c r="A99" s="20">
        <v>83</v>
      </c>
      <c r="B99" s="21" t="s">
        <v>108</v>
      </c>
      <c r="C99" s="22">
        <v>9</v>
      </c>
      <c r="D99" s="23">
        <v>29249.723999999998</v>
      </c>
      <c r="E99" s="23">
        <v>27370</v>
      </c>
      <c r="F99" s="23">
        <v>54145</v>
      </c>
      <c r="G99" s="23">
        <v>24374.77</v>
      </c>
      <c r="H99" s="23">
        <v>63725</v>
      </c>
      <c r="I99" s="23">
        <f>VLOOKUP($A99,'Calculo Media Podada INF - SUP'!$B:$X,23,0)</f>
        <v>27691</v>
      </c>
      <c r="J99" s="23">
        <f t="shared" si="4"/>
        <v>27691</v>
      </c>
      <c r="K99" s="98">
        <f t="shared" si="5"/>
        <v>1993752</v>
      </c>
      <c r="L99" s="85">
        <f>VLOOKUP($A99,'Calculo Media Podada INF - SUP'!$B:$E,4,0)</f>
        <v>0</v>
      </c>
      <c r="M99" s="92" t="s">
        <v>159</v>
      </c>
      <c r="N99" s="98">
        <f t="shared" si="6"/>
        <v>0</v>
      </c>
      <c r="O99" s="98">
        <f t="shared" si="7"/>
        <v>0</v>
      </c>
    </row>
    <row r="100" spans="1:15" ht="80.099999999999994" customHeight="1" x14ac:dyDescent="0.25">
      <c r="A100" s="20">
        <v>84</v>
      </c>
      <c r="B100" s="21" t="s">
        <v>109</v>
      </c>
      <c r="C100" s="22">
        <v>1800</v>
      </c>
      <c r="D100" s="23">
        <v>7282.8</v>
      </c>
      <c r="E100" s="23">
        <v>5355</v>
      </c>
      <c r="F100" s="23">
        <v>11067</v>
      </c>
      <c r="G100" s="23">
        <v>6069</v>
      </c>
      <c r="H100" s="23">
        <v>28322</v>
      </c>
      <c r="I100" s="23">
        <f>VLOOKUP($A100,'Calculo Media Podada INF - SUP'!$B:$X,23,0)</f>
        <v>8140</v>
      </c>
      <c r="J100" s="23">
        <f t="shared" si="4"/>
        <v>8140</v>
      </c>
      <c r="K100" s="98">
        <f t="shared" si="5"/>
        <v>117216000</v>
      </c>
      <c r="L100" s="85">
        <f>VLOOKUP($A100,'Calculo Media Podada INF - SUP'!$B:$E,4,0)</f>
        <v>500</v>
      </c>
      <c r="M100" s="92"/>
      <c r="N100" s="98">
        <f t="shared" si="6"/>
        <v>4070000</v>
      </c>
      <c r="O100" s="98">
        <f t="shared" si="7"/>
        <v>32560000</v>
      </c>
    </row>
    <row r="101" spans="1:15" ht="80.099999999999994" customHeight="1" x14ac:dyDescent="0.25">
      <c r="A101" s="20">
        <v>85</v>
      </c>
      <c r="B101" s="21" t="s">
        <v>110</v>
      </c>
      <c r="C101" s="22">
        <v>90</v>
      </c>
      <c r="D101" s="23">
        <v>12138</v>
      </c>
      <c r="E101" s="23">
        <v>5355</v>
      </c>
      <c r="F101" s="23">
        <v>16541</v>
      </c>
      <c r="G101" s="23">
        <v>10115</v>
      </c>
      <c r="H101" s="23">
        <v>20250</v>
      </c>
      <c r="I101" s="23">
        <f>VLOOKUP($A101,'Calculo Media Podada INF - SUP'!$B:$X,23,0)</f>
        <v>12931</v>
      </c>
      <c r="J101" s="23">
        <f t="shared" si="4"/>
        <v>12931</v>
      </c>
      <c r="K101" s="98">
        <f t="shared" si="5"/>
        <v>9310320</v>
      </c>
      <c r="L101" s="85">
        <f>VLOOKUP($A101,'Calculo Media Podada INF - SUP'!$B:$E,4,0)</f>
        <v>40</v>
      </c>
      <c r="M101" s="92"/>
      <c r="N101" s="98">
        <f t="shared" si="6"/>
        <v>517240</v>
      </c>
      <c r="O101" s="98">
        <f t="shared" si="7"/>
        <v>4137920</v>
      </c>
    </row>
    <row r="102" spans="1:15" s="15" customFormat="1" x14ac:dyDescent="0.25">
      <c r="A102" s="13"/>
      <c r="B102" s="13" t="s">
        <v>111</v>
      </c>
      <c r="C102" s="13"/>
      <c r="D102" s="13"/>
      <c r="E102" s="13"/>
      <c r="F102" s="13"/>
      <c r="G102" s="13"/>
      <c r="H102" s="13"/>
      <c r="I102" s="13"/>
      <c r="J102" s="13">
        <f t="shared" si="4"/>
        <v>0</v>
      </c>
      <c r="K102" s="100">
        <f t="shared" si="5"/>
        <v>0</v>
      </c>
      <c r="L102" s="87"/>
      <c r="M102" s="13"/>
      <c r="N102" s="100">
        <f t="shared" si="6"/>
        <v>0</v>
      </c>
      <c r="O102" s="100">
        <f t="shared" si="7"/>
        <v>0</v>
      </c>
    </row>
    <row r="103" spans="1:15" ht="80.099999999999994" customHeight="1" x14ac:dyDescent="0.25">
      <c r="A103" s="20">
        <v>86</v>
      </c>
      <c r="B103" s="21" t="s">
        <v>112</v>
      </c>
      <c r="C103" s="22">
        <v>27</v>
      </c>
      <c r="D103" s="23">
        <v>34820.722222222219</v>
      </c>
      <c r="E103" s="23">
        <v>29750</v>
      </c>
      <c r="F103" s="23">
        <v>10829</v>
      </c>
      <c r="G103" s="23">
        <v>22709.166666666664</v>
      </c>
      <c r="H103" s="23">
        <v>35502</v>
      </c>
      <c r="I103" s="23">
        <f>VLOOKUP($A103,'Calculo Media Podada INF - SUP'!$B:$X,23,0)</f>
        <v>29093</v>
      </c>
      <c r="J103" s="23">
        <f t="shared" si="4"/>
        <v>29093</v>
      </c>
      <c r="K103" s="98">
        <f t="shared" si="5"/>
        <v>6284088</v>
      </c>
      <c r="L103" s="85">
        <f>VLOOKUP($A103,'Calculo Media Podada INF - SUP'!$B:$E,4,0)</f>
        <v>14</v>
      </c>
      <c r="M103" s="92"/>
      <c r="N103" s="98">
        <f t="shared" si="6"/>
        <v>407302</v>
      </c>
      <c r="O103" s="98">
        <f t="shared" si="7"/>
        <v>3258416</v>
      </c>
    </row>
    <row r="104" spans="1:15" ht="80.099999999999994" customHeight="1" x14ac:dyDescent="0.25">
      <c r="A104" s="20">
        <v>87</v>
      </c>
      <c r="B104" s="21" t="s">
        <v>113</v>
      </c>
      <c r="C104" s="22">
        <v>3</v>
      </c>
      <c r="D104" s="23">
        <v>56853.57222222221</v>
      </c>
      <c r="E104" s="23">
        <v>29750</v>
      </c>
      <c r="F104" s="23">
        <v>9282</v>
      </c>
      <c r="G104" s="23">
        <v>37078.416666666664</v>
      </c>
      <c r="H104" s="23">
        <v>39240</v>
      </c>
      <c r="I104" s="23">
        <f>VLOOKUP($A104,'Calculo Media Podada INF - SUP'!$B:$X,23,0)</f>
        <v>35356</v>
      </c>
      <c r="J104" s="23">
        <f t="shared" si="4"/>
        <v>35356</v>
      </c>
      <c r="K104" s="98">
        <f t="shared" si="5"/>
        <v>848544</v>
      </c>
      <c r="L104" s="85">
        <f>VLOOKUP($A104,'Calculo Media Podada INF - SUP'!$B:$E,4,0)</f>
        <v>2</v>
      </c>
      <c r="M104" s="92"/>
      <c r="N104" s="98">
        <f t="shared" si="6"/>
        <v>70712</v>
      </c>
      <c r="O104" s="98">
        <f t="shared" si="7"/>
        <v>565696</v>
      </c>
    </row>
    <row r="105" spans="1:15" ht="80.099999999999994" customHeight="1" x14ac:dyDescent="0.25">
      <c r="A105" s="20">
        <v>88</v>
      </c>
      <c r="B105" s="21" t="s">
        <v>114</v>
      </c>
      <c r="C105" s="22">
        <v>4</v>
      </c>
      <c r="D105" s="23">
        <v>33452.222222222219</v>
      </c>
      <c r="E105" s="23">
        <v>29750</v>
      </c>
      <c r="F105" s="23">
        <v>32487</v>
      </c>
      <c r="G105" s="23">
        <v>21816.666666666664</v>
      </c>
      <c r="H105" s="23">
        <v>23800</v>
      </c>
      <c r="I105" s="23">
        <f>VLOOKUP($A105,'Calculo Media Podada INF - SUP'!$B:$X,23,0)</f>
        <v>21509</v>
      </c>
      <c r="J105" s="23">
        <f t="shared" si="4"/>
        <v>21509</v>
      </c>
      <c r="K105" s="98">
        <f t="shared" si="5"/>
        <v>688288</v>
      </c>
      <c r="L105" s="85">
        <f>VLOOKUP($A105,'Calculo Media Podada INF - SUP'!$B:$E,4,0)</f>
        <v>3</v>
      </c>
      <c r="M105" s="92"/>
      <c r="N105" s="98">
        <f t="shared" si="6"/>
        <v>64527</v>
      </c>
      <c r="O105" s="98">
        <f t="shared" si="7"/>
        <v>516216</v>
      </c>
    </row>
    <row r="106" spans="1:15" ht="80.099999999999994" customHeight="1" x14ac:dyDescent="0.25">
      <c r="A106" s="20">
        <v>89</v>
      </c>
      <c r="B106" s="21" t="s">
        <v>115</v>
      </c>
      <c r="C106" s="22">
        <v>8</v>
      </c>
      <c r="D106" s="23">
        <v>4044.6777777777775</v>
      </c>
      <c r="E106" s="23">
        <v>5950</v>
      </c>
      <c r="F106" s="23">
        <v>2142</v>
      </c>
      <c r="G106" s="23">
        <v>2637.833333333333</v>
      </c>
      <c r="H106" s="23">
        <v>4353</v>
      </c>
      <c r="I106" s="23">
        <f>VLOOKUP($A106,'Calculo Media Podada INF - SUP'!$B:$X,23,0)</f>
        <v>3679</v>
      </c>
      <c r="J106" s="23">
        <f t="shared" si="4"/>
        <v>3679</v>
      </c>
      <c r="K106" s="98">
        <f t="shared" si="5"/>
        <v>235456</v>
      </c>
      <c r="L106" s="85">
        <f>VLOOKUP($A106,'Calculo Media Podada INF - SUP'!$B:$E,4,0)</f>
        <v>10</v>
      </c>
      <c r="M106" s="92"/>
      <c r="N106" s="98">
        <f t="shared" si="6"/>
        <v>36790</v>
      </c>
      <c r="O106" s="98">
        <f t="shared" si="7"/>
        <v>294320</v>
      </c>
    </row>
    <row r="107" spans="1:15" ht="80.099999999999994" customHeight="1" x14ac:dyDescent="0.25">
      <c r="A107" s="20">
        <v>90</v>
      </c>
      <c r="B107" s="21" t="s">
        <v>116</v>
      </c>
      <c r="C107" s="22">
        <v>49</v>
      </c>
      <c r="D107" s="23">
        <v>4044.6777777777775</v>
      </c>
      <c r="E107" s="23">
        <v>5950</v>
      </c>
      <c r="F107" s="23">
        <v>2261</v>
      </c>
      <c r="G107" s="23">
        <v>2637.833333333333</v>
      </c>
      <c r="H107" s="23">
        <v>7255</v>
      </c>
      <c r="I107" s="23">
        <f>VLOOKUP($A107,'Calculo Media Podada INF - SUP'!$B:$X,23,0)</f>
        <v>4211</v>
      </c>
      <c r="J107" s="23">
        <f t="shared" si="4"/>
        <v>4211</v>
      </c>
      <c r="K107" s="98">
        <f t="shared" si="5"/>
        <v>1650712</v>
      </c>
      <c r="L107" s="85">
        <f>VLOOKUP($A107,'Calculo Media Podada INF - SUP'!$B:$E,4,0)</f>
        <v>40</v>
      </c>
      <c r="M107" s="92"/>
      <c r="N107" s="98">
        <f t="shared" si="6"/>
        <v>168440</v>
      </c>
      <c r="O107" s="98">
        <f t="shared" si="7"/>
        <v>1347520</v>
      </c>
    </row>
    <row r="108" spans="1:15" ht="80.099999999999994" customHeight="1" x14ac:dyDescent="0.25">
      <c r="A108" s="20">
        <v>91</v>
      </c>
      <c r="B108" s="21" t="s">
        <v>117</v>
      </c>
      <c r="C108" s="22">
        <v>44</v>
      </c>
      <c r="D108" s="23">
        <v>9579.5</v>
      </c>
      <c r="E108" s="23">
        <v>5950</v>
      </c>
      <c r="F108" s="23">
        <v>5831</v>
      </c>
      <c r="G108" s="23">
        <v>6247.5</v>
      </c>
      <c r="H108" s="23">
        <v>29582</v>
      </c>
      <c r="I108" s="23">
        <f>VLOOKUP($A108,'Calculo Media Podada INF - SUP'!$B:$X,23,0)</f>
        <v>7259</v>
      </c>
      <c r="J108" s="23">
        <f t="shared" si="4"/>
        <v>7259</v>
      </c>
      <c r="K108" s="98">
        <f t="shared" si="5"/>
        <v>2555168</v>
      </c>
      <c r="L108" s="85">
        <f>VLOOKUP($A108,'Calculo Media Podada INF - SUP'!$B:$E,4,0)</f>
        <v>4.13</v>
      </c>
      <c r="M108" s="92"/>
      <c r="N108" s="98">
        <f t="shared" si="6"/>
        <v>29979.67</v>
      </c>
      <c r="O108" s="98">
        <f t="shared" si="7"/>
        <v>239837.36</v>
      </c>
    </row>
    <row r="109" spans="1:15" ht="80.099999999999994" customHeight="1" x14ac:dyDescent="0.25">
      <c r="A109" s="20">
        <v>92</v>
      </c>
      <c r="B109" s="21" t="s">
        <v>118</v>
      </c>
      <c r="C109" s="22">
        <v>40</v>
      </c>
      <c r="D109" s="23">
        <v>3634.1277777777777</v>
      </c>
      <c r="E109" s="23">
        <v>5950</v>
      </c>
      <c r="F109" s="23">
        <v>5355</v>
      </c>
      <c r="G109" s="23">
        <v>2370.0833333333335</v>
      </c>
      <c r="H109" s="23">
        <v>17350</v>
      </c>
      <c r="I109" s="23">
        <f>VLOOKUP($A109,'Calculo Media Podada INF - SUP'!$B:$X,23,0)</f>
        <v>3735</v>
      </c>
      <c r="J109" s="23">
        <f t="shared" si="4"/>
        <v>3735</v>
      </c>
      <c r="K109" s="98">
        <f t="shared" si="5"/>
        <v>1195200</v>
      </c>
      <c r="L109" s="85">
        <f>VLOOKUP($A109,'Calculo Media Podada INF - SUP'!$B:$E,4,0)</f>
        <v>4.13</v>
      </c>
      <c r="M109" s="92"/>
      <c r="N109" s="98">
        <f t="shared" si="6"/>
        <v>15425.55</v>
      </c>
      <c r="O109" s="98">
        <f t="shared" si="7"/>
        <v>123404.4</v>
      </c>
    </row>
    <row r="110" spans="1:15" ht="80.099999999999994" customHeight="1" x14ac:dyDescent="0.25">
      <c r="A110" s="20">
        <v>93</v>
      </c>
      <c r="B110" s="21" t="s">
        <v>119</v>
      </c>
      <c r="C110" s="22">
        <v>15</v>
      </c>
      <c r="D110" s="23">
        <v>79829.166666666657</v>
      </c>
      <c r="E110" s="23">
        <v>29750</v>
      </c>
      <c r="F110" s="23">
        <v>25942</v>
      </c>
      <c r="G110" s="23">
        <v>52062.5</v>
      </c>
      <c r="H110" s="23">
        <v>85085</v>
      </c>
      <c r="I110" s="23">
        <f>VLOOKUP($A110,'Calculo Media Podada INF - SUP'!$B:$X,23,0)</f>
        <v>53881</v>
      </c>
      <c r="J110" s="23">
        <f t="shared" si="4"/>
        <v>53881</v>
      </c>
      <c r="K110" s="98">
        <f t="shared" si="5"/>
        <v>6465720</v>
      </c>
      <c r="L110" s="85">
        <f>VLOOKUP($A110,'Calculo Media Podada INF - SUP'!$B:$E,4,0)</f>
        <v>10</v>
      </c>
      <c r="M110" s="92"/>
      <c r="N110" s="98">
        <f t="shared" si="6"/>
        <v>538810</v>
      </c>
      <c r="O110" s="98">
        <f t="shared" si="7"/>
        <v>4310480</v>
      </c>
    </row>
    <row r="111" spans="1:15" ht="80.099999999999994" customHeight="1" x14ac:dyDescent="0.25">
      <c r="A111" s="20">
        <v>94</v>
      </c>
      <c r="B111" s="21" t="s">
        <v>120</v>
      </c>
      <c r="C111" s="22">
        <v>10</v>
      </c>
      <c r="D111" s="23">
        <v>48657.777777777781</v>
      </c>
      <c r="E111" s="23">
        <v>29750</v>
      </c>
      <c r="F111" s="23">
        <v>107338</v>
      </c>
      <c r="G111" s="23">
        <v>31733.333333333336</v>
      </c>
      <c r="H111" s="23">
        <v>588390</v>
      </c>
      <c r="I111" s="23">
        <f>VLOOKUP($A111,'Calculo Media Podada INF - SUP'!$B:$X,23,0)</f>
        <v>62576</v>
      </c>
      <c r="J111" s="23">
        <f t="shared" si="4"/>
        <v>62576</v>
      </c>
      <c r="K111" s="98">
        <f t="shared" si="5"/>
        <v>5006080</v>
      </c>
      <c r="L111" s="85">
        <f>VLOOKUP($A111,'Calculo Media Podada INF - SUP'!$B:$E,4,0)</f>
        <v>6</v>
      </c>
      <c r="M111" s="92"/>
      <c r="N111" s="98">
        <f t="shared" si="6"/>
        <v>375456</v>
      </c>
      <c r="O111" s="98">
        <f t="shared" si="7"/>
        <v>3003648</v>
      </c>
    </row>
    <row r="112" spans="1:15" ht="80.099999999999994" customHeight="1" x14ac:dyDescent="0.25">
      <c r="A112" s="20">
        <v>95</v>
      </c>
      <c r="B112" s="21" t="s">
        <v>121</v>
      </c>
      <c r="C112" s="22">
        <v>5</v>
      </c>
      <c r="D112" s="23">
        <v>63863.333333333321</v>
      </c>
      <c r="E112" s="23">
        <v>5950</v>
      </c>
      <c r="F112" s="23">
        <v>9044</v>
      </c>
      <c r="G112" s="23">
        <v>41650</v>
      </c>
      <c r="H112" s="23">
        <v>26198</v>
      </c>
      <c r="I112" s="23">
        <f>VLOOKUP($A112,'Calculo Media Podada INF - SUP'!$B:$X,23,0)</f>
        <v>25631</v>
      </c>
      <c r="J112" s="23">
        <f t="shared" si="4"/>
        <v>25631</v>
      </c>
      <c r="K112" s="98">
        <f t="shared" si="5"/>
        <v>1025240</v>
      </c>
      <c r="L112" s="85">
        <f>VLOOKUP($A112,'Calculo Media Podada INF - SUP'!$B:$E,4,0)</f>
        <v>3</v>
      </c>
      <c r="M112" s="92"/>
      <c r="N112" s="98">
        <f t="shared" si="6"/>
        <v>76893</v>
      </c>
      <c r="O112" s="98">
        <f t="shared" si="7"/>
        <v>615144</v>
      </c>
    </row>
    <row r="113" spans="1:15" ht="80.099999999999994" customHeight="1" x14ac:dyDescent="0.25">
      <c r="A113" s="20">
        <v>96</v>
      </c>
      <c r="B113" s="21" t="s">
        <v>122</v>
      </c>
      <c r="C113" s="22">
        <v>2</v>
      </c>
      <c r="D113" s="23">
        <v>273699.99999999994</v>
      </c>
      <c r="E113" s="23">
        <v>59500</v>
      </c>
      <c r="F113" s="23">
        <v>74494</v>
      </c>
      <c r="G113" s="23">
        <v>178500</v>
      </c>
      <c r="H113" s="23">
        <v>351633</v>
      </c>
      <c r="I113" s="23">
        <f>VLOOKUP($A113,'Calculo Media Podada INF - SUP'!$B:$X,23,0)</f>
        <v>175565</v>
      </c>
      <c r="J113" s="23">
        <f t="shared" si="4"/>
        <v>175565</v>
      </c>
      <c r="K113" s="98">
        <f t="shared" si="5"/>
        <v>2809040</v>
      </c>
      <c r="L113" s="85">
        <f>VLOOKUP($A113,'Calculo Media Podada INF - SUP'!$B:$E,4,0)</f>
        <v>2</v>
      </c>
      <c r="M113" s="92"/>
      <c r="N113" s="98">
        <f t="shared" si="6"/>
        <v>351130</v>
      </c>
      <c r="O113" s="98">
        <f t="shared" si="7"/>
        <v>2809040</v>
      </c>
    </row>
    <row r="114" spans="1:15" ht="80.099999999999994" customHeight="1" x14ac:dyDescent="0.25">
      <c r="A114" s="20">
        <v>97</v>
      </c>
      <c r="B114" s="21" t="s">
        <v>123</v>
      </c>
      <c r="C114" s="22">
        <v>10</v>
      </c>
      <c r="D114" s="23">
        <v>404923.94444444438</v>
      </c>
      <c r="E114" s="23">
        <v>59500</v>
      </c>
      <c r="F114" s="23">
        <v>78302</v>
      </c>
      <c r="G114" s="23">
        <v>264080.83333333331</v>
      </c>
      <c r="H114" s="23">
        <v>295021</v>
      </c>
      <c r="I114" s="23">
        <f>VLOOKUP($A114,'Calculo Media Podada INF - SUP'!$B:$X,23,0)</f>
        <v>212468</v>
      </c>
      <c r="J114" s="23">
        <f t="shared" si="4"/>
        <v>212468</v>
      </c>
      <c r="K114" s="98">
        <f t="shared" si="5"/>
        <v>16997440</v>
      </c>
      <c r="L114" s="85">
        <f>VLOOKUP($A114,'Calculo Media Podada INF - SUP'!$B:$E,4,0)</f>
        <v>10</v>
      </c>
      <c r="M114" s="92"/>
      <c r="N114" s="98">
        <f t="shared" si="6"/>
        <v>2124680</v>
      </c>
      <c r="O114" s="98">
        <f t="shared" si="7"/>
        <v>16997440</v>
      </c>
    </row>
    <row r="115" spans="1:15" ht="80.099999999999994" customHeight="1" x14ac:dyDescent="0.25">
      <c r="A115" s="20">
        <v>98</v>
      </c>
      <c r="B115" s="21" t="s">
        <v>124</v>
      </c>
      <c r="C115" s="22">
        <v>2</v>
      </c>
      <c r="D115" s="23">
        <v>440961.11111111107</v>
      </c>
      <c r="E115" s="23">
        <v>59500</v>
      </c>
      <c r="F115" s="23">
        <v>57239</v>
      </c>
      <c r="G115" s="23">
        <v>287583.33333333331</v>
      </c>
      <c r="H115" s="23">
        <v>77874</v>
      </c>
      <c r="I115" s="23">
        <f>VLOOKUP($A115,'Calculo Media Podada INF - SUP'!$B:$X,23,0)</f>
        <v>141652</v>
      </c>
      <c r="J115" s="23">
        <f t="shared" si="4"/>
        <v>141652</v>
      </c>
      <c r="K115" s="98">
        <f t="shared" si="5"/>
        <v>2266432</v>
      </c>
      <c r="L115" s="85">
        <f>VLOOKUP($A115,'Calculo Media Podada INF - SUP'!$B:$E,4,0)</f>
        <v>2</v>
      </c>
      <c r="M115" s="92"/>
      <c r="N115" s="98">
        <f t="shared" si="6"/>
        <v>283304</v>
      </c>
      <c r="O115" s="98">
        <f t="shared" si="7"/>
        <v>2266432</v>
      </c>
    </row>
    <row r="116" spans="1:15" ht="80.099999999999994" customHeight="1" x14ac:dyDescent="0.25">
      <c r="A116" s="20">
        <v>99</v>
      </c>
      <c r="B116" s="21" t="s">
        <v>125</v>
      </c>
      <c r="C116" s="22">
        <v>1</v>
      </c>
      <c r="D116" s="23">
        <v>378618.33333333337</v>
      </c>
      <c r="E116" s="23">
        <v>119000</v>
      </c>
      <c r="F116" s="23">
        <v>140063</v>
      </c>
      <c r="G116" s="23">
        <v>246925</v>
      </c>
      <c r="H116" s="23">
        <v>247917</v>
      </c>
      <c r="I116" s="23">
        <f>VLOOKUP($A116,'Calculo Media Podada INF - SUP'!$B:$X,23,0)</f>
        <v>211635</v>
      </c>
      <c r="J116" s="23">
        <f t="shared" si="4"/>
        <v>211635</v>
      </c>
      <c r="K116" s="98">
        <f t="shared" si="5"/>
        <v>1693080</v>
      </c>
      <c r="L116" s="85">
        <f>VLOOKUP($A116,'Calculo Media Podada INF - SUP'!$B:$E,4,0)</f>
        <v>1</v>
      </c>
      <c r="M116" s="92"/>
      <c r="N116" s="98">
        <f t="shared" si="6"/>
        <v>211635</v>
      </c>
      <c r="O116" s="98">
        <f t="shared" si="7"/>
        <v>1693080</v>
      </c>
    </row>
    <row r="117" spans="1:15" s="15" customFormat="1" ht="30" customHeight="1" x14ac:dyDescent="0.25">
      <c r="A117" s="13"/>
      <c r="B117" s="13" t="s">
        <v>126</v>
      </c>
      <c r="C117" s="13"/>
      <c r="D117" s="13"/>
      <c r="E117" s="13"/>
      <c r="F117" s="13"/>
      <c r="G117" s="13"/>
      <c r="H117" s="13"/>
      <c r="I117" s="13"/>
      <c r="J117" s="13">
        <f t="shared" si="4"/>
        <v>0</v>
      </c>
      <c r="K117" s="100">
        <f t="shared" si="5"/>
        <v>0</v>
      </c>
      <c r="L117" s="87"/>
      <c r="M117" s="13"/>
      <c r="N117" s="100">
        <f t="shared" si="6"/>
        <v>0</v>
      </c>
      <c r="O117" s="100">
        <f t="shared" si="7"/>
        <v>0</v>
      </c>
    </row>
    <row r="118" spans="1:15" s="19" customFormat="1" ht="30" customHeight="1" x14ac:dyDescent="0.25">
      <c r="A118" s="16"/>
      <c r="B118" s="16" t="s">
        <v>127</v>
      </c>
      <c r="C118" s="16"/>
      <c r="D118" s="16"/>
      <c r="E118" s="16"/>
      <c r="F118" s="16"/>
      <c r="G118" s="16"/>
      <c r="H118" s="16"/>
      <c r="I118" s="16"/>
      <c r="J118" s="16">
        <f t="shared" si="4"/>
        <v>0</v>
      </c>
      <c r="K118" s="97">
        <f t="shared" si="5"/>
        <v>0</v>
      </c>
      <c r="L118" s="84"/>
      <c r="M118" s="16"/>
      <c r="N118" s="97">
        <f t="shared" si="6"/>
        <v>0</v>
      </c>
      <c r="O118" s="97">
        <f t="shared" si="7"/>
        <v>0</v>
      </c>
    </row>
    <row r="119" spans="1:15" ht="30" customHeight="1" x14ac:dyDescent="0.25">
      <c r="A119" s="20">
        <v>100</v>
      </c>
      <c r="B119" s="21" t="s">
        <v>128</v>
      </c>
      <c r="C119" s="22">
        <v>2</v>
      </c>
      <c r="D119" s="23">
        <v>1505350</v>
      </c>
      <c r="E119" s="23">
        <v>9520000</v>
      </c>
      <c r="F119" s="23">
        <v>2380</v>
      </c>
      <c r="G119" s="23">
        <v>1309000</v>
      </c>
      <c r="H119" s="23">
        <v>2380</v>
      </c>
      <c r="I119" s="23">
        <f>VLOOKUP($A119,'Calculo Media Podada INF - SUP'!$B:$X,23,0)</f>
        <v>1407175</v>
      </c>
      <c r="J119" s="23">
        <f t="shared" si="4"/>
        <v>1407175</v>
      </c>
      <c r="K119" s="98">
        <f t="shared" si="5"/>
        <v>22514800</v>
      </c>
      <c r="L119" s="85">
        <f>VLOOKUP($A119,'Calculo Media Podada INF - SUP'!$B:$E,4,0)</f>
        <v>0</v>
      </c>
      <c r="M119" s="92" t="s">
        <v>129</v>
      </c>
      <c r="N119" s="98">
        <f t="shared" si="6"/>
        <v>0</v>
      </c>
      <c r="O119" s="98">
        <f t="shared" si="7"/>
        <v>0</v>
      </c>
    </row>
    <row r="120" spans="1:15" ht="30" customHeight="1" x14ac:dyDescent="0.25">
      <c r="A120" s="20">
        <v>101</v>
      </c>
      <c r="B120" s="21" t="s">
        <v>130</v>
      </c>
      <c r="C120" s="22">
        <v>2</v>
      </c>
      <c r="D120" s="23">
        <v>53816.262499999997</v>
      </c>
      <c r="E120" s="23">
        <v>309400</v>
      </c>
      <c r="F120" s="23">
        <v>2380</v>
      </c>
      <c r="G120" s="23">
        <v>46796.75</v>
      </c>
      <c r="H120" s="23">
        <v>2380</v>
      </c>
      <c r="I120" s="23">
        <f>VLOOKUP($A120,'Calculo Media Podada INF - SUP'!$B:$X,23,0)</f>
        <v>50307</v>
      </c>
      <c r="J120" s="23">
        <f t="shared" si="4"/>
        <v>50307</v>
      </c>
      <c r="K120" s="98">
        <f t="shared" si="5"/>
        <v>804912</v>
      </c>
      <c r="L120" s="85">
        <f>VLOOKUP($A120,'Calculo Media Podada INF - SUP'!$B:$E,4,0)</f>
        <v>0</v>
      </c>
      <c r="M120" s="92" t="s">
        <v>129</v>
      </c>
      <c r="N120" s="98">
        <f t="shared" si="6"/>
        <v>0</v>
      </c>
      <c r="O120" s="98">
        <f t="shared" si="7"/>
        <v>0</v>
      </c>
    </row>
    <row r="121" spans="1:15" ht="30" customHeight="1" x14ac:dyDescent="0.25">
      <c r="A121" s="20">
        <v>102</v>
      </c>
      <c r="B121" s="21" t="s">
        <v>131</v>
      </c>
      <c r="C121" s="22">
        <v>2</v>
      </c>
      <c r="D121" s="23">
        <v>673034.45824999991</v>
      </c>
      <c r="E121" s="23">
        <v>3517640</v>
      </c>
      <c r="F121" s="23">
        <v>2380</v>
      </c>
      <c r="G121" s="23">
        <v>585247.94999999995</v>
      </c>
      <c r="H121" s="23">
        <v>2380</v>
      </c>
      <c r="I121" s="23">
        <f>VLOOKUP($A121,'Calculo Media Podada INF - SUP'!$B:$X,23,0)</f>
        <v>629141</v>
      </c>
      <c r="J121" s="23">
        <f t="shared" si="4"/>
        <v>629141</v>
      </c>
      <c r="K121" s="98">
        <f t="shared" si="5"/>
        <v>10066256</v>
      </c>
      <c r="L121" s="85">
        <f>VLOOKUP($A121,'Calculo Media Podada INF - SUP'!$B:$E,4,0)</f>
        <v>0</v>
      </c>
      <c r="M121" s="92" t="s">
        <v>129</v>
      </c>
      <c r="N121" s="98">
        <f t="shared" si="6"/>
        <v>0</v>
      </c>
      <c r="O121" s="98">
        <f t="shared" si="7"/>
        <v>0</v>
      </c>
    </row>
    <row r="122" spans="1:15" ht="30" customHeight="1" x14ac:dyDescent="0.25">
      <c r="A122" s="20">
        <v>103</v>
      </c>
      <c r="B122" s="21" t="s">
        <v>132</v>
      </c>
      <c r="C122" s="22">
        <v>2</v>
      </c>
      <c r="D122" s="23">
        <v>50090.521249999998</v>
      </c>
      <c r="E122" s="23">
        <v>238000</v>
      </c>
      <c r="F122" s="23">
        <v>2380</v>
      </c>
      <c r="G122" s="23">
        <v>43557.57</v>
      </c>
      <c r="H122" s="23">
        <v>2380</v>
      </c>
      <c r="I122" s="23">
        <f>VLOOKUP($A122,'Calculo Media Podada INF - SUP'!$B:$X,23,0)</f>
        <v>46824</v>
      </c>
      <c r="J122" s="23">
        <f t="shared" si="4"/>
        <v>46824</v>
      </c>
      <c r="K122" s="98">
        <f t="shared" si="5"/>
        <v>749184</v>
      </c>
      <c r="L122" s="85">
        <f>VLOOKUP($A122,'Calculo Media Podada INF - SUP'!$B:$E,4,0)</f>
        <v>0</v>
      </c>
      <c r="M122" s="92" t="s">
        <v>129</v>
      </c>
      <c r="N122" s="98">
        <f t="shared" si="6"/>
        <v>0</v>
      </c>
      <c r="O122" s="98">
        <f t="shared" si="7"/>
        <v>0</v>
      </c>
    </row>
    <row r="123" spans="1:15" s="19" customFormat="1" ht="30" customHeight="1" x14ac:dyDescent="0.25">
      <c r="A123" s="16"/>
      <c r="B123" s="16" t="s">
        <v>133</v>
      </c>
      <c r="C123" s="16"/>
      <c r="D123" s="16"/>
      <c r="E123" s="16"/>
      <c r="F123" s="16"/>
      <c r="G123" s="16"/>
      <c r="H123" s="16"/>
      <c r="I123" s="16"/>
      <c r="J123" s="16">
        <f t="shared" si="4"/>
        <v>0</v>
      </c>
      <c r="K123" s="97">
        <f t="shared" si="5"/>
        <v>0</v>
      </c>
      <c r="L123" s="84"/>
      <c r="M123" s="16"/>
      <c r="N123" s="97">
        <f t="shared" si="6"/>
        <v>0</v>
      </c>
      <c r="O123" s="97">
        <f t="shared" si="7"/>
        <v>0</v>
      </c>
    </row>
    <row r="124" spans="1:15" ht="30" customHeight="1" thickBot="1" x14ac:dyDescent="0.3">
      <c r="A124" s="28">
        <v>104</v>
      </c>
      <c r="B124" s="29" t="s">
        <v>134</v>
      </c>
      <c r="C124" s="30">
        <v>2</v>
      </c>
      <c r="D124" s="31">
        <v>165298.72012500002</v>
      </c>
      <c r="E124" s="31">
        <v>714000</v>
      </c>
      <c r="F124" s="31">
        <v>2380</v>
      </c>
      <c r="G124" s="31">
        <v>143737.72</v>
      </c>
      <c r="H124" s="31">
        <v>2975</v>
      </c>
      <c r="I124" s="31">
        <f>VLOOKUP($A124,'Calculo Media Podada INF - SUP'!$B:$X,23,0)</f>
        <v>104004</v>
      </c>
      <c r="J124" s="31">
        <f t="shared" si="4"/>
        <v>104004</v>
      </c>
      <c r="K124" s="102">
        <f t="shared" si="5"/>
        <v>1664064</v>
      </c>
      <c r="L124" s="89">
        <f>VLOOKUP($A124,'Calculo Media Podada INF - SUP'!$B:$E,4,0)</f>
        <v>1</v>
      </c>
      <c r="M124" s="93"/>
      <c r="N124" s="102">
        <f t="shared" si="6"/>
        <v>104004</v>
      </c>
      <c r="O124" s="102">
        <f t="shared" si="7"/>
        <v>832032</v>
      </c>
    </row>
    <row r="125" spans="1:15" ht="18" thickTop="1" x14ac:dyDescent="0.25">
      <c r="A125" s="32"/>
      <c r="B125" s="32" t="s">
        <v>135</v>
      </c>
      <c r="C125" s="33">
        <f>COUNTIF(B10:B124,"*")</f>
        <v>115</v>
      </c>
      <c r="D125" s="34">
        <f>SUM(D10:D124)</f>
        <v>24795003.898711044</v>
      </c>
      <c r="E125" s="34">
        <f>SUM(E10:E124)</f>
        <v>38173891</v>
      </c>
      <c r="F125" s="34">
        <f>SUM(F10:F124)</f>
        <v>21885779.09</v>
      </c>
      <c r="G125" s="34">
        <f>SUM(G10:G124)</f>
        <v>23464628.141919356</v>
      </c>
      <c r="H125" s="34">
        <f>SUM(H10:H124)</f>
        <v>31422801</v>
      </c>
      <c r="I125" s="34">
        <f>SUM(I10:I124)</f>
        <v>24621959</v>
      </c>
      <c r="J125" s="34">
        <f>SUM(J10:J124)</f>
        <v>24621959</v>
      </c>
      <c r="K125" s="137">
        <f>SUM(K10:K124)</f>
        <v>2434059776</v>
      </c>
      <c r="L125" s="90"/>
      <c r="M125" s="94"/>
      <c r="N125" s="103">
        <f>SUM(N10:N124)</f>
        <v>106872068.22</v>
      </c>
      <c r="O125" s="137">
        <f>SUM(O10:O124)</f>
        <v>854976545.75999999</v>
      </c>
    </row>
    <row r="126" spans="1:15" x14ac:dyDescent="0.25">
      <c r="N126" s="104" t="s">
        <v>163</v>
      </c>
      <c r="O126" s="104">
        <v>855000000</v>
      </c>
    </row>
    <row r="127" spans="1:15" ht="14.25" customHeight="1" x14ac:dyDescent="0.25">
      <c r="B127" s="35" t="s">
        <v>995</v>
      </c>
      <c r="C127" s="35"/>
      <c r="D127" s="35"/>
      <c r="N127" s="104" t="s">
        <v>164</v>
      </c>
      <c r="O127" s="104">
        <f>+O125-O126</f>
        <v>-23454.240000009537</v>
      </c>
    </row>
    <row r="128" spans="1:15" x14ac:dyDescent="0.25">
      <c r="B128" s="35"/>
      <c r="C128" s="35"/>
      <c r="D128" s="35"/>
    </row>
    <row r="129" spans="2:4" ht="10.5" customHeight="1" x14ac:dyDescent="0.25">
      <c r="B129" s="35"/>
      <c r="C129" s="35"/>
      <c r="D129" s="35"/>
    </row>
  </sheetData>
  <autoFilter ref="A4:O129" xr:uid="{4C411751-427A-4E85-AC37-02D4A3B75637}"/>
  <mergeCells count="16">
    <mergeCell ref="N4:N6"/>
    <mergeCell ref="O4:O6"/>
    <mergeCell ref="K4:K6"/>
    <mergeCell ref="I1:K1"/>
    <mergeCell ref="I2:K2"/>
    <mergeCell ref="C3:K3"/>
    <mergeCell ref="I4:I6"/>
    <mergeCell ref="J4:J6"/>
    <mergeCell ref="L4:L6"/>
    <mergeCell ref="B127:D129"/>
    <mergeCell ref="M4:M6"/>
    <mergeCell ref="B1:C2"/>
    <mergeCell ref="D1:H2"/>
    <mergeCell ref="A4:A6"/>
    <mergeCell ref="B4:B6"/>
    <mergeCell ref="C4:C6"/>
  </mergeCells>
  <pageMargins left="0.25" right="0.25" top="0.75" bottom="0.75" header="0.3" footer="0.3"/>
  <pageSetup scale="46" fitToHeight="0" orientation="landscape" r:id="rId1"/>
  <ignoredErrors>
    <ignoredError sqref="L10:L1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221E-3588-4734-9064-7ED8C061FDF8}">
  <sheetPr filterMode="1"/>
  <dimension ref="A1:Z122"/>
  <sheetViews>
    <sheetView workbookViewId="0">
      <pane xSplit="3" ySplit="1" topLeftCell="D5" activePane="bottomRight" state="frozen"/>
      <selection pane="topRight" activeCell="C1" sqref="C1"/>
      <selection pane="bottomLeft" activeCell="A2" sqref="A2"/>
      <selection pane="bottomRight" activeCell="H21" sqref="H21"/>
    </sheetView>
  </sheetViews>
  <sheetFormatPr baseColWidth="10" defaultColWidth="11.42578125" defaultRowHeight="10.5" x14ac:dyDescent="0.25"/>
  <cols>
    <col min="1" max="1" width="19" style="49" bestFit="1" customWidth="1"/>
    <col min="2" max="2" width="9.28515625" style="49" bestFit="1" customWidth="1"/>
    <col min="3" max="3" width="71" style="49" customWidth="1"/>
    <col min="4" max="4" width="14.140625" style="49" customWidth="1"/>
    <col min="5" max="5" width="13.7109375" style="49" bestFit="1" customWidth="1"/>
    <col min="6" max="6" width="14.85546875" style="64" bestFit="1" customWidth="1"/>
    <col min="7" max="23" width="14.140625" style="64" customWidth="1"/>
    <col min="24" max="26" width="14.140625" style="73" customWidth="1"/>
    <col min="27" max="16384" width="11.42578125" style="49"/>
  </cols>
  <sheetData>
    <row r="1" spans="1:26" s="36" customFormat="1" ht="52.5" x14ac:dyDescent="0.25">
      <c r="A1" s="36" t="s">
        <v>165</v>
      </c>
      <c r="B1" s="36" t="s">
        <v>5</v>
      </c>
      <c r="C1" s="36" t="s">
        <v>139</v>
      </c>
      <c r="D1" s="36" t="s">
        <v>140</v>
      </c>
      <c r="E1" s="36" t="s">
        <v>141</v>
      </c>
      <c r="F1" s="37" t="s">
        <v>8</v>
      </c>
      <c r="G1" s="38" t="s">
        <v>142</v>
      </c>
      <c r="H1" s="39" t="s">
        <v>143</v>
      </c>
      <c r="I1" s="37" t="s">
        <v>9</v>
      </c>
      <c r="J1" s="38" t="s">
        <v>144</v>
      </c>
      <c r="K1" s="39" t="s">
        <v>145</v>
      </c>
      <c r="L1" s="37" t="s">
        <v>10</v>
      </c>
      <c r="M1" s="38" t="s">
        <v>146</v>
      </c>
      <c r="N1" s="39" t="s">
        <v>147</v>
      </c>
      <c r="O1" s="37" t="s">
        <v>11</v>
      </c>
      <c r="P1" s="38" t="s">
        <v>148</v>
      </c>
      <c r="Q1" s="39" t="s">
        <v>149</v>
      </c>
      <c r="R1" s="37" t="s">
        <v>12</v>
      </c>
      <c r="S1" s="38" t="s">
        <v>150</v>
      </c>
      <c r="T1" s="39" t="s">
        <v>151</v>
      </c>
      <c r="U1" s="40" t="s">
        <v>152</v>
      </c>
      <c r="V1" s="37" t="s">
        <v>153</v>
      </c>
      <c r="W1" s="41" t="s">
        <v>154</v>
      </c>
      <c r="X1" s="42" t="s">
        <v>155</v>
      </c>
      <c r="Y1" s="42" t="s">
        <v>156</v>
      </c>
      <c r="Z1" s="42" t="s">
        <v>157</v>
      </c>
    </row>
    <row r="2" spans="1:26" hidden="1" x14ac:dyDescent="0.25">
      <c r="A2" s="43"/>
      <c r="B2" s="43"/>
      <c r="C2" s="43" t="s">
        <v>19</v>
      </c>
      <c r="D2" s="43"/>
      <c r="E2" s="43"/>
      <c r="F2" s="44"/>
      <c r="G2" s="45"/>
      <c r="H2" s="46"/>
      <c r="I2" s="44"/>
      <c r="J2" s="45"/>
      <c r="K2" s="46"/>
      <c r="L2" s="44"/>
      <c r="M2" s="45"/>
      <c r="N2" s="46"/>
      <c r="O2" s="44"/>
      <c r="P2" s="45"/>
      <c r="Q2" s="46"/>
      <c r="R2" s="44"/>
      <c r="S2" s="45"/>
      <c r="T2" s="46"/>
      <c r="U2" s="47"/>
      <c r="V2" s="44"/>
      <c r="W2" s="46"/>
      <c r="X2" s="48"/>
      <c r="Y2" s="48"/>
      <c r="Z2" s="48"/>
    </row>
    <row r="3" spans="1:26" hidden="1" x14ac:dyDescent="0.25">
      <c r="A3" s="50"/>
      <c r="B3" s="50"/>
      <c r="C3" s="50" t="s">
        <v>20</v>
      </c>
      <c r="D3" s="50"/>
      <c r="E3" s="50"/>
      <c r="F3" s="51"/>
      <c r="G3" s="52"/>
      <c r="H3" s="53"/>
      <c r="I3" s="51"/>
      <c r="J3" s="52"/>
      <c r="K3" s="53"/>
      <c r="L3" s="51"/>
      <c r="M3" s="52"/>
      <c r="N3" s="53"/>
      <c r="O3" s="51"/>
      <c r="P3" s="52"/>
      <c r="Q3" s="53"/>
      <c r="R3" s="51"/>
      <c r="S3" s="52"/>
      <c r="T3" s="53"/>
      <c r="U3" s="54"/>
      <c r="V3" s="51"/>
      <c r="W3" s="53"/>
      <c r="X3" s="55"/>
      <c r="Y3" s="55"/>
      <c r="Z3" s="55"/>
    </row>
    <row r="4" spans="1:26" hidden="1" x14ac:dyDescent="0.25">
      <c r="A4" s="50"/>
      <c r="B4" s="50"/>
      <c r="C4" s="50" t="s">
        <v>21</v>
      </c>
      <c r="D4" s="56"/>
      <c r="E4" s="56"/>
      <c r="F4" s="57"/>
      <c r="G4" s="58"/>
      <c r="H4" s="59"/>
      <c r="I4" s="57"/>
      <c r="J4" s="58"/>
      <c r="K4" s="59"/>
      <c r="L4" s="57"/>
      <c r="M4" s="58"/>
      <c r="N4" s="59"/>
      <c r="O4" s="57"/>
      <c r="P4" s="58"/>
      <c r="Q4" s="59"/>
      <c r="R4" s="57"/>
      <c r="S4" s="58"/>
      <c r="T4" s="59"/>
      <c r="U4" s="60"/>
      <c r="V4" s="57"/>
      <c r="W4" s="59"/>
      <c r="X4" s="61"/>
      <c r="Y4" s="61"/>
      <c r="Z4" s="61"/>
    </row>
    <row r="5" spans="1:26" hidden="1" x14ac:dyDescent="0.25">
      <c r="A5" s="62">
        <f>VLOOKUP($B5,'[8]Hoja2 (2)'!$A:$E,5,0)</f>
        <v>0</v>
      </c>
      <c r="B5" s="62">
        <v>1</v>
      </c>
      <c r="C5" s="62" t="s">
        <v>22</v>
      </c>
      <c r="D5" s="62" t="s">
        <v>158</v>
      </c>
      <c r="E5" s="49">
        <v>1</v>
      </c>
      <c r="F5" s="63">
        <v>2642582.2399901971</v>
      </c>
      <c r="G5" s="64">
        <f>IF(F5=V5,"Mínimo",IF(F5=W5,"Máximo",F5))</f>
        <v>2642582.2399901971</v>
      </c>
      <c r="H5" s="65">
        <f>IF(F5=V5,0,IF(F5=W5,0,F5))</f>
        <v>2642582.2399901971</v>
      </c>
      <c r="I5" s="63">
        <v>2618000</v>
      </c>
      <c r="J5" s="64">
        <f>IF(I5=V5,"Mínimo",IF(I5=W5,"Máximo",I5))</f>
        <v>2618000</v>
      </c>
      <c r="K5" s="65">
        <f>IF(I5=V5,0,IF(I5=W5,0,I5))</f>
        <v>2618000</v>
      </c>
      <c r="L5" s="63">
        <v>2591685.5300000003</v>
      </c>
      <c r="M5" s="64" t="str">
        <f>IF(L5=V5,"Mínimo",IF(L5=W5,"Máximo",L5))</f>
        <v>Mínimo</v>
      </c>
      <c r="N5" s="65">
        <f>IF(L5=V5,0,IF(L5=W5,0,L5))</f>
        <v>0</v>
      </c>
      <c r="O5" s="63">
        <v>2662217.2399901971</v>
      </c>
      <c r="P5" s="64">
        <f>IF(O5=V5,"Mínimo",IF(O5=W5,"Máximo",O5))</f>
        <v>2662217.2399901971</v>
      </c>
      <c r="Q5" s="65">
        <f>IF(O5=V5,0,IF(O5=W5,0,O5))</f>
        <v>2662217.2399901971</v>
      </c>
      <c r="R5" s="63">
        <v>3986500</v>
      </c>
      <c r="S5" s="64" t="str">
        <f>IF(R5=V5,"Mínimo",IF(R5=W5,"Máximo",R5))</f>
        <v>Máximo</v>
      </c>
      <c r="T5" s="65">
        <f>IF(R5=V5,0,IF(R5=W5,0,R5))</f>
        <v>0</v>
      </c>
      <c r="U5" s="66">
        <f>COUNT(G5,J5,M5,O5,S5)</f>
        <v>3</v>
      </c>
      <c r="V5" s="63">
        <f>MIN(F5,I5,L5,O5,R5)</f>
        <v>2591685.5300000003</v>
      </c>
      <c r="W5" s="65">
        <f>MAX(F5,I5,L5,O5,R5)</f>
        <v>3986500</v>
      </c>
      <c r="X5" s="67">
        <f>ROUND((H5+K5+N5+Q5+T5)/U5,0)</f>
        <v>2640933</v>
      </c>
      <c r="Y5" s="67">
        <f>+X5*E5</f>
        <v>2640933</v>
      </c>
      <c r="Z5" s="67">
        <f>+Y5*8</f>
        <v>21127464</v>
      </c>
    </row>
    <row r="6" spans="1:26" hidden="1" x14ac:dyDescent="0.25">
      <c r="A6" s="62">
        <f>VLOOKUP($B6,'[8]Hoja2 (2)'!$A:$E,5,0)</f>
        <v>0</v>
      </c>
      <c r="B6" s="62">
        <v>2</v>
      </c>
      <c r="C6" s="62" t="s">
        <v>23</v>
      </c>
      <c r="D6" s="62" t="s">
        <v>158</v>
      </c>
      <c r="E6" s="105">
        <v>19</v>
      </c>
      <c r="F6" s="63">
        <v>2420990.4178046179</v>
      </c>
      <c r="G6" s="64" t="str">
        <f>IF(F6=V6,"Mínimo",IF(F6=W6,"Máximo",F6))</f>
        <v>Mínimo</v>
      </c>
      <c r="H6" s="65">
        <f>IF(F6=V6,0,IF(F6=W6,0,F6))</f>
        <v>0</v>
      </c>
      <c r="I6" s="63">
        <v>3094000</v>
      </c>
      <c r="J6" s="64" t="str">
        <f>IF(I6=V6,"Mínimo",IF(I6=W6,"Máximo",I6))</f>
        <v>Máximo</v>
      </c>
      <c r="K6" s="65">
        <f>IF(I6=V6,0,IF(I6=W6,0,I6))</f>
        <v>0</v>
      </c>
      <c r="L6" s="63">
        <v>2591685.5300000003</v>
      </c>
      <c r="M6" s="64">
        <f>IF(L6=V6,"Mínimo",IF(L6=W6,"Máximo",L6))</f>
        <v>2591685.5300000003</v>
      </c>
      <c r="N6" s="65">
        <f>IF(L6=V6,0,IF(L6=W6,0,L6))</f>
        <v>2591685.5300000003</v>
      </c>
      <c r="O6" s="63">
        <v>2440625.4178046179</v>
      </c>
      <c r="P6" s="64">
        <f>IF(O6=V6,"Mínimo",IF(O6=W6,"Máximo",O6))</f>
        <v>2440625.4178046179</v>
      </c>
      <c r="Q6" s="65">
        <f>IF(O6=V6,0,IF(O6=W6,0,O6))</f>
        <v>2440625.4178046179</v>
      </c>
      <c r="R6" s="63">
        <v>2796500</v>
      </c>
      <c r="S6" s="64">
        <f>IF(R6=V6,"Mínimo",IF(R6=W6,"Máximo",R6))</f>
        <v>2796500</v>
      </c>
      <c r="T6" s="65">
        <f>IF(R6=V6,0,IF(R6=W6,0,R6))</f>
        <v>2796500</v>
      </c>
      <c r="U6" s="66">
        <f>COUNT(G6,J6,M6,O6,S6)</f>
        <v>3</v>
      </c>
      <c r="V6" s="63">
        <f>MIN(F6,I6,L6,O6,R6)</f>
        <v>2420990.4178046179</v>
      </c>
      <c r="W6" s="65">
        <f>MAX(F6,I6,L6,O6,R6)</f>
        <v>3094000</v>
      </c>
      <c r="X6" s="67">
        <f>ROUND((H6+K6+N6+Q6+T6)/U6,0)</f>
        <v>2609604</v>
      </c>
      <c r="Y6" s="67">
        <f>+X6*E6</f>
        <v>49582476</v>
      </c>
      <c r="Z6" s="67">
        <f t="shared" ref="Z6:Z69" si="0">+Y6*8</f>
        <v>396659808</v>
      </c>
    </row>
    <row r="7" spans="1:26" ht="21" hidden="1" x14ac:dyDescent="0.25">
      <c r="A7" s="62">
        <f>VLOOKUP($B7,'[8]Hoja2 (2)'!$A:$E,5,0)</f>
        <v>0</v>
      </c>
      <c r="B7" s="62">
        <v>3</v>
      </c>
      <c r="C7" s="62" t="s">
        <v>24</v>
      </c>
      <c r="D7" s="62" t="s">
        <v>158</v>
      </c>
      <c r="E7" s="62">
        <v>2</v>
      </c>
      <c r="F7" s="63">
        <v>2484691.0876404978</v>
      </c>
      <c r="G7" s="64" t="str">
        <f>IF(F7=V7,"Mínimo",IF(F7=W7,"Máximo",F7))</f>
        <v>Mínimo</v>
      </c>
      <c r="H7" s="65">
        <f>IF(F7=V7,0,IF(F7=W7,0,F7))</f>
        <v>0</v>
      </c>
      <c r="I7" s="63">
        <v>2975000</v>
      </c>
      <c r="J7" s="64">
        <f>IF(I7=V7,"Mínimo",IF(I7=W7,"Máximo",I7))</f>
        <v>2975000</v>
      </c>
      <c r="K7" s="65">
        <f>IF(I7=V7,0,IF(I7=W7,0,I7))</f>
        <v>2975000</v>
      </c>
      <c r="L7" s="63">
        <v>2507706.04</v>
      </c>
      <c r="M7" s="64">
        <f>IF(L7=V7,"Mínimo",IF(L7=W7,"Máximo",L7))</f>
        <v>2507706.04</v>
      </c>
      <c r="N7" s="65">
        <f>IF(L7=V7,0,IF(L7=W7,0,L7))</f>
        <v>2507706.04</v>
      </c>
      <c r="O7" s="63">
        <v>2504326.0876404974</v>
      </c>
      <c r="P7" s="64">
        <f>IF(O7=V7,"Mínimo",IF(O7=W7,"Máximo",O7))</f>
        <v>2504326.0876404974</v>
      </c>
      <c r="Q7" s="65">
        <f>IF(O7=V7,0,IF(O7=W7,0,O7))</f>
        <v>2504326.0876404974</v>
      </c>
      <c r="R7" s="63">
        <v>3808000</v>
      </c>
      <c r="S7" s="64" t="str">
        <f>IF(R7=V7,"Mínimo",IF(R7=W7,"Máximo",R7))</f>
        <v>Máximo</v>
      </c>
      <c r="T7" s="65">
        <f>IF(R7=V7,0,IF(R7=W7,0,R7))</f>
        <v>0</v>
      </c>
      <c r="U7" s="66">
        <f>COUNT(G7,J7,M7,O7,S7)</f>
        <v>3</v>
      </c>
      <c r="V7" s="63">
        <f>MIN(F7,I7,L7,O7,R7)</f>
        <v>2484691.0876404978</v>
      </c>
      <c r="W7" s="65">
        <f>MAX(F7,I7,L7,O7,R7)</f>
        <v>3808000</v>
      </c>
      <c r="X7" s="67">
        <f>ROUND((H7+K7+N7+Q7+T7)/U7,0)</f>
        <v>2662344</v>
      </c>
      <c r="Y7" s="67">
        <f>+X7*E7</f>
        <v>5324688</v>
      </c>
      <c r="Z7" s="67">
        <f t="shared" si="0"/>
        <v>42597504</v>
      </c>
    </row>
    <row r="8" spans="1:26" hidden="1" x14ac:dyDescent="0.25">
      <c r="A8" s="62">
        <f>VLOOKUP($B8,'[8]Hoja2 (2)'!$A:$E,5,0)</f>
        <v>0</v>
      </c>
      <c r="B8" s="62">
        <v>4</v>
      </c>
      <c r="C8" s="62" t="s">
        <v>25</v>
      </c>
      <c r="D8" s="62" t="s">
        <v>158</v>
      </c>
      <c r="E8" s="62">
        <v>1</v>
      </c>
      <c r="F8" s="63">
        <v>1535011.8497022975</v>
      </c>
      <c r="G8" s="64" t="str">
        <f>IF(F8=V8,"Mínimo",IF(F8=W8,"Máximo",F8))</f>
        <v>Mínimo</v>
      </c>
      <c r="H8" s="65">
        <f>IF(F8=V8,0,IF(F8=W8,0,F8))</f>
        <v>0</v>
      </c>
      <c r="I8" s="63">
        <v>2261000</v>
      </c>
      <c r="J8" s="64">
        <f>IF(I8=V8,"Mínimo",IF(I8=W8,"Máximo",I8))</f>
        <v>2261000</v>
      </c>
      <c r="K8" s="65">
        <f>IF(I8=V8,0,IF(I8=W8,0,I8))</f>
        <v>2261000</v>
      </c>
      <c r="L8" s="63">
        <v>1604931.58</v>
      </c>
      <c r="M8" s="64">
        <f>IF(L8=V8,"Mínimo",IF(L8=W8,"Máximo",L8))</f>
        <v>1604931.58</v>
      </c>
      <c r="N8" s="65">
        <f>IF(L8=V8,0,IF(L8=W8,0,L8))</f>
        <v>1604931.58</v>
      </c>
      <c r="O8" s="63">
        <v>1554646.8497022975</v>
      </c>
      <c r="P8" s="64">
        <f>IF(O8=V8,"Mínimo",IF(O8=W8,"Máximo",O8))</f>
        <v>1554646.8497022975</v>
      </c>
      <c r="Q8" s="65">
        <f>IF(O8=V8,0,IF(O8=W8,0,O8))</f>
        <v>1554646.8497022975</v>
      </c>
      <c r="R8" s="63">
        <v>2737000</v>
      </c>
      <c r="S8" s="64" t="str">
        <f>IF(R8=V8,"Mínimo",IF(R8=W8,"Máximo",R8))</f>
        <v>Máximo</v>
      </c>
      <c r="T8" s="65">
        <f>IF(R8=V8,0,IF(R8=W8,0,R8))</f>
        <v>0</v>
      </c>
      <c r="U8" s="66">
        <f>COUNT(G8,J8,M8,O8,S8)</f>
        <v>3</v>
      </c>
      <c r="V8" s="63">
        <f>MIN(F8,I8,L8,O8,R8)</f>
        <v>1535011.8497022975</v>
      </c>
      <c r="W8" s="65">
        <f>MAX(F8,I8,L8,O8,R8)</f>
        <v>2737000</v>
      </c>
      <c r="X8" s="67">
        <f>ROUND((H8+K8+N8+Q8+T8)/U8,0)</f>
        <v>1806859</v>
      </c>
      <c r="Y8" s="67">
        <f>+X8*E8</f>
        <v>1806859</v>
      </c>
      <c r="Z8" s="67">
        <f t="shared" si="0"/>
        <v>14454872</v>
      </c>
    </row>
    <row r="9" spans="1:26" hidden="1" x14ac:dyDescent="0.25">
      <c r="A9" s="50"/>
      <c r="B9" s="50"/>
      <c r="C9" s="50" t="s">
        <v>26</v>
      </c>
      <c r="D9" s="56"/>
      <c r="E9" s="56"/>
      <c r="F9" s="57"/>
      <c r="G9" s="58"/>
      <c r="H9" s="59"/>
      <c r="I9" s="57"/>
      <c r="J9" s="58"/>
      <c r="K9" s="59"/>
      <c r="L9" s="57"/>
      <c r="M9" s="58"/>
      <c r="N9" s="59"/>
      <c r="O9" s="57"/>
      <c r="P9" s="58"/>
      <c r="Q9" s="59"/>
      <c r="R9" s="57"/>
      <c r="S9" s="58"/>
      <c r="T9" s="59"/>
      <c r="U9" s="60"/>
      <c r="V9" s="57"/>
      <c r="W9" s="59"/>
      <c r="X9" s="61"/>
      <c r="Y9" s="61"/>
      <c r="Z9" s="61">
        <f t="shared" si="0"/>
        <v>0</v>
      </c>
    </row>
    <row r="10" spans="1:26" hidden="1" x14ac:dyDescent="0.25">
      <c r="A10" s="62">
        <f>VLOOKUP($B10,'[8]Hoja2 (2)'!$A:$E,5,0)</f>
        <v>0</v>
      </c>
      <c r="B10" s="62">
        <v>5</v>
      </c>
      <c r="C10" s="62" t="s">
        <v>23</v>
      </c>
      <c r="D10" s="62" t="s">
        <v>158</v>
      </c>
      <c r="E10" s="62">
        <v>1</v>
      </c>
      <c r="F10" s="63">
        <v>2420990.4178046179</v>
      </c>
      <c r="G10" s="64" t="str">
        <f>IF(F10=V10,"Mínimo",IF(F10=W10,"Máximo",F10))</f>
        <v>Mínimo</v>
      </c>
      <c r="H10" s="65">
        <f>IF(F10=V10,0,IF(F10=W10,0,F10))</f>
        <v>0</v>
      </c>
      <c r="I10" s="63">
        <v>2618000</v>
      </c>
      <c r="J10" s="64">
        <f>IF(I10=V10,"Mínimo",IF(I10=W10,"Máximo",I10))</f>
        <v>2618000</v>
      </c>
      <c r="K10" s="65">
        <f>IF(I10=V10,0,IF(I10=W10,0,I10))</f>
        <v>2618000</v>
      </c>
      <c r="L10" s="63">
        <v>2591685.5300000003</v>
      </c>
      <c r="M10" s="64">
        <f>IF(L10=V10,"Mínimo",IF(L10=W10,"Máximo",L10))</f>
        <v>2591685.5300000003</v>
      </c>
      <c r="N10" s="65">
        <f>IF(L10=V10,0,IF(L10=W10,0,L10))</f>
        <v>2591685.5300000003</v>
      </c>
      <c r="O10" s="63">
        <v>2440625.4178046179</v>
      </c>
      <c r="P10" s="64">
        <f>IF(O10=V10,"Mínimo",IF(O10=W10,"Máximo",O10))</f>
        <v>2440625.4178046179</v>
      </c>
      <c r="Q10" s="65">
        <f>IF(O10=V10,0,IF(O10=W10,0,O10))</f>
        <v>2440625.4178046179</v>
      </c>
      <c r="R10" s="63">
        <v>2796500</v>
      </c>
      <c r="S10" s="64" t="str">
        <f>IF(R10=V10,"Mínimo",IF(R10=W10,"Máximo",R10))</f>
        <v>Máximo</v>
      </c>
      <c r="T10" s="65">
        <f>IF(R10=V10,0,IF(R10=W10,0,R10))</f>
        <v>0</v>
      </c>
      <c r="U10" s="66">
        <f>COUNT(G10,J10,M10,O10,S10)</f>
        <v>3</v>
      </c>
      <c r="V10" s="63">
        <f>MIN(F10,I10,L10,O10,R10)</f>
        <v>2420990.4178046179</v>
      </c>
      <c r="W10" s="65">
        <f>MAX(F10,I10,L10,O10,R10)</f>
        <v>2796500</v>
      </c>
      <c r="X10" s="67">
        <f>ROUND((H10+K10+N10+Q10+T10)/U10,0)</f>
        <v>2550104</v>
      </c>
      <c r="Y10" s="67">
        <f>+X10*E10</f>
        <v>2550104</v>
      </c>
      <c r="Z10" s="67">
        <f t="shared" si="0"/>
        <v>20400832</v>
      </c>
    </row>
    <row r="11" spans="1:26" hidden="1" x14ac:dyDescent="0.25">
      <c r="A11" s="50"/>
      <c r="B11" s="50"/>
      <c r="C11" s="50" t="s">
        <v>27</v>
      </c>
      <c r="D11" s="50"/>
      <c r="E11" s="50"/>
      <c r="F11" s="51"/>
      <c r="G11" s="52"/>
      <c r="H11" s="53"/>
      <c r="I11" s="51"/>
      <c r="J11" s="52"/>
      <c r="K11" s="53"/>
      <c r="L11" s="51"/>
      <c r="M11" s="52"/>
      <c r="N11" s="53"/>
      <c r="O11" s="51"/>
      <c r="P11" s="52"/>
      <c r="Q11" s="53"/>
      <c r="R11" s="51"/>
      <c r="S11" s="52"/>
      <c r="T11" s="53"/>
      <c r="U11" s="54"/>
      <c r="V11" s="51"/>
      <c r="W11" s="53"/>
      <c r="X11" s="55"/>
      <c r="Y11" s="55"/>
      <c r="Z11" s="55">
        <f t="shared" si="0"/>
        <v>0</v>
      </c>
    </row>
    <row r="12" spans="1:26" hidden="1" x14ac:dyDescent="0.25">
      <c r="A12" s="50"/>
      <c r="B12" s="50"/>
      <c r="C12" s="50" t="s">
        <v>28</v>
      </c>
      <c r="D12" s="56"/>
      <c r="E12" s="56"/>
      <c r="F12" s="57"/>
      <c r="G12" s="58"/>
      <c r="H12" s="59"/>
      <c r="I12" s="57"/>
      <c r="J12" s="58"/>
      <c r="K12" s="59"/>
      <c r="L12" s="57"/>
      <c r="M12" s="58"/>
      <c r="N12" s="59"/>
      <c r="O12" s="57"/>
      <c r="P12" s="58"/>
      <c r="Q12" s="59"/>
      <c r="R12" s="57"/>
      <c r="S12" s="58"/>
      <c r="T12" s="59"/>
      <c r="U12" s="60"/>
      <c r="V12" s="57"/>
      <c r="W12" s="59"/>
      <c r="X12" s="61"/>
      <c r="Y12" s="61"/>
      <c r="Z12" s="61">
        <f t="shared" si="0"/>
        <v>0</v>
      </c>
    </row>
    <row r="13" spans="1:26" hidden="1" x14ac:dyDescent="0.25">
      <c r="A13" s="62">
        <f>VLOOKUP($B13,'[8]Hoja2 (2)'!$A:$E,5,0)</f>
        <v>0</v>
      </c>
      <c r="B13" s="62">
        <v>6</v>
      </c>
      <c r="C13" s="62" t="s">
        <v>23</v>
      </c>
      <c r="D13" s="62" t="s">
        <v>158</v>
      </c>
      <c r="E13" s="62">
        <v>5</v>
      </c>
      <c r="F13" s="63">
        <v>2420990.4178046179</v>
      </c>
      <c r="G13" s="64" t="str">
        <f>IF(F13=V13,"Mínimo",IF(F13=W13,"Máximo",F13))</f>
        <v>Mínimo</v>
      </c>
      <c r="H13" s="65">
        <f>IF(F13=V13,0,IF(F13=W13,0,F13))</f>
        <v>0</v>
      </c>
      <c r="I13" s="63">
        <v>2618000</v>
      </c>
      <c r="J13" s="64">
        <f>IF(I13=V13,"Mínimo",IF(I13=W13,"Máximo",I13))</f>
        <v>2618000</v>
      </c>
      <c r="K13" s="65">
        <f>IF(I13=V13,0,IF(I13=W13,0,I13))</f>
        <v>2618000</v>
      </c>
      <c r="L13" s="63">
        <v>2591685.5300000003</v>
      </c>
      <c r="M13" s="64">
        <f>IF(L13=V13,"Mínimo",IF(L13=W13,"Máximo",L13))</f>
        <v>2591685.5300000003</v>
      </c>
      <c r="N13" s="65">
        <f>IF(L13=V13,0,IF(L13=W13,0,L13))</f>
        <v>2591685.5300000003</v>
      </c>
      <c r="O13" s="63">
        <v>2440625.4178046179</v>
      </c>
      <c r="P13" s="64">
        <f>IF(O13=V13,"Mínimo",IF(O13=W13,"Máximo",O13))</f>
        <v>2440625.4178046179</v>
      </c>
      <c r="Q13" s="65">
        <f>IF(O13=V13,0,IF(O13=W13,0,O13))</f>
        <v>2440625.4178046179</v>
      </c>
      <c r="R13" s="63">
        <v>2796500</v>
      </c>
      <c r="S13" s="64" t="str">
        <f>IF(R13=V13,"Mínimo",IF(R13=W13,"Máximo",R13))</f>
        <v>Máximo</v>
      </c>
      <c r="T13" s="65">
        <f>IF(R13=V13,0,IF(R13=W13,0,R13))</f>
        <v>0</v>
      </c>
      <c r="U13" s="66">
        <f>COUNT(G13,J13,M13,O13,S13)</f>
        <v>3</v>
      </c>
      <c r="V13" s="63">
        <f>MIN(F13,I13,L13,O13,R13)</f>
        <v>2420990.4178046179</v>
      </c>
      <c r="W13" s="65">
        <f>MAX(F13,I13,L13,O13,R13)</f>
        <v>2796500</v>
      </c>
      <c r="X13" s="67">
        <f>ROUND((H13+K13+N13+Q13+T13)/U13,0)</f>
        <v>2550104</v>
      </c>
      <c r="Y13" s="67">
        <f>+X13*E13</f>
        <v>12750520</v>
      </c>
      <c r="Z13" s="67">
        <f t="shared" si="0"/>
        <v>102004160</v>
      </c>
    </row>
    <row r="14" spans="1:26" ht="21" hidden="1" x14ac:dyDescent="0.25">
      <c r="A14" s="62">
        <f>VLOOKUP($B14,'[8]Hoja2 (2)'!$A:$E,5,0)</f>
        <v>0</v>
      </c>
      <c r="B14" s="62">
        <v>7</v>
      </c>
      <c r="C14" s="62" t="s">
        <v>24</v>
      </c>
      <c r="D14" s="62" t="s">
        <v>158</v>
      </c>
      <c r="E14" s="62">
        <v>2</v>
      </c>
      <c r="F14" s="63">
        <v>2484691.0876404978</v>
      </c>
      <c r="G14" s="64" t="str">
        <f>IF(F14=V14,"Mínimo",IF(F14=W14,"Máximo",F14))</f>
        <v>Mínimo</v>
      </c>
      <c r="H14" s="65">
        <f>IF(F14=V14,0,IF(F14=W14,0,F14))</f>
        <v>0</v>
      </c>
      <c r="I14" s="63">
        <v>2975000</v>
      </c>
      <c r="J14" s="64">
        <f>IF(I14=V14,"Mínimo",IF(I14=W14,"Máximo",I14))</f>
        <v>2975000</v>
      </c>
      <c r="K14" s="65">
        <f>IF(I14=V14,0,IF(I14=W14,0,I14))</f>
        <v>2975000</v>
      </c>
      <c r="L14" s="63">
        <v>2507706.04</v>
      </c>
      <c r="M14" s="64">
        <f>IF(L14=V14,"Mínimo",IF(L14=W14,"Máximo",L14))</f>
        <v>2507706.04</v>
      </c>
      <c r="N14" s="65">
        <f>IF(L14=V14,0,IF(L14=W14,0,L14))</f>
        <v>2507706.04</v>
      </c>
      <c r="O14" s="63">
        <v>2504326.0876404974</v>
      </c>
      <c r="P14" s="64">
        <f>IF(O14=V14,"Mínimo",IF(O14=W14,"Máximo",O14))</f>
        <v>2504326.0876404974</v>
      </c>
      <c r="Q14" s="65">
        <f>IF(O14=V14,0,IF(O14=W14,0,O14))</f>
        <v>2504326.0876404974</v>
      </c>
      <c r="R14" s="63">
        <v>3808000</v>
      </c>
      <c r="S14" s="64" t="str">
        <f>IF(R14=V14,"Mínimo",IF(R14=W14,"Máximo",R14))</f>
        <v>Máximo</v>
      </c>
      <c r="T14" s="65">
        <f>IF(R14=V14,0,IF(R14=W14,0,R14))</f>
        <v>0</v>
      </c>
      <c r="U14" s="66">
        <f>COUNT(G14,J14,M14,O14,S14)</f>
        <v>3</v>
      </c>
      <c r="V14" s="63">
        <f>MIN(F14,I14,L14,O14,R14)</f>
        <v>2484691.0876404978</v>
      </c>
      <c r="W14" s="65">
        <f>MAX(F14,I14,L14,O14,R14)</f>
        <v>3808000</v>
      </c>
      <c r="X14" s="67">
        <f>ROUND((H14+K14+N14+Q14+T14)/U14,0)</f>
        <v>2662344</v>
      </c>
      <c r="Y14" s="67">
        <f>+X14*E14</f>
        <v>5324688</v>
      </c>
      <c r="Z14" s="67">
        <f t="shared" si="0"/>
        <v>42597504</v>
      </c>
    </row>
    <row r="15" spans="1:26" ht="21" hidden="1" x14ac:dyDescent="0.25">
      <c r="A15" s="50"/>
      <c r="B15" s="50"/>
      <c r="C15" s="50" t="s">
        <v>29</v>
      </c>
      <c r="D15" s="50"/>
      <c r="E15" s="50"/>
      <c r="F15" s="51"/>
      <c r="G15" s="52"/>
      <c r="H15" s="53"/>
      <c r="I15" s="51"/>
      <c r="J15" s="52"/>
      <c r="K15" s="53"/>
      <c r="L15" s="51"/>
      <c r="M15" s="52"/>
      <c r="N15" s="53"/>
      <c r="O15" s="51"/>
      <c r="P15" s="52"/>
      <c r="Q15" s="53"/>
      <c r="R15" s="51"/>
      <c r="S15" s="52"/>
      <c r="T15" s="53"/>
      <c r="U15" s="54"/>
      <c r="V15" s="51"/>
      <c r="W15" s="53"/>
      <c r="X15" s="55"/>
      <c r="Y15" s="55"/>
      <c r="Z15" s="55">
        <f t="shared" si="0"/>
        <v>0</v>
      </c>
    </row>
    <row r="16" spans="1:26" hidden="1" x14ac:dyDescent="0.25">
      <c r="A16" s="62">
        <f>VLOOKUP($B16,'[8]Hoja2 (2)'!$A:$E,5,0)</f>
        <v>0</v>
      </c>
      <c r="B16" s="62">
        <v>8</v>
      </c>
      <c r="C16" s="62" t="s">
        <v>30</v>
      </c>
      <c r="D16" s="62" t="s">
        <v>158</v>
      </c>
      <c r="E16" s="62">
        <v>1</v>
      </c>
      <c r="F16" s="63">
        <v>1403332.5435320176</v>
      </c>
      <c r="G16" s="64" t="str">
        <f>IF(F16=V16,"Mínimo",IF(F16=W16,"Máximo",F16))</f>
        <v>Mínimo</v>
      </c>
      <c r="H16" s="65">
        <f>IF(F16=V16,0,IF(F16=W16,0,F16))</f>
        <v>0</v>
      </c>
      <c r="I16" s="63">
        <v>2023000</v>
      </c>
      <c r="J16" s="64" t="str">
        <f>IF(I16=V16,"Mínimo",IF(I16=W16,"Máximo",I16))</f>
        <v>Máximo</v>
      </c>
      <c r="K16" s="65">
        <f>IF(I16=V16,0,IF(I16=W16,0,I16))</f>
        <v>0</v>
      </c>
      <c r="L16" s="63">
        <v>1658680.31</v>
      </c>
      <c r="M16" s="64">
        <f>IF(L16=V16,"Mínimo",IF(L16=W16,"Máximo",L16))</f>
        <v>1658680.31</v>
      </c>
      <c r="N16" s="65">
        <f>IF(L16=V16,0,IF(L16=W16,0,L16))</f>
        <v>1658680.31</v>
      </c>
      <c r="O16" s="63">
        <v>1422967.5435320176</v>
      </c>
      <c r="P16" s="64">
        <f>IF(O16=V16,"Mínimo",IF(O16=W16,"Máximo",O16))</f>
        <v>1422967.5435320176</v>
      </c>
      <c r="Q16" s="65">
        <f>IF(O16=V16,0,IF(O16=W16,0,O16))</f>
        <v>1422967.5435320176</v>
      </c>
      <c r="R16" s="63">
        <v>1904000</v>
      </c>
      <c r="S16" s="64">
        <f>IF(R16=V16,"Mínimo",IF(R16=W16,"Máximo",R16))</f>
        <v>1904000</v>
      </c>
      <c r="T16" s="65">
        <f>IF(R16=V16,0,IF(R16=W16,0,R16))</f>
        <v>1904000</v>
      </c>
      <c r="U16" s="66">
        <f>COUNT(G16,J16,M16,O16,S16)</f>
        <v>3</v>
      </c>
      <c r="V16" s="63">
        <f>MIN(F16,I16,L16,O16,R16)</f>
        <v>1403332.5435320176</v>
      </c>
      <c r="W16" s="65">
        <f>MAX(F16,I16,L16,O16,R16)</f>
        <v>2023000</v>
      </c>
      <c r="X16" s="67">
        <f>ROUND((H16+K16+N16+Q16+T16)/U16,0)</f>
        <v>1661883</v>
      </c>
      <c r="Y16" s="67">
        <f>+X16*E16</f>
        <v>1661883</v>
      </c>
      <c r="Z16" s="67">
        <f t="shared" si="0"/>
        <v>13295064</v>
      </c>
    </row>
    <row r="17" spans="1:26" hidden="1" x14ac:dyDescent="0.25">
      <c r="A17" s="50"/>
      <c r="B17" s="50"/>
      <c r="C17" s="50" t="s">
        <v>31</v>
      </c>
      <c r="D17" s="50"/>
      <c r="E17" s="50"/>
      <c r="F17" s="51"/>
      <c r="G17" s="52"/>
      <c r="H17" s="53"/>
      <c r="I17" s="51"/>
      <c r="J17" s="52"/>
      <c r="K17" s="53"/>
      <c r="L17" s="51"/>
      <c r="M17" s="52"/>
      <c r="N17" s="53"/>
      <c r="O17" s="51"/>
      <c r="P17" s="52"/>
      <c r="Q17" s="53"/>
      <c r="R17" s="51"/>
      <c r="S17" s="52"/>
      <c r="T17" s="53"/>
      <c r="U17" s="54"/>
      <c r="V17" s="51"/>
      <c r="W17" s="53"/>
      <c r="X17" s="55"/>
      <c r="Y17" s="55"/>
      <c r="Z17" s="55">
        <f t="shared" si="0"/>
        <v>0</v>
      </c>
    </row>
    <row r="18" spans="1:26" hidden="1" x14ac:dyDescent="0.25">
      <c r="A18" s="50"/>
      <c r="B18" s="50"/>
      <c r="C18" s="50" t="s">
        <v>32</v>
      </c>
      <c r="D18" s="50"/>
      <c r="E18" s="50"/>
      <c r="F18" s="51"/>
      <c r="G18" s="52"/>
      <c r="H18" s="53"/>
      <c r="I18" s="51"/>
      <c r="J18" s="52"/>
      <c r="K18" s="53"/>
      <c r="L18" s="51"/>
      <c r="M18" s="52"/>
      <c r="N18" s="53"/>
      <c r="O18" s="51"/>
      <c r="P18" s="52"/>
      <c r="Q18" s="53"/>
      <c r="R18" s="51"/>
      <c r="S18" s="52"/>
      <c r="T18" s="53"/>
      <c r="U18" s="54"/>
      <c r="V18" s="51"/>
      <c r="W18" s="53"/>
      <c r="X18" s="55"/>
      <c r="Y18" s="55"/>
      <c r="Z18" s="55">
        <f t="shared" si="0"/>
        <v>0</v>
      </c>
    </row>
    <row r="19" spans="1:26" ht="31.5" hidden="1" x14ac:dyDescent="0.25">
      <c r="A19" s="62">
        <f>VLOOKUP($B19,'[8]Hoja2 (2)'!$A:$E,5,0)</f>
        <v>184</v>
      </c>
      <c r="B19" s="62">
        <v>9</v>
      </c>
      <c r="C19" s="62" t="s">
        <v>33</v>
      </c>
      <c r="D19" s="62" t="s">
        <v>158</v>
      </c>
      <c r="E19" s="106">
        <v>140</v>
      </c>
      <c r="F19" s="63">
        <v>1782.1439999999998</v>
      </c>
      <c r="G19" s="64">
        <f>IF(F19=V19,"Mínimo",IF(F19=W19,"Máximo",F19))</f>
        <v>1782.1439999999998</v>
      </c>
      <c r="H19" s="65">
        <f>IF(F19=V19,0,IF(F19=W19,0,F19))</f>
        <v>1782.1439999999998</v>
      </c>
      <c r="I19" s="63">
        <v>2261</v>
      </c>
      <c r="J19" s="64">
        <f>IF(I19=V19,"Mínimo",IF(I19=W19,"Máximo",I19))</f>
        <v>2261</v>
      </c>
      <c r="K19" s="65">
        <f>IF(I19=V19,0,IF(I19=W19,0,I19))</f>
        <v>2261</v>
      </c>
      <c r="L19" s="63">
        <v>2380</v>
      </c>
      <c r="M19" s="64">
        <f>IF(L19=V19,"Mínimo",IF(L19=W19,"Máximo",L19))</f>
        <v>2380</v>
      </c>
      <c r="N19" s="65">
        <f>IF(L19=V19,0,IF(L19=W19,0,L19))</f>
        <v>2380</v>
      </c>
      <c r="O19" s="63">
        <v>1485.12</v>
      </c>
      <c r="P19" s="64" t="str">
        <f>IF(O19=V19,"Mínimo",IF(O19=W19,"Máximo",O19))</f>
        <v>Mínimo</v>
      </c>
      <c r="Q19" s="65">
        <f>IF(O19=V19,0,IF(O19=W19,0,O19))</f>
        <v>0</v>
      </c>
      <c r="R19" s="63">
        <v>4760</v>
      </c>
      <c r="S19" s="64" t="str">
        <f>IF(R19=V19,"Mínimo",IF(R19=W19,"Máximo",R19))</f>
        <v>Máximo</v>
      </c>
      <c r="T19" s="65">
        <f>IF(R19=V19,0,IF(R19=W19,0,R19))</f>
        <v>0</v>
      </c>
      <c r="U19" s="66">
        <f>COUNT(G19,J19,M19,O19,S19)</f>
        <v>4</v>
      </c>
      <c r="V19" s="63">
        <f>MIN(F19,I19,L19,O19,R19)</f>
        <v>1485.12</v>
      </c>
      <c r="W19" s="65">
        <f>MAX(F19,I19,L19,O19,R19)</f>
        <v>4760</v>
      </c>
      <c r="X19" s="67">
        <f>ROUND((H19+K19+N19+Q19+T19)/U19,0)</f>
        <v>1606</v>
      </c>
      <c r="Y19" s="67">
        <f>+X19*E19</f>
        <v>224840</v>
      </c>
      <c r="Z19" s="67">
        <f t="shared" si="0"/>
        <v>1798720</v>
      </c>
    </row>
    <row r="20" spans="1:26" ht="42" hidden="1" x14ac:dyDescent="0.25">
      <c r="A20" s="62">
        <f>VLOOKUP($B20,'[8]Hoja2 (2)'!$A:$E,5,0)</f>
        <v>175</v>
      </c>
      <c r="B20" s="62">
        <v>10</v>
      </c>
      <c r="C20" s="62" t="s">
        <v>34</v>
      </c>
      <c r="D20" s="62" t="s">
        <v>158</v>
      </c>
      <c r="E20" s="106">
        <v>50</v>
      </c>
      <c r="F20" s="63">
        <v>9274.86</v>
      </c>
      <c r="G20" s="64">
        <f>IF(F20=V20,"Mínimo",IF(F20=W20,"Máximo",F20))</f>
        <v>9274.86</v>
      </c>
      <c r="H20" s="65">
        <f>IF(F20=V20,0,IF(F20=W20,0,F20))</f>
        <v>9274.86</v>
      </c>
      <c r="I20" s="63">
        <v>8211</v>
      </c>
      <c r="J20" s="64">
        <f>IF(I20=V20,"Mínimo",IF(I20=W20,"Máximo",I20))</f>
        <v>8211</v>
      </c>
      <c r="K20" s="65">
        <f>IF(I20=V20,0,IF(I20=W20,0,I20))</f>
        <v>8211</v>
      </c>
      <c r="L20" s="63">
        <v>15470</v>
      </c>
      <c r="M20" s="64" t="str">
        <f>IF(L20=V20,"Mínimo",IF(L20=W20,"Máximo",L20))</f>
        <v>Máximo</v>
      </c>
      <c r="N20" s="65">
        <f>IF(L20=V20,0,IF(L20=W20,0,L20))</f>
        <v>0</v>
      </c>
      <c r="O20" s="63">
        <v>7729.05</v>
      </c>
      <c r="P20" s="64" t="str">
        <f>IF(O20=V20,"Mínimo",IF(O20=W20,"Máximo",O20))</f>
        <v>Mínimo</v>
      </c>
      <c r="Q20" s="65">
        <f>IF(O20=V20,0,IF(O20=W20,0,O20))</f>
        <v>0</v>
      </c>
      <c r="R20" s="63">
        <v>10710</v>
      </c>
      <c r="S20" s="64">
        <f>IF(R20=V20,"Mínimo",IF(R20=W20,"Máximo",R20))</f>
        <v>10710</v>
      </c>
      <c r="T20" s="65">
        <f>IF(R20=V20,0,IF(R20=W20,0,R20))</f>
        <v>10710</v>
      </c>
      <c r="U20" s="66">
        <f>COUNT(G20,J20,M20,O20,S20)</f>
        <v>4</v>
      </c>
      <c r="V20" s="63">
        <f>MIN(F20,I20,L20,O20,R20)</f>
        <v>7729.05</v>
      </c>
      <c r="W20" s="65">
        <f>MAX(F20,I20,L20,O20,R20)</f>
        <v>15470</v>
      </c>
      <c r="X20" s="67">
        <f>ROUND((H20+K20+N20+Q20+T20)/U20,0)</f>
        <v>7049</v>
      </c>
      <c r="Y20" s="67">
        <f>+X20*E20</f>
        <v>352450</v>
      </c>
      <c r="Z20" s="67">
        <f t="shared" si="0"/>
        <v>2819600</v>
      </c>
    </row>
    <row r="21" spans="1:26" ht="73.5" x14ac:dyDescent="0.25">
      <c r="A21" s="62">
        <f>VLOOKUP($B21,'[8]Hoja2 (2)'!$A:$E,5,0)</f>
        <v>170</v>
      </c>
      <c r="B21" s="62">
        <v>11</v>
      </c>
      <c r="C21" s="62" t="s">
        <v>35</v>
      </c>
      <c r="D21" s="62" t="s">
        <v>158</v>
      </c>
      <c r="E21" s="107">
        <v>214</v>
      </c>
      <c r="F21" s="63">
        <v>25628.315999999999</v>
      </c>
      <c r="G21" s="64">
        <f>IF(F21=V21,"Mínimo",IF(F21=W21,"Máximo",F21))</f>
        <v>25628.315999999999</v>
      </c>
      <c r="H21" s="65">
        <f>IF(F21=V21,0,IF(F21=W21,0,F21))</f>
        <v>25628.315999999999</v>
      </c>
      <c r="I21" s="63">
        <v>27370</v>
      </c>
      <c r="J21" s="64">
        <f>IF(I21=V21,"Mínimo",IF(I21=W21,"Máximo",I21))</f>
        <v>27370</v>
      </c>
      <c r="K21" s="65">
        <f>IF(I21=V21,0,IF(I21=W21,0,I21))</f>
        <v>27370</v>
      </c>
      <c r="L21" s="63">
        <v>39865</v>
      </c>
      <c r="M21" s="64" t="str">
        <f>IF(L21=V21,"Mínimo",IF(L21=W21,"Máximo",L21))</f>
        <v>Máximo</v>
      </c>
      <c r="N21" s="65">
        <f>IF(L21=V21,0,IF(L21=W21,0,L21))</f>
        <v>0</v>
      </c>
      <c r="O21" s="63">
        <v>21356.93</v>
      </c>
      <c r="P21" s="64" t="str">
        <f>IF(O21=V21,"Mínimo",IF(O21=W21,"Máximo",O21))</f>
        <v>Mínimo</v>
      </c>
      <c r="Q21" s="65">
        <f>IF(O21=V21,0,IF(O21=W21,0,O21))</f>
        <v>0</v>
      </c>
      <c r="R21" s="63">
        <v>21420</v>
      </c>
      <c r="S21" s="64">
        <f>IF(R21=V21,"Mínimo",IF(R21=W21,"Máximo",R21))</f>
        <v>21420</v>
      </c>
      <c r="T21" s="65">
        <f>IF(R21=V21,0,IF(R21=W21,0,R21))</f>
        <v>21420</v>
      </c>
      <c r="U21" s="66">
        <f>COUNT(G21,J21,M21,O21,S21)</f>
        <v>4</v>
      </c>
      <c r="V21" s="63">
        <f>MIN(F21,I21,L21,O21,R21)</f>
        <v>21356.93</v>
      </c>
      <c r="W21" s="65">
        <f>MAX(F21,I21,L21,O21,R21)</f>
        <v>39865</v>
      </c>
      <c r="X21" s="67">
        <f>ROUND((H21+K21+N21+Q21+T21)/U21,0)</f>
        <v>18605</v>
      </c>
      <c r="Y21" s="67">
        <f>+X21*E21</f>
        <v>3981470</v>
      </c>
      <c r="Z21" s="67">
        <f t="shared" si="0"/>
        <v>31851760</v>
      </c>
    </row>
    <row r="22" spans="1:26" ht="31.5" hidden="1" x14ac:dyDescent="0.25">
      <c r="A22" s="62">
        <f>VLOOKUP($B22,'[8]Hoja2 (2)'!$A:$E,5,0)</f>
        <v>174</v>
      </c>
      <c r="B22" s="62">
        <v>12</v>
      </c>
      <c r="C22" s="62" t="s">
        <v>36</v>
      </c>
      <c r="D22" s="62" t="s">
        <v>158</v>
      </c>
      <c r="E22" s="106">
        <v>4</v>
      </c>
      <c r="F22" s="63">
        <v>22419.599999999999</v>
      </c>
      <c r="G22" s="64">
        <f>IF(F22=V22,"Mínimo",IF(F22=W22,"Máximo",F22))</f>
        <v>22419.599999999999</v>
      </c>
      <c r="H22" s="65">
        <f>IF(F22=V22,0,IF(F22=W22,0,F22))</f>
        <v>22419.599999999999</v>
      </c>
      <c r="I22" s="63">
        <v>20230</v>
      </c>
      <c r="J22" s="64">
        <f>IF(I22=V22,"Mínimo",IF(I22=W22,"Máximo",I22))</f>
        <v>20230</v>
      </c>
      <c r="K22" s="65">
        <f>IF(I22=V22,0,IF(I22=W22,0,I22))</f>
        <v>20230</v>
      </c>
      <c r="L22" s="63">
        <v>22729</v>
      </c>
      <c r="M22" s="64" t="str">
        <f>IF(L22=V22,"Mínimo",IF(L22=W22,"Máximo",L22))</f>
        <v>Máximo</v>
      </c>
      <c r="N22" s="65">
        <f>IF(L22=V22,0,IF(L22=W22,0,L22))</f>
        <v>0</v>
      </c>
      <c r="O22" s="63">
        <v>18683</v>
      </c>
      <c r="P22" s="64" t="str">
        <f>IF(O22=V22,"Mínimo",IF(O22=W22,"Máximo",O22))</f>
        <v>Mínimo</v>
      </c>
      <c r="Q22" s="65">
        <f>IF(O22=V22,0,IF(O22=W22,0,O22))</f>
        <v>0</v>
      </c>
      <c r="R22" s="63">
        <v>21420</v>
      </c>
      <c r="S22" s="64">
        <f>IF(R22=V22,"Mínimo",IF(R22=W22,"Máximo",R22))</f>
        <v>21420</v>
      </c>
      <c r="T22" s="65">
        <f>IF(R22=V22,0,IF(R22=W22,0,R22))</f>
        <v>21420</v>
      </c>
      <c r="U22" s="66">
        <f>COUNT(G22,J22,M22,O22,S22)</f>
        <v>4</v>
      </c>
      <c r="V22" s="63">
        <f>MIN(F22,I22,L22,O22,R22)</f>
        <v>18683</v>
      </c>
      <c r="W22" s="65">
        <f>MAX(F22,I22,L22,O22,R22)</f>
        <v>22729</v>
      </c>
      <c r="X22" s="67">
        <f>ROUND((H22+K22+N22+Q22+T22)/U22,0)</f>
        <v>16017</v>
      </c>
      <c r="Y22" s="67">
        <f>+X22*E22</f>
        <v>64068</v>
      </c>
      <c r="Z22" s="67">
        <f t="shared" si="0"/>
        <v>512544</v>
      </c>
    </row>
    <row r="23" spans="1:26" ht="31.5" hidden="1" x14ac:dyDescent="0.25">
      <c r="A23" s="62">
        <f>VLOOKUP($B23,'[8]Hoja2 (2)'!$A:$E,5,0)</f>
        <v>216</v>
      </c>
      <c r="B23" s="62">
        <v>13</v>
      </c>
      <c r="C23" s="62" t="s">
        <v>37</v>
      </c>
      <c r="D23" s="62" t="s">
        <v>158</v>
      </c>
      <c r="E23" s="106">
        <v>2</v>
      </c>
      <c r="F23" s="63">
        <v>18421.2</v>
      </c>
      <c r="G23" s="64">
        <f>IF(F23=V23,"Mínimo",IF(F23=W23,"Máximo",F23))</f>
        <v>18421.2</v>
      </c>
      <c r="H23" s="65">
        <f>IF(F23=V23,0,IF(F23=W23,0,F23))</f>
        <v>18421.2</v>
      </c>
      <c r="I23" s="63">
        <v>35700</v>
      </c>
      <c r="J23" s="64">
        <f>IF(I23=V23,"Mínimo",IF(I23=W23,"Máximo",I23))</f>
        <v>35700</v>
      </c>
      <c r="K23" s="65">
        <f>IF(I23=V23,0,IF(I23=W23,0,I23))</f>
        <v>35700</v>
      </c>
      <c r="L23" s="63">
        <v>59500</v>
      </c>
      <c r="M23" s="64" t="str">
        <f>IF(L23=V23,"Mínimo",IF(L23=W23,"Máximo",L23))</f>
        <v>Máximo</v>
      </c>
      <c r="N23" s="65">
        <f>IF(L23=V23,0,IF(L23=W23,0,L23))</f>
        <v>0</v>
      </c>
      <c r="O23" s="63">
        <v>15351</v>
      </c>
      <c r="P23" s="64" t="str">
        <f>IF(O23=V23,"Mínimo",IF(O23=W23,"Máximo",O23))</f>
        <v>Mínimo</v>
      </c>
      <c r="Q23" s="65">
        <f>IF(O23=V23,0,IF(O23=W23,0,O23))</f>
        <v>0</v>
      </c>
      <c r="R23" s="63">
        <v>17850</v>
      </c>
      <c r="S23" s="64">
        <f>IF(R23=V23,"Mínimo",IF(R23=W23,"Máximo",R23))</f>
        <v>17850</v>
      </c>
      <c r="T23" s="65">
        <f>IF(R23=V23,0,IF(R23=W23,0,R23))</f>
        <v>17850</v>
      </c>
      <c r="U23" s="66">
        <f>COUNT(G23,J23,M23,O23,S23)</f>
        <v>4</v>
      </c>
      <c r="V23" s="63">
        <f>MIN(F23,I23,L23,O23,R23)</f>
        <v>15351</v>
      </c>
      <c r="W23" s="65">
        <f>MAX(F23,I23,L23,O23,R23)</f>
        <v>59500</v>
      </c>
      <c r="X23" s="67">
        <f>ROUND((H23+K23+N23+Q23+T23)/U23,0)</f>
        <v>17993</v>
      </c>
      <c r="Y23" s="67">
        <f>+X23*E23</f>
        <v>35986</v>
      </c>
      <c r="Z23" s="67">
        <f t="shared" si="0"/>
        <v>287888</v>
      </c>
    </row>
    <row r="24" spans="1:26" ht="31.5" hidden="1" x14ac:dyDescent="0.25">
      <c r="A24" s="62">
        <f>VLOOKUP($B24,'[8]Hoja2 (2)'!$A:$E,5,0)</f>
        <v>163</v>
      </c>
      <c r="B24" s="62">
        <v>14</v>
      </c>
      <c r="C24" s="62" t="s">
        <v>38</v>
      </c>
      <c r="D24" s="62" t="s">
        <v>158</v>
      </c>
      <c r="E24" s="106">
        <v>22</v>
      </c>
      <c r="F24" s="63">
        <v>3394.3560000000002</v>
      </c>
      <c r="G24" s="64">
        <f>IF(F24=V24,"Mínimo",IF(F24=W24,"Máximo",F24))</f>
        <v>3394.3560000000002</v>
      </c>
      <c r="H24" s="65">
        <f>IF(F24=V24,0,IF(F24=W24,0,F24))</f>
        <v>3394.3560000000002</v>
      </c>
      <c r="I24" s="63">
        <v>3570</v>
      </c>
      <c r="J24" s="64">
        <f>IF(I24=V24,"Mínimo",IF(I24=W24,"Máximo",I24))</f>
        <v>3570</v>
      </c>
      <c r="K24" s="65">
        <f>IF(I24=V24,0,IF(I24=W24,0,I24))</f>
        <v>3570</v>
      </c>
      <c r="L24" s="63">
        <v>4284</v>
      </c>
      <c r="M24" s="64">
        <f>IF(L24=V24,"Mínimo",IF(L24=W24,"Máximo",L24))</f>
        <v>4284</v>
      </c>
      <c r="N24" s="65">
        <f>IF(L24=V24,0,IF(L24=W24,0,L24))</f>
        <v>4284</v>
      </c>
      <c r="O24" s="63">
        <v>2828.63</v>
      </c>
      <c r="P24" s="64" t="str">
        <f>IF(O24=V24,"Mínimo",IF(O24=W24,"Máximo",O24))</f>
        <v>Mínimo</v>
      </c>
      <c r="Q24" s="65">
        <f>IF(O24=V24,0,IF(O24=W24,0,O24))</f>
        <v>0</v>
      </c>
      <c r="R24" s="63">
        <v>10710</v>
      </c>
      <c r="S24" s="64" t="str">
        <f>IF(R24=V24,"Mínimo",IF(R24=W24,"Máximo",R24))</f>
        <v>Máximo</v>
      </c>
      <c r="T24" s="65">
        <f>IF(R24=V24,0,IF(R24=W24,0,R24))</f>
        <v>0</v>
      </c>
      <c r="U24" s="66">
        <f>COUNT(G24,J24,M24,O24,S24)</f>
        <v>4</v>
      </c>
      <c r="V24" s="63">
        <f>MIN(F24,I24,L24,O24,R24)</f>
        <v>2828.63</v>
      </c>
      <c r="W24" s="65">
        <f>MAX(F24,I24,L24,O24,R24)</f>
        <v>10710</v>
      </c>
      <c r="X24" s="67">
        <f>ROUND((H24+K24+N24+Q24+T24)/U24,0)</f>
        <v>2812</v>
      </c>
      <c r="Y24" s="67">
        <f>+X24*E24</f>
        <v>61864</v>
      </c>
      <c r="Z24" s="67">
        <f t="shared" si="0"/>
        <v>494912</v>
      </c>
    </row>
    <row r="25" spans="1:26" ht="31.5" hidden="1" x14ac:dyDescent="0.25">
      <c r="A25" s="62">
        <f>VLOOKUP($B25,'[8]Hoja2 (2)'!$A:$E,5,0)</f>
        <v>0</v>
      </c>
      <c r="B25" s="62">
        <v>15</v>
      </c>
      <c r="C25" s="62" t="s">
        <v>39</v>
      </c>
      <c r="D25" s="62" t="s">
        <v>158</v>
      </c>
      <c r="E25" s="62">
        <v>0</v>
      </c>
      <c r="F25" s="63">
        <v>16993.2</v>
      </c>
      <c r="G25" s="64">
        <f>IF(F25=V25,"Mínimo",IF(F25=W25,"Máximo",F25))</f>
        <v>16993.2</v>
      </c>
      <c r="H25" s="65">
        <f>IF(F25=V25,0,IF(F25=W25,0,F25))</f>
        <v>16993.2</v>
      </c>
      <c r="I25" s="63">
        <v>17850</v>
      </c>
      <c r="J25" s="64">
        <f>IF(I25=V25,"Mínimo",IF(I25=W25,"Máximo",I25))</f>
        <v>17850</v>
      </c>
      <c r="K25" s="65">
        <f>IF(I25=V25,0,IF(I25=W25,0,I25))</f>
        <v>17850</v>
      </c>
      <c r="L25" s="63">
        <v>20230</v>
      </c>
      <c r="M25" s="64" t="str">
        <f>IF(L25=V25,"Mínimo",IF(L25=W25,"Máximo",L25))</f>
        <v>Máximo</v>
      </c>
      <c r="N25" s="65">
        <f>IF(L25=V25,0,IF(L25=W25,0,L25))</f>
        <v>0</v>
      </c>
      <c r="O25" s="63">
        <v>14161</v>
      </c>
      <c r="P25" s="64" t="str">
        <f>IF(O25=V25,"Mínimo",IF(O25=W25,"Máximo",O25))</f>
        <v>Mínimo</v>
      </c>
      <c r="Q25" s="65">
        <f>IF(O25=V25,0,IF(O25=W25,0,O25))</f>
        <v>0</v>
      </c>
      <c r="R25" s="63">
        <v>17850</v>
      </c>
      <c r="S25" s="64">
        <f>IF(R25=V25,"Mínimo",IF(R25=W25,"Máximo",R25))</f>
        <v>17850</v>
      </c>
      <c r="T25" s="65">
        <f>IF(R25=V25,0,IF(R25=W25,0,R25))</f>
        <v>17850</v>
      </c>
      <c r="U25" s="66">
        <f>COUNT(G25,J25,M25,O25,S25)</f>
        <v>4</v>
      </c>
      <c r="V25" s="63">
        <f>MIN(F25,I25,L25,O25,R25)</f>
        <v>14161</v>
      </c>
      <c r="W25" s="65">
        <f>MAX(F25,I25,L25,O25,R25)</f>
        <v>20230</v>
      </c>
      <c r="X25" s="67">
        <f>ROUND((H25+K25+N25+Q25+T25)/U25,0)</f>
        <v>13173</v>
      </c>
      <c r="Y25" s="67">
        <f>+X25*E25</f>
        <v>0</v>
      </c>
      <c r="Z25" s="67">
        <f t="shared" si="0"/>
        <v>0</v>
      </c>
    </row>
    <row r="26" spans="1:26" ht="52.5" hidden="1" x14ac:dyDescent="0.25">
      <c r="A26" s="62">
        <f>VLOOKUP($B26,'[8]Hoja2 (2)'!$A:$E,5,0)</f>
        <v>0</v>
      </c>
      <c r="B26" s="62">
        <v>16</v>
      </c>
      <c r="C26" s="62" t="s">
        <v>40</v>
      </c>
      <c r="D26" s="62" t="s">
        <v>158</v>
      </c>
      <c r="E26" s="62">
        <v>0</v>
      </c>
      <c r="F26" s="63">
        <v>12709.2</v>
      </c>
      <c r="G26" s="64">
        <f>IF(F26=V26,"Mínimo",IF(F26=W26,"Máximo",F26))</f>
        <v>12709.2</v>
      </c>
      <c r="H26" s="65">
        <f>IF(F26=V26,0,IF(F26=W26,0,F26))</f>
        <v>12709.2</v>
      </c>
      <c r="I26" s="63">
        <v>15470</v>
      </c>
      <c r="J26" s="64">
        <f>IF(I26=V26,"Mínimo",IF(I26=W26,"Máximo",I26))</f>
        <v>15470</v>
      </c>
      <c r="K26" s="65">
        <f>IF(I26=V26,0,IF(I26=W26,0,I26))</f>
        <v>15470</v>
      </c>
      <c r="L26" s="63">
        <v>20944</v>
      </c>
      <c r="M26" s="64" t="str">
        <f>IF(L26=V26,"Mínimo",IF(L26=W26,"Máximo",L26))</f>
        <v>Máximo</v>
      </c>
      <c r="N26" s="65">
        <f>IF(L26=V26,0,IF(L26=W26,0,L26))</f>
        <v>0</v>
      </c>
      <c r="O26" s="63">
        <v>10591</v>
      </c>
      <c r="P26" s="64">
        <f>IF(O26=V26,"Mínimo",IF(O26=W26,"Máximo",O26))</f>
        <v>10591</v>
      </c>
      <c r="Q26" s="65">
        <f>IF(O26=V26,0,IF(O26=W26,0,O26))</f>
        <v>10591</v>
      </c>
      <c r="R26" s="63">
        <v>4760</v>
      </c>
      <c r="S26" s="64" t="str">
        <f>IF(R26=V26,"Mínimo",IF(R26=W26,"Máximo",R26))</f>
        <v>Mínimo</v>
      </c>
      <c r="T26" s="65">
        <f>IF(R26=V26,0,IF(R26=W26,0,R26))</f>
        <v>0</v>
      </c>
      <c r="U26" s="66">
        <f>COUNT(G26,J26,M26,O26,S26)</f>
        <v>3</v>
      </c>
      <c r="V26" s="63">
        <f>MIN(F26,I26,L26,O26,R26)</f>
        <v>4760</v>
      </c>
      <c r="W26" s="65">
        <f>MAX(F26,I26,L26,O26,R26)</f>
        <v>20944</v>
      </c>
      <c r="X26" s="67">
        <f>ROUND((H26+K26+N26+Q26+T26)/U26,0)</f>
        <v>12923</v>
      </c>
      <c r="Y26" s="67">
        <f>+X26*E26</f>
        <v>0</v>
      </c>
      <c r="Z26" s="67">
        <f t="shared" si="0"/>
        <v>0</v>
      </c>
    </row>
    <row r="27" spans="1:26" ht="31.5" hidden="1" x14ac:dyDescent="0.25">
      <c r="A27" s="62">
        <f>VLOOKUP($B27,'[8]Hoja2 (2)'!$A:$E,5,0)</f>
        <v>0</v>
      </c>
      <c r="B27" s="62">
        <v>17</v>
      </c>
      <c r="C27" s="62" t="s">
        <v>41</v>
      </c>
      <c r="D27" s="62" t="s">
        <v>158</v>
      </c>
      <c r="E27" s="62">
        <v>0</v>
      </c>
      <c r="F27" s="63">
        <v>3712.8</v>
      </c>
      <c r="G27" s="64">
        <f>IF(F27=V27,"Mínimo",IF(F27=W27,"Máximo",F27))</f>
        <v>3712.8</v>
      </c>
      <c r="H27" s="65">
        <f>IF(F27=V27,0,IF(F27=W27,0,F27))</f>
        <v>3712.8</v>
      </c>
      <c r="I27" s="63">
        <v>11900</v>
      </c>
      <c r="J27" s="64">
        <f>IF(I27=V27,"Mínimo",IF(I27=W27,"Máximo",I27))</f>
        <v>11900</v>
      </c>
      <c r="K27" s="65">
        <f>IF(I27=V27,0,IF(I27=W27,0,I27))</f>
        <v>11900</v>
      </c>
      <c r="L27" s="63">
        <v>43792</v>
      </c>
      <c r="M27" s="64" t="str">
        <f>IF(L27=V27,"Mínimo",IF(L27=W27,"Máximo",L27))</f>
        <v>Máximo</v>
      </c>
      <c r="N27" s="65">
        <f>IF(L27=V27,0,IF(L27=W27,0,L27))</f>
        <v>0</v>
      </c>
      <c r="O27" s="63">
        <v>3094</v>
      </c>
      <c r="P27" s="64" t="str">
        <f>IF(O27=V27,"Mínimo",IF(O27=W27,"Máximo",O27))</f>
        <v>Mínimo</v>
      </c>
      <c r="Q27" s="65">
        <f>IF(O27=V27,0,IF(O27=W27,0,O27))</f>
        <v>0</v>
      </c>
      <c r="R27" s="63">
        <v>17850</v>
      </c>
      <c r="S27" s="64">
        <f>IF(R27=V27,"Mínimo",IF(R27=W27,"Máximo",R27))</f>
        <v>17850</v>
      </c>
      <c r="T27" s="65">
        <f>IF(R27=V27,0,IF(R27=W27,0,R27))</f>
        <v>17850</v>
      </c>
      <c r="U27" s="66">
        <f>COUNT(G27,J27,M27,O27,S27)</f>
        <v>4</v>
      </c>
      <c r="V27" s="63">
        <f>MIN(F27,I27,L27,O27,R27)</f>
        <v>3094</v>
      </c>
      <c r="W27" s="65">
        <f>MAX(F27,I27,L27,O27,R27)</f>
        <v>43792</v>
      </c>
      <c r="X27" s="67">
        <f>ROUND((H27+K27+N27+Q27+T27)/U27,0)</f>
        <v>8366</v>
      </c>
      <c r="Y27" s="67">
        <f>+X27*E27</f>
        <v>0</v>
      </c>
      <c r="Z27" s="67">
        <f t="shared" si="0"/>
        <v>0</v>
      </c>
    </row>
    <row r="28" spans="1:26" ht="52.5" hidden="1" x14ac:dyDescent="0.25">
      <c r="A28" s="62">
        <f>VLOOKUP($B28,'[8]Hoja2 (2)'!$A:$E,5,0)</f>
        <v>169</v>
      </c>
      <c r="B28" s="62">
        <v>18</v>
      </c>
      <c r="C28" s="62" t="s">
        <v>42</v>
      </c>
      <c r="D28" s="62" t="s">
        <v>158</v>
      </c>
      <c r="E28" s="106">
        <v>5</v>
      </c>
      <c r="F28" s="63">
        <v>99817.2</v>
      </c>
      <c r="G28" s="64">
        <f>IF(F28=V28,"Mínimo",IF(F28=W28,"Máximo",F28))</f>
        <v>99817.2</v>
      </c>
      <c r="H28" s="65">
        <f>IF(F28=V28,0,IF(F28=W28,0,F28))</f>
        <v>99817.2</v>
      </c>
      <c r="I28" s="63">
        <v>166600</v>
      </c>
      <c r="J28" s="64">
        <f>IF(I28=V28,"Mínimo",IF(I28=W28,"Máximo",I28))</f>
        <v>166600</v>
      </c>
      <c r="K28" s="65">
        <f>IF(I28=V28,0,IF(I28=W28,0,I28))</f>
        <v>166600</v>
      </c>
      <c r="L28" s="63">
        <v>158032</v>
      </c>
      <c r="M28" s="64">
        <f>IF(L28=V28,"Mínimo",IF(L28=W28,"Máximo",L28))</f>
        <v>158032</v>
      </c>
      <c r="N28" s="65">
        <f>IF(L28=V28,0,IF(L28=W28,0,L28))</f>
        <v>158032</v>
      </c>
      <c r="O28" s="63">
        <v>83181</v>
      </c>
      <c r="P28" s="64" t="str">
        <f>IF(O28=V28,"Mínimo",IF(O28=W28,"Máximo",O28))</f>
        <v>Mínimo</v>
      </c>
      <c r="Q28" s="65">
        <f>IF(O28=V28,0,IF(O28=W28,0,O28))</f>
        <v>0</v>
      </c>
      <c r="R28" s="63">
        <v>178500</v>
      </c>
      <c r="S28" s="64" t="str">
        <f>IF(R28=V28,"Mínimo",IF(R28=W28,"Máximo",R28))</f>
        <v>Máximo</v>
      </c>
      <c r="T28" s="65">
        <f>IF(R28=V28,0,IF(R28=W28,0,R28))</f>
        <v>0</v>
      </c>
      <c r="U28" s="66">
        <f>COUNT(G28,J28,M28,O28,S28)</f>
        <v>4</v>
      </c>
      <c r="V28" s="63">
        <f>MIN(F28,I28,L28,O28,R28)</f>
        <v>83181</v>
      </c>
      <c r="W28" s="65">
        <f>MAX(F28,I28,L28,O28,R28)</f>
        <v>178500</v>
      </c>
      <c r="X28" s="67">
        <f>ROUND((H28+K28+N28+Q28+T28)/U28,0)</f>
        <v>106112</v>
      </c>
      <c r="Y28" s="67">
        <f>+X28*E28</f>
        <v>530560</v>
      </c>
      <c r="Z28" s="67">
        <f t="shared" si="0"/>
        <v>4244480</v>
      </c>
    </row>
    <row r="29" spans="1:26" ht="31.5" hidden="1" x14ac:dyDescent="0.25">
      <c r="A29" s="62">
        <f>VLOOKUP($B29,'[8]Hoja2 (2)'!$A:$E,5,0)</f>
        <v>0</v>
      </c>
      <c r="B29" s="62">
        <v>19</v>
      </c>
      <c r="C29" s="62" t="s">
        <v>43</v>
      </c>
      <c r="D29" s="62" t="s">
        <v>158</v>
      </c>
      <c r="E29" s="62">
        <v>0</v>
      </c>
      <c r="F29" s="63">
        <v>49980</v>
      </c>
      <c r="G29" s="64">
        <f>IF(F29=V29,"Mínimo",IF(F29=W29,"Máximo",F29))</f>
        <v>49980</v>
      </c>
      <c r="H29" s="65">
        <f>IF(F29=V29,0,IF(F29=W29,0,F29))</f>
        <v>49980</v>
      </c>
      <c r="I29" s="63">
        <v>53550</v>
      </c>
      <c r="J29" s="64" t="str">
        <f>IF(I29=V29,"Mínimo",IF(I29=W29,"Máximo",I29))</f>
        <v>Máximo</v>
      </c>
      <c r="K29" s="65">
        <f>IF(I29=V29,0,IF(I29=W29,0,I29))</f>
        <v>0</v>
      </c>
      <c r="L29" s="63">
        <v>20111</v>
      </c>
      <c r="M29" s="64">
        <f>IF(L29=V29,"Mínimo",IF(L29=W29,"Máximo",L29))</f>
        <v>20111</v>
      </c>
      <c r="N29" s="65">
        <f>IF(L29=V29,0,IF(L29=W29,0,L29))</f>
        <v>20111</v>
      </c>
      <c r="O29" s="63">
        <v>0</v>
      </c>
      <c r="P29" s="64" t="str">
        <f>IF(O29=V29,"Mínimo",IF(O29=W29,"Máximo",O29))</f>
        <v>Mínimo</v>
      </c>
      <c r="Q29" s="65">
        <f>IF(O29=V29,0,IF(O29=W29,0,O29))</f>
        <v>0</v>
      </c>
      <c r="R29" s="63">
        <v>41650</v>
      </c>
      <c r="S29" s="64">
        <f>IF(R29=V29,"Mínimo",IF(R29=W29,"Máximo",R29))</f>
        <v>41650</v>
      </c>
      <c r="T29" s="65">
        <f>IF(R29=V29,0,IF(R29=W29,0,R29))</f>
        <v>41650</v>
      </c>
      <c r="U29" s="66">
        <f>COUNT(G29,J29,M29,O29,S29)</f>
        <v>4</v>
      </c>
      <c r="V29" s="63">
        <f>MIN(F29,I29,L29,O29,R29)</f>
        <v>0</v>
      </c>
      <c r="W29" s="65">
        <f>MAX(F29,I29,L29,O29,R29)</f>
        <v>53550</v>
      </c>
      <c r="X29" s="67">
        <f>ROUND((H29+K29+N29+Q29+T29)/U29,0)</f>
        <v>27935</v>
      </c>
      <c r="Y29" s="67">
        <f>+X29*E29</f>
        <v>0</v>
      </c>
      <c r="Z29" s="67">
        <f t="shared" si="0"/>
        <v>0</v>
      </c>
    </row>
    <row r="30" spans="1:26" hidden="1" x14ac:dyDescent="0.25">
      <c r="A30" s="50"/>
      <c r="B30" s="50"/>
      <c r="C30" s="50" t="s">
        <v>44</v>
      </c>
      <c r="D30" s="50"/>
      <c r="E30" s="50"/>
      <c r="F30" s="51"/>
      <c r="G30" s="52"/>
      <c r="H30" s="53"/>
      <c r="I30" s="51"/>
      <c r="J30" s="52"/>
      <c r="K30" s="53"/>
      <c r="L30" s="51"/>
      <c r="M30" s="52"/>
      <c r="N30" s="53"/>
      <c r="O30" s="51"/>
      <c r="P30" s="52"/>
      <c r="Q30" s="53"/>
      <c r="R30" s="51"/>
      <c r="S30" s="52"/>
      <c r="T30" s="53"/>
      <c r="U30" s="54"/>
      <c r="V30" s="51"/>
      <c r="W30" s="53"/>
      <c r="X30" s="55"/>
      <c r="Y30" s="55"/>
      <c r="Z30" s="55">
        <f t="shared" si="0"/>
        <v>0</v>
      </c>
    </row>
    <row r="31" spans="1:26" ht="21" hidden="1" x14ac:dyDescent="0.25">
      <c r="A31" s="62">
        <f>VLOOKUP($B31,'[8]Hoja2 (2)'!$A:$E,5,0)</f>
        <v>0</v>
      </c>
      <c r="B31" s="62">
        <v>20</v>
      </c>
      <c r="C31" s="62" t="s">
        <v>45</v>
      </c>
      <c r="D31" s="62" t="s">
        <v>158</v>
      </c>
      <c r="E31" s="62">
        <v>0</v>
      </c>
      <c r="F31" s="63">
        <v>45696</v>
      </c>
      <c r="G31" s="64">
        <f>IF(F31=V31,"Mínimo",IF(F31=W31,"Máximo",F31))</f>
        <v>45696</v>
      </c>
      <c r="H31" s="65">
        <f>IF(F31=V31,0,IF(F31=W31,0,F31))</f>
        <v>45696</v>
      </c>
      <c r="I31" s="63">
        <v>49980</v>
      </c>
      <c r="J31" s="64" t="str">
        <f>IF(I31=V31,"Mínimo",IF(I31=W31,"Máximo",I31))</f>
        <v>Máximo</v>
      </c>
      <c r="K31" s="65">
        <f>IF(I31=V31,0,IF(I31=W31,0,I31))</f>
        <v>0</v>
      </c>
      <c r="L31" s="63">
        <v>27965</v>
      </c>
      <c r="M31" s="64">
        <f>IF(L31=V31,"Mínimo",IF(L31=W31,"Máximo",L31))</f>
        <v>27965</v>
      </c>
      <c r="N31" s="65">
        <f>IF(L31=V31,0,IF(L31=W31,0,L31))</f>
        <v>27965</v>
      </c>
      <c r="O31" s="63">
        <v>0</v>
      </c>
      <c r="P31" s="64" t="str">
        <f>IF(O31=V31,"Mínimo",IF(O31=W31,"Máximo",O31))</f>
        <v>Mínimo</v>
      </c>
      <c r="Q31" s="65">
        <f>IF(O31=V31,0,IF(O31=W31,0,O31))</f>
        <v>0</v>
      </c>
      <c r="R31" s="63">
        <v>42721</v>
      </c>
      <c r="S31" s="64">
        <f>IF(R31=V31,"Mínimo",IF(R31=W31,"Máximo",R31))</f>
        <v>42721</v>
      </c>
      <c r="T31" s="65">
        <f>IF(R31=V31,0,IF(R31=W31,0,R31))</f>
        <v>42721</v>
      </c>
      <c r="U31" s="66">
        <f>COUNT(G31,J31,M31,O31,S31)</f>
        <v>4</v>
      </c>
      <c r="V31" s="63">
        <f>MIN(F31,I31,L31,O31,R31)</f>
        <v>0</v>
      </c>
      <c r="W31" s="65">
        <f>MAX(F31,I31,L31,O31,R31)</f>
        <v>49980</v>
      </c>
      <c r="X31" s="67">
        <f>ROUND((H31+K31+N31+Q31+T31)/U31,0)</f>
        <v>29096</v>
      </c>
      <c r="Y31" s="67">
        <f>+X31*E31</f>
        <v>0</v>
      </c>
      <c r="Z31" s="67">
        <f t="shared" si="0"/>
        <v>0</v>
      </c>
    </row>
    <row r="32" spans="1:26" ht="31.5" hidden="1" x14ac:dyDescent="0.25">
      <c r="A32" s="62">
        <f>VLOOKUP($B32,'[8]Hoja2 (2)'!$A:$E,5,0)</f>
        <v>33</v>
      </c>
      <c r="B32" s="62">
        <v>21</v>
      </c>
      <c r="C32" s="62" t="s">
        <v>46</v>
      </c>
      <c r="D32" s="62" t="s">
        <v>158</v>
      </c>
      <c r="E32" s="106">
        <v>8</v>
      </c>
      <c r="F32" s="63">
        <v>19635</v>
      </c>
      <c r="G32" s="64">
        <f>IF(F32=V32,"Mínimo",IF(F32=W32,"Máximo",F32))</f>
        <v>19635</v>
      </c>
      <c r="H32" s="65">
        <f>IF(F32=V32,0,IF(F32=W32,0,F32))</f>
        <v>19635</v>
      </c>
      <c r="I32" s="63">
        <v>21420</v>
      </c>
      <c r="J32" s="64">
        <f>IF(I32=V32,"Mínimo",IF(I32=W32,"Máximo",I32))</f>
        <v>21420</v>
      </c>
      <c r="K32" s="65">
        <f>IF(I32=V32,0,IF(I32=W32,0,I32))</f>
        <v>21420</v>
      </c>
      <c r="L32" s="63">
        <v>30821</v>
      </c>
      <c r="M32" s="64">
        <f>IF(L32=V32,"Mínimo",IF(L32=W32,"Máximo",L32))</f>
        <v>30821</v>
      </c>
      <c r="N32" s="65">
        <f>IF(L32=V32,0,IF(L32=W32,0,L32))</f>
        <v>30821</v>
      </c>
      <c r="O32" s="63">
        <v>16362.5</v>
      </c>
      <c r="P32" s="64" t="str">
        <f>IF(O32=V32,"Mínimo",IF(O32=W32,"Máximo",O32))</f>
        <v>Mínimo</v>
      </c>
      <c r="Q32" s="65">
        <f>IF(O32=V32,0,IF(O32=W32,0,O32))</f>
        <v>0</v>
      </c>
      <c r="R32" s="63">
        <v>42721</v>
      </c>
      <c r="S32" s="64" t="str">
        <f>IF(R32=V32,"Mínimo",IF(R32=W32,"Máximo",R32))</f>
        <v>Máximo</v>
      </c>
      <c r="T32" s="65">
        <f>IF(R32=V32,0,IF(R32=W32,0,R32))</f>
        <v>0</v>
      </c>
      <c r="U32" s="66">
        <f>COUNT(G32,J32,M32,O32,S32)</f>
        <v>4</v>
      </c>
      <c r="V32" s="63">
        <f>MIN(F32,I32,L32,O32,R32)</f>
        <v>16362.5</v>
      </c>
      <c r="W32" s="65">
        <f>MAX(F32,I32,L32,O32,R32)</f>
        <v>42721</v>
      </c>
      <c r="X32" s="67">
        <f>ROUND((H32+K32+N32+Q32+T32)/U32,0)</f>
        <v>17969</v>
      </c>
      <c r="Y32" s="67">
        <f>+X32*E32</f>
        <v>143752</v>
      </c>
      <c r="Z32" s="67">
        <f t="shared" si="0"/>
        <v>1150016</v>
      </c>
    </row>
    <row r="33" spans="1:26" ht="52.5" hidden="1" x14ac:dyDescent="0.25">
      <c r="A33" s="62">
        <f>VLOOKUP($B33,'[8]Hoja2 (2)'!$A:$E,5,0)</f>
        <v>60</v>
      </c>
      <c r="B33" s="62">
        <v>22</v>
      </c>
      <c r="C33" s="62" t="s">
        <v>47</v>
      </c>
      <c r="D33" s="62" t="s">
        <v>158</v>
      </c>
      <c r="E33" s="106">
        <v>15</v>
      </c>
      <c r="F33" s="63">
        <v>13380.36</v>
      </c>
      <c r="G33" s="64">
        <f>IF(F33=V33,"Mínimo",IF(F33=W33,"Máximo",F33))</f>
        <v>13380.36</v>
      </c>
      <c r="H33" s="65">
        <f>IF(F33=V33,0,IF(F33=W33,0,F33))</f>
        <v>13380.36</v>
      </c>
      <c r="I33" s="63">
        <v>10710</v>
      </c>
      <c r="J33" s="64" t="str">
        <f>IF(I33=V33,"Mínimo",IF(I33=W33,"Máximo",I33))</f>
        <v>Mínimo</v>
      </c>
      <c r="K33" s="65">
        <f>IF(I33=V33,0,IF(I33=W33,0,I33))</f>
        <v>0</v>
      </c>
      <c r="L33" s="63">
        <v>17493</v>
      </c>
      <c r="M33" s="64" t="str">
        <f>IF(L33=V33,"Mínimo",IF(L33=W33,"Máximo",L33))</f>
        <v>Máximo</v>
      </c>
      <c r="N33" s="65">
        <f>IF(L33=V33,0,IF(L33=W33,0,L33))</f>
        <v>0</v>
      </c>
      <c r="O33" s="63">
        <v>11150.3</v>
      </c>
      <c r="P33" s="64">
        <f>IF(O33=V33,"Mínimo",IF(O33=W33,"Máximo",O33))</f>
        <v>11150.3</v>
      </c>
      <c r="Q33" s="65">
        <f>IF(O33=V33,0,IF(O33=W33,0,O33))</f>
        <v>11150.3</v>
      </c>
      <c r="R33" s="63">
        <v>12306</v>
      </c>
      <c r="S33" s="64">
        <f>IF(R33=V33,"Mínimo",IF(R33=W33,"Máximo",R33))</f>
        <v>12306</v>
      </c>
      <c r="T33" s="65">
        <f>IF(R33=V33,0,IF(R33=W33,0,R33))</f>
        <v>12306</v>
      </c>
      <c r="U33" s="66">
        <f>COUNT(G33,J33,M33,O33,S33)</f>
        <v>3</v>
      </c>
      <c r="V33" s="63">
        <f>MIN(F33,I33,L33,O33,R33)</f>
        <v>10710</v>
      </c>
      <c r="W33" s="65">
        <f>MAX(F33,I33,L33,O33,R33)</f>
        <v>17493</v>
      </c>
      <c r="X33" s="67">
        <f>ROUND((H33+K33+N33+Q33+T33)/U33,0)</f>
        <v>12279</v>
      </c>
      <c r="Y33" s="67">
        <f>+X33*E33</f>
        <v>184185</v>
      </c>
      <c r="Z33" s="67">
        <f t="shared" si="0"/>
        <v>1473480</v>
      </c>
    </row>
    <row r="34" spans="1:26" ht="42" hidden="1" x14ac:dyDescent="0.25">
      <c r="A34" s="62">
        <f>VLOOKUP($B34,'[8]Hoja2 (2)'!$A:$E,5,0)</f>
        <v>207</v>
      </c>
      <c r="B34" s="62">
        <v>23</v>
      </c>
      <c r="C34" s="62" t="s">
        <v>48</v>
      </c>
      <c r="D34" s="62" t="s">
        <v>158</v>
      </c>
      <c r="E34" s="106">
        <v>40</v>
      </c>
      <c r="F34" s="63">
        <v>1999.2</v>
      </c>
      <c r="G34" s="64">
        <f>IF(F34=V34,"Mínimo",IF(F34=W34,"Máximo",F34))</f>
        <v>1999.2</v>
      </c>
      <c r="H34" s="65">
        <f>IF(F34=V34,0,IF(F34=W34,0,F34))</f>
        <v>1999.2</v>
      </c>
      <c r="I34" s="63">
        <v>5950</v>
      </c>
      <c r="J34" s="64" t="str">
        <f>IF(I34=V34,"Mínimo",IF(I34=W34,"Máximo",I34))</f>
        <v>Máximo</v>
      </c>
      <c r="K34" s="65">
        <f>IF(I34=V34,0,IF(I34=W34,0,I34))</f>
        <v>0</v>
      </c>
      <c r="L34" s="63">
        <v>2737</v>
      </c>
      <c r="M34" s="64">
        <f>IF(L34=V34,"Mínimo",IF(L34=W34,"Máximo",L34))</f>
        <v>2737</v>
      </c>
      <c r="N34" s="65">
        <f>IF(L34=V34,0,IF(L34=W34,0,L34))</f>
        <v>2737</v>
      </c>
      <c r="O34" s="63">
        <v>1666</v>
      </c>
      <c r="P34" s="64" t="str">
        <f>IF(O34=V34,"Mínimo",IF(O34=W34,"Máximo",O34))</f>
        <v>Mínimo</v>
      </c>
      <c r="Q34" s="65">
        <f>IF(O34=V34,0,IF(O34=W34,0,O34))</f>
        <v>0</v>
      </c>
      <c r="R34" s="63">
        <v>5950</v>
      </c>
      <c r="S34" s="64" t="str">
        <f>IF(R34=V34,"Mínimo",IF(R34=W34,"Máximo",R34))</f>
        <v>Máximo</v>
      </c>
      <c r="T34" s="65">
        <f>IF(R34=V34,0,IF(R34=W34,0,R34))</f>
        <v>0</v>
      </c>
      <c r="U34" s="66">
        <f>COUNT(G34,J34,M34,O34,S34)</f>
        <v>3</v>
      </c>
      <c r="V34" s="63">
        <f>MIN(F34,I34,L34,O34,R34)</f>
        <v>1666</v>
      </c>
      <c r="W34" s="65">
        <f>MAX(F34,I34,L34,O34,R34)</f>
        <v>5950</v>
      </c>
      <c r="X34" s="67">
        <f>ROUND((H34+K34+N34+Q34+T34)/U34,0)</f>
        <v>1579</v>
      </c>
      <c r="Y34" s="67">
        <f>+X34*E34</f>
        <v>63160</v>
      </c>
      <c r="Z34" s="67">
        <f t="shared" si="0"/>
        <v>505280</v>
      </c>
    </row>
    <row r="35" spans="1:26" ht="42" hidden="1" x14ac:dyDescent="0.25">
      <c r="A35" s="62">
        <f>VLOOKUP($B35,'[8]Hoja2 (2)'!$A:$E,5,0)</f>
        <v>69</v>
      </c>
      <c r="B35" s="62">
        <v>24</v>
      </c>
      <c r="C35" s="62" t="s">
        <v>49</v>
      </c>
      <c r="D35" s="62" t="s">
        <v>158</v>
      </c>
      <c r="E35" s="106">
        <v>50</v>
      </c>
      <c r="F35" s="63">
        <v>8846.4599999999991</v>
      </c>
      <c r="G35" s="64">
        <f>IF(F35=V35,"Mínimo",IF(F35=W35,"Máximo",F35))</f>
        <v>8846.4599999999991</v>
      </c>
      <c r="H35" s="65">
        <f>IF(F35=V35,0,IF(F35=W35,0,F35))</f>
        <v>8846.4599999999991</v>
      </c>
      <c r="I35" s="63">
        <v>7140</v>
      </c>
      <c r="J35" s="64" t="str">
        <f>IF(I35=V35,"Mínimo",IF(I35=W35,"Máximo",I35))</f>
        <v>Mínimo</v>
      </c>
      <c r="K35" s="65">
        <f>IF(I35=V35,0,IF(I35=W35,0,I35))</f>
        <v>0</v>
      </c>
      <c r="L35" s="63">
        <v>8806</v>
      </c>
      <c r="M35" s="64">
        <f>IF(L35=V35,"Mínimo",IF(L35=W35,"Máximo",L35))</f>
        <v>8806</v>
      </c>
      <c r="N35" s="65">
        <f>IF(L35=V35,0,IF(L35=W35,0,L35))</f>
        <v>8806</v>
      </c>
      <c r="O35" s="63">
        <v>7372.05</v>
      </c>
      <c r="P35" s="64">
        <f>IF(O35=V35,"Mínimo",IF(O35=W35,"Máximo",O35))</f>
        <v>7372.05</v>
      </c>
      <c r="Q35" s="65">
        <f>IF(O35=V35,0,IF(O35=W35,0,O35))</f>
        <v>7372.05</v>
      </c>
      <c r="R35" s="63">
        <v>10710</v>
      </c>
      <c r="S35" s="64" t="str">
        <f>IF(R35=V35,"Mínimo",IF(R35=W35,"Máximo",R35))</f>
        <v>Máximo</v>
      </c>
      <c r="T35" s="65">
        <f>IF(R35=V35,0,IF(R35=W35,0,R35))</f>
        <v>0</v>
      </c>
      <c r="U35" s="66">
        <f>COUNT(G35,J35,M35,O35,S35)</f>
        <v>3</v>
      </c>
      <c r="V35" s="63">
        <f>MIN(F35,I35,L35,O35,R35)</f>
        <v>7140</v>
      </c>
      <c r="W35" s="65">
        <f>MAX(F35,I35,L35,O35,R35)</f>
        <v>10710</v>
      </c>
      <c r="X35" s="67">
        <f>ROUND((H35+K35+N35+Q35+T35)/U35,0)</f>
        <v>8342</v>
      </c>
      <c r="Y35" s="67">
        <f>+X35*E35</f>
        <v>417100</v>
      </c>
      <c r="Z35" s="67">
        <f t="shared" si="0"/>
        <v>3336800</v>
      </c>
    </row>
    <row r="36" spans="1:26" ht="42" hidden="1" x14ac:dyDescent="0.25">
      <c r="A36" s="62">
        <f>VLOOKUP($B36,'[8]Hoja2 (2)'!$A:$E,5,0)</f>
        <v>70</v>
      </c>
      <c r="B36" s="62">
        <v>25</v>
      </c>
      <c r="C36" s="62" t="s">
        <v>50</v>
      </c>
      <c r="D36" s="62" t="s">
        <v>158</v>
      </c>
      <c r="E36" s="106">
        <v>20</v>
      </c>
      <c r="F36" s="63">
        <v>8846.4599999999991</v>
      </c>
      <c r="G36" s="64">
        <f>IF(F36=V36,"Mínimo",IF(F36=W36,"Máximo",F36))</f>
        <v>8846.4599999999991</v>
      </c>
      <c r="H36" s="65">
        <f>IF(F36=V36,0,IF(F36=W36,0,F36))</f>
        <v>8846.4599999999991</v>
      </c>
      <c r="I36" s="63">
        <v>7140</v>
      </c>
      <c r="J36" s="64" t="str">
        <f>IF(I36=V36,"Mínimo",IF(I36=W36,"Máximo",I36))</f>
        <v>Mínimo</v>
      </c>
      <c r="K36" s="65">
        <f>IF(I36=V36,0,IF(I36=W36,0,I36))</f>
        <v>0</v>
      </c>
      <c r="L36" s="63">
        <v>9401</v>
      </c>
      <c r="M36" s="64">
        <f>IF(L36=V36,"Mínimo",IF(L36=W36,"Máximo",L36))</f>
        <v>9401</v>
      </c>
      <c r="N36" s="65">
        <f>IF(L36=V36,0,IF(L36=W36,0,L36))</f>
        <v>9401</v>
      </c>
      <c r="O36" s="63">
        <v>7372.05</v>
      </c>
      <c r="P36" s="64">
        <f>IF(O36=V36,"Mínimo",IF(O36=W36,"Máximo",O36))</f>
        <v>7372.05</v>
      </c>
      <c r="Q36" s="65">
        <f>IF(O36=V36,0,IF(O36=W36,0,O36))</f>
        <v>7372.05</v>
      </c>
      <c r="R36" s="63">
        <v>10710</v>
      </c>
      <c r="S36" s="64" t="str">
        <f>IF(R36=V36,"Mínimo",IF(R36=W36,"Máximo",R36))</f>
        <v>Máximo</v>
      </c>
      <c r="T36" s="65">
        <f>IF(R36=V36,0,IF(R36=W36,0,R36))</f>
        <v>0</v>
      </c>
      <c r="U36" s="66">
        <f>COUNT(G36,J36,M36,O36,S36)</f>
        <v>3</v>
      </c>
      <c r="V36" s="63">
        <f>MIN(F36,I36,L36,O36,R36)</f>
        <v>7140</v>
      </c>
      <c r="W36" s="65">
        <f>MAX(F36,I36,L36,O36,R36)</f>
        <v>10710</v>
      </c>
      <c r="X36" s="67">
        <f>ROUND((H36+K36+N36+Q36+T36)/U36,0)</f>
        <v>8540</v>
      </c>
      <c r="Y36" s="67">
        <f>+X36*E36</f>
        <v>170800</v>
      </c>
      <c r="Z36" s="67">
        <f t="shared" si="0"/>
        <v>1366400</v>
      </c>
    </row>
    <row r="37" spans="1:26" ht="73.5" hidden="1" x14ac:dyDescent="0.25">
      <c r="A37" s="62">
        <f>VLOOKUP($B37,'[8]Hoja2 (2)'!$A:$E,5,0)</f>
        <v>30</v>
      </c>
      <c r="B37" s="62">
        <v>26</v>
      </c>
      <c r="C37" s="62" t="s">
        <v>51</v>
      </c>
      <c r="D37" s="62" t="s">
        <v>158</v>
      </c>
      <c r="E37" s="106">
        <v>15</v>
      </c>
      <c r="F37" s="63">
        <v>5769.12</v>
      </c>
      <c r="G37" s="64">
        <f>IF(F37=V37,"Mínimo",IF(F37=W37,"Máximo",F37))</f>
        <v>5769.12</v>
      </c>
      <c r="H37" s="65">
        <f>IF(F37=V37,0,IF(F37=W37,0,F37))</f>
        <v>5769.12</v>
      </c>
      <c r="I37" s="63">
        <v>8330</v>
      </c>
      <c r="J37" s="64">
        <f>IF(I37=V37,"Mínimo",IF(I37=W37,"Máximo",I37))</f>
        <v>8330</v>
      </c>
      <c r="K37" s="65">
        <f>IF(I37=V37,0,IF(I37=W37,0,I37))</f>
        <v>8330</v>
      </c>
      <c r="L37" s="63">
        <v>10710</v>
      </c>
      <c r="M37" s="64">
        <f>IF(L37=V37,"Mínimo",IF(L37=W37,"Máximo",L37))</f>
        <v>10710</v>
      </c>
      <c r="N37" s="65">
        <f>IF(L37=V37,0,IF(L37=W37,0,L37))</f>
        <v>10710</v>
      </c>
      <c r="O37" s="63">
        <v>4807.6000000000004</v>
      </c>
      <c r="P37" s="64" t="str">
        <f>IF(O37=V37,"Mínimo",IF(O37=W37,"Máximo",O37))</f>
        <v>Mínimo</v>
      </c>
      <c r="Q37" s="65">
        <f>IF(O37=V37,0,IF(O37=W37,0,O37))</f>
        <v>0</v>
      </c>
      <c r="R37" s="63">
        <v>11187</v>
      </c>
      <c r="S37" s="64" t="str">
        <f>IF(R37=V37,"Mínimo",IF(R37=W37,"Máximo",R37))</f>
        <v>Máximo</v>
      </c>
      <c r="T37" s="65">
        <f>IF(R37=V37,0,IF(R37=W37,0,R37))</f>
        <v>0</v>
      </c>
      <c r="U37" s="66">
        <f>COUNT(G37,J37,M37,O37,S37)</f>
        <v>4</v>
      </c>
      <c r="V37" s="63">
        <f>MIN(F37,I37,L37,O37,R37)</f>
        <v>4807.6000000000004</v>
      </c>
      <c r="W37" s="65">
        <f>MAX(F37,I37,L37,O37,R37)</f>
        <v>11187</v>
      </c>
      <c r="X37" s="67">
        <f>ROUND((H37+K37+N37+Q37+T37)/U37,0)</f>
        <v>6202</v>
      </c>
      <c r="Y37" s="67">
        <f>+X37*E37</f>
        <v>93030</v>
      </c>
      <c r="Z37" s="67">
        <f t="shared" si="0"/>
        <v>744240</v>
      </c>
    </row>
    <row r="38" spans="1:26" ht="42" hidden="1" x14ac:dyDescent="0.25">
      <c r="A38" s="62">
        <f>VLOOKUP($B38,'[8]Hoja2 (2)'!$A:$E,5,0)</f>
        <v>114</v>
      </c>
      <c r="B38" s="62">
        <v>27</v>
      </c>
      <c r="C38" s="62" t="s">
        <v>52</v>
      </c>
      <c r="D38" s="62" t="s">
        <v>158</v>
      </c>
      <c r="E38" s="106">
        <v>45</v>
      </c>
      <c r="F38" s="63">
        <v>2133.4319999999998</v>
      </c>
      <c r="G38" s="64">
        <f>IF(F38=V38,"Mínimo",IF(F38=W38,"Máximo",F38))</f>
        <v>2133.4319999999998</v>
      </c>
      <c r="H38" s="65">
        <f>IF(F38=V38,0,IF(F38=W38,0,F38))</f>
        <v>2133.4319999999998</v>
      </c>
      <c r="I38" s="63">
        <v>4165</v>
      </c>
      <c r="J38" s="64" t="str">
        <f>IF(I38=V38,"Mínimo",IF(I38=W38,"Máximo",I38))</f>
        <v>Máximo</v>
      </c>
      <c r="K38" s="65">
        <f>IF(I38=V38,0,IF(I38=W38,0,I38))</f>
        <v>0</v>
      </c>
      <c r="L38" s="63">
        <v>3570</v>
      </c>
      <c r="M38" s="64">
        <f>IF(L38=V38,"Mínimo",IF(L38=W38,"Máximo",L38))</f>
        <v>3570</v>
      </c>
      <c r="N38" s="65">
        <f>IF(L38=V38,0,IF(L38=W38,0,L38))</f>
        <v>3570</v>
      </c>
      <c r="O38" s="63">
        <v>1777.8600000000001</v>
      </c>
      <c r="P38" s="64">
        <f>IF(O38=V38,"Mínimo",IF(O38=W38,"Máximo",O38))</f>
        <v>1777.8600000000001</v>
      </c>
      <c r="Q38" s="65">
        <f>IF(O38=V38,0,IF(O38=W38,0,O38))</f>
        <v>1777.8600000000001</v>
      </c>
      <c r="R38" s="63">
        <v>962</v>
      </c>
      <c r="S38" s="64" t="str">
        <f>IF(R38=V38,"Mínimo",IF(R38=W38,"Máximo",R38))</f>
        <v>Mínimo</v>
      </c>
      <c r="T38" s="65">
        <f>IF(R38=V38,0,IF(R38=W38,0,R38))</f>
        <v>0</v>
      </c>
      <c r="U38" s="66">
        <f>COUNT(G38,J38,M38,O38,S38)</f>
        <v>3</v>
      </c>
      <c r="V38" s="63">
        <f>MIN(F38,I38,L38,O38,R38)</f>
        <v>962</v>
      </c>
      <c r="W38" s="65">
        <f>MAX(F38,I38,L38,O38,R38)</f>
        <v>4165</v>
      </c>
      <c r="X38" s="67">
        <f>ROUND((H38+K38+N38+Q38+T38)/U38,0)</f>
        <v>2494</v>
      </c>
      <c r="Y38" s="67">
        <f>+X38*E38</f>
        <v>112230</v>
      </c>
      <c r="Z38" s="67">
        <f t="shared" si="0"/>
        <v>897840</v>
      </c>
    </row>
    <row r="39" spans="1:26" ht="42" hidden="1" x14ac:dyDescent="0.25">
      <c r="A39" s="62">
        <f>VLOOKUP($B39,'[8]Hoja2 (2)'!$A:$E,5,0)</f>
        <v>124</v>
      </c>
      <c r="B39" s="62">
        <v>28</v>
      </c>
      <c r="C39" s="62" t="s">
        <v>53</v>
      </c>
      <c r="D39" s="62" t="s">
        <v>158</v>
      </c>
      <c r="E39" s="106">
        <v>120</v>
      </c>
      <c r="F39" s="63">
        <v>5235.0479999999998</v>
      </c>
      <c r="G39" s="64">
        <f>IF(F39=V39,"Mínimo",IF(F39=W39,"Máximo",F39))</f>
        <v>5235.0479999999998</v>
      </c>
      <c r="H39" s="65">
        <f>IF(F39=V39,0,IF(F39=W39,0,F39))</f>
        <v>5235.0479999999998</v>
      </c>
      <c r="I39" s="63">
        <v>5474</v>
      </c>
      <c r="J39" s="64">
        <f>IF(I39=V39,"Mínimo",IF(I39=W39,"Máximo",I39))</f>
        <v>5474</v>
      </c>
      <c r="K39" s="65">
        <f>IF(I39=V39,0,IF(I39=W39,0,I39))</f>
        <v>5474</v>
      </c>
      <c r="L39" s="63">
        <v>9401</v>
      </c>
      <c r="M39" s="64" t="str">
        <f>IF(L39=V39,"Mínimo",IF(L39=W39,"Máximo",L39))</f>
        <v>Máximo</v>
      </c>
      <c r="N39" s="65">
        <f>IF(L39=V39,0,IF(L39=W39,0,L39))</f>
        <v>0</v>
      </c>
      <c r="O39" s="63">
        <v>4362.54</v>
      </c>
      <c r="P39" s="64">
        <f>IF(O39=V39,"Mínimo",IF(O39=W39,"Máximo",O39))</f>
        <v>4362.54</v>
      </c>
      <c r="Q39" s="65">
        <f>IF(O39=V39,0,IF(O39=W39,0,O39))</f>
        <v>4362.54</v>
      </c>
      <c r="R39" s="63">
        <v>1339</v>
      </c>
      <c r="S39" s="64" t="str">
        <f>IF(R39=V39,"Mínimo",IF(R39=W39,"Máximo",R39))</f>
        <v>Mínimo</v>
      </c>
      <c r="T39" s="65">
        <f>IF(R39=V39,0,IF(R39=W39,0,R39))</f>
        <v>0</v>
      </c>
      <c r="U39" s="66">
        <f>COUNT(G39,J39,M39,O39,S39)</f>
        <v>3</v>
      </c>
      <c r="V39" s="63">
        <f>MIN(F39,I39,L39,O39,R39)</f>
        <v>1339</v>
      </c>
      <c r="W39" s="65">
        <f>MAX(F39,I39,L39,O39,R39)</f>
        <v>9401</v>
      </c>
      <c r="X39" s="67">
        <f>ROUND((H39+K39+N39+Q39+T39)/U39,0)</f>
        <v>5024</v>
      </c>
      <c r="Y39" s="67">
        <f>+X39*E39</f>
        <v>602880</v>
      </c>
      <c r="Z39" s="67">
        <f t="shared" si="0"/>
        <v>4823040</v>
      </c>
    </row>
    <row r="40" spans="1:26" ht="42" hidden="1" x14ac:dyDescent="0.25">
      <c r="A40" s="62">
        <f>VLOOKUP($B40,'[8]Hoja2 (2)'!$A:$E,5,0)</f>
        <v>125</v>
      </c>
      <c r="B40" s="62">
        <v>29</v>
      </c>
      <c r="C40" s="62" t="s">
        <v>54</v>
      </c>
      <c r="D40" s="62" t="s">
        <v>158</v>
      </c>
      <c r="E40" s="106">
        <v>15</v>
      </c>
      <c r="F40" s="63">
        <v>5235.0479999999998</v>
      </c>
      <c r="G40" s="64">
        <f>IF(F40=V40,"Mínimo",IF(F40=W40,"Máximo",F40))</f>
        <v>5235.0479999999998</v>
      </c>
      <c r="H40" s="65">
        <f>IF(F40=V40,0,IF(F40=W40,0,F40))</f>
        <v>5235.0479999999998</v>
      </c>
      <c r="I40" s="63">
        <v>5474</v>
      </c>
      <c r="J40" s="64">
        <f>IF(I40=V40,"Mínimo",IF(I40=W40,"Máximo",I40))</f>
        <v>5474</v>
      </c>
      <c r="K40" s="65">
        <f>IF(I40=V40,0,IF(I40=W40,0,I40))</f>
        <v>5474</v>
      </c>
      <c r="L40" s="63">
        <v>9401</v>
      </c>
      <c r="M40" s="64" t="str">
        <f>IF(L40=V40,"Mínimo",IF(L40=W40,"Máximo",L40))</f>
        <v>Máximo</v>
      </c>
      <c r="N40" s="65">
        <f>IF(L40=V40,0,IF(L40=W40,0,L40))</f>
        <v>0</v>
      </c>
      <c r="O40" s="63">
        <v>4362.54</v>
      </c>
      <c r="P40" s="64">
        <f>IF(O40=V40,"Mínimo",IF(O40=W40,"Máximo",O40))</f>
        <v>4362.54</v>
      </c>
      <c r="Q40" s="65">
        <f>IF(O40=V40,0,IF(O40=W40,0,O40))</f>
        <v>4362.54</v>
      </c>
      <c r="R40" s="63">
        <v>1339</v>
      </c>
      <c r="S40" s="64" t="str">
        <f>IF(R40=V40,"Mínimo",IF(R40=W40,"Máximo",R40))</f>
        <v>Mínimo</v>
      </c>
      <c r="T40" s="65">
        <f>IF(R40=V40,0,IF(R40=W40,0,R40))</f>
        <v>0</v>
      </c>
      <c r="U40" s="66">
        <f>COUNT(G40,J40,M40,O40,S40)</f>
        <v>3</v>
      </c>
      <c r="V40" s="63">
        <f>MIN(F40,I40,L40,O40,R40)</f>
        <v>1339</v>
      </c>
      <c r="W40" s="65">
        <f>MAX(F40,I40,L40,O40,R40)</f>
        <v>9401</v>
      </c>
      <c r="X40" s="67">
        <f>ROUND((H40+K40+N40+Q40+T40)/U40,0)</f>
        <v>5024</v>
      </c>
      <c r="Y40" s="67">
        <f>+X40*E40</f>
        <v>75360</v>
      </c>
      <c r="Z40" s="67">
        <f t="shared" si="0"/>
        <v>602880</v>
      </c>
    </row>
    <row r="41" spans="1:26" ht="42" hidden="1" x14ac:dyDescent="0.25">
      <c r="A41" s="62">
        <f>VLOOKUP($B41,'[8]Hoja2 (2)'!$A:$E,5,0)</f>
        <v>126</v>
      </c>
      <c r="B41" s="62">
        <v>30</v>
      </c>
      <c r="C41" s="62" t="s">
        <v>55</v>
      </c>
      <c r="D41" s="62" t="s">
        <v>158</v>
      </c>
      <c r="E41" s="106">
        <v>45</v>
      </c>
      <c r="F41" s="63">
        <v>5235.0479999999998</v>
      </c>
      <c r="G41" s="64">
        <f>IF(F41=V41,"Mínimo",IF(F41=W41,"Máximo",F41))</f>
        <v>5235.0479999999998</v>
      </c>
      <c r="H41" s="65">
        <f>IF(F41=V41,0,IF(F41=W41,0,F41))</f>
        <v>5235.0479999999998</v>
      </c>
      <c r="I41" s="63">
        <v>5474</v>
      </c>
      <c r="J41" s="64">
        <f>IF(I41=V41,"Mínimo",IF(I41=W41,"Máximo",I41))</f>
        <v>5474</v>
      </c>
      <c r="K41" s="65">
        <f>IF(I41=V41,0,IF(I41=W41,0,I41))</f>
        <v>5474</v>
      </c>
      <c r="L41" s="63">
        <v>9401</v>
      </c>
      <c r="M41" s="64" t="str">
        <f>IF(L41=V41,"Mínimo",IF(L41=W41,"Máximo",L41))</f>
        <v>Máximo</v>
      </c>
      <c r="N41" s="65">
        <f>IF(L41=V41,0,IF(L41=W41,0,L41))</f>
        <v>0</v>
      </c>
      <c r="O41" s="63">
        <v>4362.54</v>
      </c>
      <c r="P41" s="64">
        <f>IF(O41=V41,"Mínimo",IF(O41=W41,"Máximo",O41))</f>
        <v>4362.54</v>
      </c>
      <c r="Q41" s="65">
        <f>IF(O41=V41,0,IF(O41=W41,0,O41))</f>
        <v>4362.54</v>
      </c>
      <c r="R41" s="63">
        <v>1339</v>
      </c>
      <c r="S41" s="64" t="str">
        <f>IF(R41=V41,"Mínimo",IF(R41=W41,"Máximo",R41))</f>
        <v>Mínimo</v>
      </c>
      <c r="T41" s="65">
        <f>IF(R41=V41,0,IF(R41=W41,0,R41))</f>
        <v>0</v>
      </c>
      <c r="U41" s="66">
        <f>COUNT(G41,J41,M41,O41,S41)</f>
        <v>3</v>
      </c>
      <c r="V41" s="63">
        <f>MIN(F41,I41,L41,O41,R41)</f>
        <v>1339</v>
      </c>
      <c r="W41" s="65">
        <f>MAX(F41,I41,L41,O41,R41)</f>
        <v>9401</v>
      </c>
      <c r="X41" s="67">
        <f>ROUND((H41+K41+N41+Q41+T41)/U41,0)</f>
        <v>5024</v>
      </c>
      <c r="Y41" s="67">
        <f>+X41*E41</f>
        <v>226080</v>
      </c>
      <c r="Z41" s="67">
        <f t="shared" si="0"/>
        <v>1808640</v>
      </c>
    </row>
    <row r="42" spans="1:26" ht="52.5" hidden="1" x14ac:dyDescent="0.25">
      <c r="A42" s="62">
        <f>VLOOKUP($B42,'[8]Hoja2 (2)'!$A:$E,5,0)</f>
        <v>115</v>
      </c>
      <c r="B42" s="62">
        <v>31</v>
      </c>
      <c r="C42" s="62" t="s">
        <v>56</v>
      </c>
      <c r="D42" s="62" t="s">
        <v>158</v>
      </c>
      <c r="E42" s="106">
        <v>15</v>
      </c>
      <c r="F42" s="63">
        <v>5235.0479999999998</v>
      </c>
      <c r="G42" s="64">
        <f>IF(F42=V42,"Mínimo",IF(F42=W42,"Máximo",F42))</f>
        <v>5235.0479999999998</v>
      </c>
      <c r="H42" s="65">
        <f>IF(F42=V42,0,IF(F42=W42,0,F42))</f>
        <v>5235.0479999999998</v>
      </c>
      <c r="I42" s="63">
        <v>5474</v>
      </c>
      <c r="J42" s="64">
        <f>IF(I42=V42,"Mínimo",IF(I42=W42,"Máximo",I42))</f>
        <v>5474</v>
      </c>
      <c r="K42" s="65">
        <f>IF(I42=V42,0,IF(I42=W42,0,I42))</f>
        <v>5474</v>
      </c>
      <c r="L42" s="63">
        <v>9401</v>
      </c>
      <c r="M42" s="64" t="str">
        <f>IF(L42=V42,"Mínimo",IF(L42=W42,"Máximo",L42))</f>
        <v>Máximo</v>
      </c>
      <c r="N42" s="65">
        <f>IF(L42=V42,0,IF(L42=W42,0,L42))</f>
        <v>0</v>
      </c>
      <c r="O42" s="63">
        <v>4362.54</v>
      </c>
      <c r="P42" s="64">
        <f>IF(O42=V42,"Mínimo",IF(O42=W42,"Máximo",O42))</f>
        <v>4362.54</v>
      </c>
      <c r="Q42" s="65">
        <f>IF(O42=V42,0,IF(O42=W42,0,O42))</f>
        <v>4362.54</v>
      </c>
      <c r="R42" s="63">
        <v>1339</v>
      </c>
      <c r="S42" s="64" t="str">
        <f>IF(R42=V42,"Mínimo",IF(R42=W42,"Máximo",R42))</f>
        <v>Mínimo</v>
      </c>
      <c r="T42" s="65">
        <f>IF(R42=V42,0,IF(R42=W42,0,R42))</f>
        <v>0</v>
      </c>
      <c r="U42" s="66">
        <f>COUNT(G42,J42,M42,O42,S42)</f>
        <v>3</v>
      </c>
      <c r="V42" s="63">
        <f>MIN(F42,I42,L42,O42,R42)</f>
        <v>1339</v>
      </c>
      <c r="W42" s="65">
        <f>MAX(F42,I42,L42,O42,R42)</f>
        <v>9401</v>
      </c>
      <c r="X42" s="67">
        <f>ROUND((H42+K42+N42+Q42+T42)/U42,0)</f>
        <v>5024</v>
      </c>
      <c r="Y42" s="67">
        <f>+X42*E42</f>
        <v>75360</v>
      </c>
      <c r="Z42" s="67">
        <f t="shared" si="0"/>
        <v>602880</v>
      </c>
    </row>
    <row r="43" spans="1:26" ht="42" hidden="1" x14ac:dyDescent="0.25">
      <c r="A43" s="62">
        <f>VLOOKUP($B43,'[8]Hoja2 (2)'!$A:$E,5,0)</f>
        <v>112</v>
      </c>
      <c r="B43" s="62">
        <v>32</v>
      </c>
      <c r="C43" s="62" t="s">
        <v>57</v>
      </c>
      <c r="D43" s="62" t="s">
        <v>158</v>
      </c>
      <c r="E43" s="106">
        <v>120</v>
      </c>
      <c r="F43" s="63">
        <v>2133.4319999999998</v>
      </c>
      <c r="G43" s="64">
        <f>IF(F43=V43,"Mínimo",IF(F43=W43,"Máximo",F43))</f>
        <v>2133.4319999999998</v>
      </c>
      <c r="H43" s="65">
        <f>IF(F43=V43,0,IF(F43=W43,0,F43))</f>
        <v>2133.4319999999998</v>
      </c>
      <c r="I43" s="63">
        <v>3094</v>
      </c>
      <c r="J43" s="64" t="str">
        <f>IF(I43=V43,"Mínimo",IF(I43=W43,"Máximo",I43))</f>
        <v>Máximo</v>
      </c>
      <c r="K43" s="65">
        <f>IF(I43=V43,0,IF(I43=W43,0,I43))</f>
        <v>0</v>
      </c>
      <c r="L43" s="63">
        <v>3094</v>
      </c>
      <c r="M43" s="64" t="str">
        <f>IF(L43=V43,"Mínimo",IF(L43=W43,"Máximo",L43))</f>
        <v>Máximo</v>
      </c>
      <c r="N43" s="65">
        <f>IF(L43=V43,0,IF(L43=W43,0,L43))</f>
        <v>0</v>
      </c>
      <c r="O43" s="63">
        <v>1777.8600000000001</v>
      </c>
      <c r="P43" s="64">
        <f>IF(O43=V43,"Mínimo",IF(O43=W43,"Máximo",O43))</f>
        <v>1777.8600000000001</v>
      </c>
      <c r="Q43" s="65">
        <f>IF(O43=V43,0,IF(O43=W43,0,O43))</f>
        <v>1777.8600000000001</v>
      </c>
      <c r="R43" s="63">
        <v>962</v>
      </c>
      <c r="S43" s="64" t="str">
        <f>IF(R43=V43,"Mínimo",IF(R43=W43,"Máximo",R43))</f>
        <v>Mínimo</v>
      </c>
      <c r="T43" s="65">
        <f>IF(R43=V43,0,IF(R43=W43,0,R43))</f>
        <v>0</v>
      </c>
      <c r="U43" s="66">
        <f>COUNT(G43,J43,M43,O43,S43)</f>
        <v>2</v>
      </c>
      <c r="V43" s="63">
        <f>MIN(F43,I43,L43,O43,R43)</f>
        <v>962</v>
      </c>
      <c r="W43" s="65">
        <f>MAX(F43,I43,L43,O43,R43)</f>
        <v>3094</v>
      </c>
      <c r="X43" s="67">
        <f>ROUND((H43+K43+N43+Q43+T43)/U43,0)</f>
        <v>1956</v>
      </c>
      <c r="Y43" s="67">
        <f>+X43*E43</f>
        <v>234720</v>
      </c>
      <c r="Z43" s="67">
        <f t="shared" si="0"/>
        <v>1877760</v>
      </c>
    </row>
    <row r="44" spans="1:26" ht="42" hidden="1" x14ac:dyDescent="0.25">
      <c r="A44" s="62">
        <f>VLOOKUP($B44,'[8]Hoja2 (2)'!$A:$E,5,0)</f>
        <v>113</v>
      </c>
      <c r="B44" s="62">
        <v>33</v>
      </c>
      <c r="C44" s="62" t="s">
        <v>58</v>
      </c>
      <c r="D44" s="62" t="s">
        <v>158</v>
      </c>
      <c r="E44" s="106">
        <v>15</v>
      </c>
      <c r="F44" s="63">
        <v>2133.4319999999998</v>
      </c>
      <c r="G44" s="64">
        <f>IF(F44=V44,"Mínimo",IF(F44=W44,"Máximo",F44))</f>
        <v>2133.4319999999998</v>
      </c>
      <c r="H44" s="65">
        <f>IF(F44=V44,0,IF(F44=W44,0,F44))</f>
        <v>2133.4319999999998</v>
      </c>
      <c r="I44" s="63">
        <v>3094</v>
      </c>
      <c r="J44" s="64">
        <f>IF(I44=V44,"Mínimo",IF(I44=W44,"Máximo",I44))</f>
        <v>3094</v>
      </c>
      <c r="K44" s="65">
        <f>IF(I44=V44,0,IF(I44=W44,0,I44))</f>
        <v>3094</v>
      </c>
      <c r="L44" s="63">
        <v>3570</v>
      </c>
      <c r="M44" s="64" t="str">
        <f>IF(L44=V44,"Mínimo",IF(L44=W44,"Máximo",L44))</f>
        <v>Máximo</v>
      </c>
      <c r="N44" s="65">
        <f>IF(L44=V44,0,IF(L44=W44,0,L44))</f>
        <v>0</v>
      </c>
      <c r="O44" s="63">
        <v>1777.8600000000001</v>
      </c>
      <c r="P44" s="64">
        <f>IF(O44=V44,"Mínimo",IF(O44=W44,"Máximo",O44))</f>
        <v>1777.8600000000001</v>
      </c>
      <c r="Q44" s="65">
        <f>IF(O44=V44,0,IF(O44=W44,0,O44))</f>
        <v>1777.8600000000001</v>
      </c>
      <c r="R44" s="63">
        <v>962</v>
      </c>
      <c r="S44" s="64" t="str">
        <f>IF(R44=V44,"Mínimo",IF(R44=W44,"Máximo",R44))</f>
        <v>Mínimo</v>
      </c>
      <c r="T44" s="65">
        <f>IF(R44=V44,0,IF(R44=W44,0,R44))</f>
        <v>0</v>
      </c>
      <c r="U44" s="66">
        <f>COUNT(G44,J44,M44,O44,S44)</f>
        <v>3</v>
      </c>
      <c r="V44" s="63">
        <f>MIN(F44,I44,L44,O44,R44)</f>
        <v>962</v>
      </c>
      <c r="W44" s="65">
        <f>MAX(F44,I44,L44,O44,R44)</f>
        <v>3570</v>
      </c>
      <c r="X44" s="67">
        <f>ROUND((H44+K44+N44+Q44+T44)/U44,0)</f>
        <v>2335</v>
      </c>
      <c r="Y44" s="67">
        <f>+X44*E44</f>
        <v>35025</v>
      </c>
      <c r="Z44" s="67">
        <f t="shared" si="0"/>
        <v>280200</v>
      </c>
    </row>
    <row r="45" spans="1:26" ht="31.5" hidden="1" x14ac:dyDescent="0.25">
      <c r="A45" s="62">
        <f>VLOOKUP($B45,'[8]Hoja2 (2)'!$A:$E,5,0)</f>
        <v>197</v>
      </c>
      <c r="B45" s="62">
        <v>34</v>
      </c>
      <c r="C45" s="62" t="s">
        <v>59</v>
      </c>
      <c r="D45" s="62" t="s">
        <v>158</v>
      </c>
      <c r="E45" s="106">
        <v>5</v>
      </c>
      <c r="F45" s="63">
        <v>68685.372000000003</v>
      </c>
      <c r="G45" s="64">
        <f>IF(F45=V45,"Mínimo",IF(F45=W45,"Máximo",F45))</f>
        <v>68685.372000000003</v>
      </c>
      <c r="H45" s="65">
        <f>IF(F45=V45,0,IF(F45=W45,0,F45))</f>
        <v>68685.372000000003</v>
      </c>
      <c r="I45" s="63">
        <v>53550</v>
      </c>
      <c r="J45" s="64" t="str">
        <f>IF(I45=V45,"Mínimo",IF(I45=W45,"Máximo",I45))</f>
        <v>Mínimo</v>
      </c>
      <c r="K45" s="65">
        <f>IF(I45=V45,0,IF(I45=W45,0,I45))</f>
        <v>0</v>
      </c>
      <c r="L45" s="63">
        <v>92344</v>
      </c>
      <c r="M45" s="64">
        <f>IF(L45=V45,"Mínimo",IF(L45=W45,"Máximo",L45))</f>
        <v>92344</v>
      </c>
      <c r="N45" s="65">
        <f>IF(L45=V45,0,IF(L45=W45,0,L45))</f>
        <v>92344</v>
      </c>
      <c r="O45" s="63">
        <v>57237.81</v>
      </c>
      <c r="P45" s="64">
        <f>IF(O45=V45,"Mínimo",IF(O45=W45,"Máximo",O45))</f>
        <v>57237.81</v>
      </c>
      <c r="Q45" s="65">
        <f>IF(O45=V45,0,IF(O45=W45,0,O45))</f>
        <v>57237.81</v>
      </c>
      <c r="R45" s="63">
        <v>95200</v>
      </c>
      <c r="S45" s="64" t="str">
        <f>IF(R45=V45,"Mínimo",IF(R45=W45,"Máximo",R45))</f>
        <v>Máximo</v>
      </c>
      <c r="T45" s="65">
        <f>IF(R45=V45,0,IF(R45=W45,0,R45))</f>
        <v>0</v>
      </c>
      <c r="U45" s="66">
        <f>COUNT(G45,J45,M45,O45,S45)</f>
        <v>3</v>
      </c>
      <c r="V45" s="63">
        <f>MIN(F45,I45,L45,O45,R45)</f>
        <v>53550</v>
      </c>
      <c r="W45" s="65">
        <f>MAX(F45,I45,L45,O45,R45)</f>
        <v>95200</v>
      </c>
      <c r="X45" s="67">
        <f>ROUND((H45+K45+N45+Q45+T45)/U45,0)</f>
        <v>72756</v>
      </c>
      <c r="Y45" s="67">
        <f>+X45*E45</f>
        <v>363780</v>
      </c>
      <c r="Z45" s="67">
        <f t="shared" si="0"/>
        <v>2910240</v>
      </c>
    </row>
    <row r="46" spans="1:26" ht="63" hidden="1" x14ac:dyDescent="0.25">
      <c r="A46" s="62">
        <f>VLOOKUP($B46,'[8]Hoja2 (2)'!$A:$E,5,0)</f>
        <v>0</v>
      </c>
      <c r="B46" s="62">
        <v>35</v>
      </c>
      <c r="C46" s="62" t="s">
        <v>60</v>
      </c>
      <c r="D46" s="62" t="s">
        <v>158</v>
      </c>
      <c r="E46" s="62">
        <v>0</v>
      </c>
      <c r="F46" s="63">
        <v>17407.32</v>
      </c>
      <c r="G46" s="64">
        <f>IF(F46=V46,"Mínimo",IF(F46=W46,"Máximo",F46))</f>
        <v>17407.32</v>
      </c>
      <c r="H46" s="65">
        <f>IF(F46=V46,0,IF(F46=W46,0,F46))</f>
        <v>17407.32</v>
      </c>
      <c r="I46" s="63">
        <v>14280</v>
      </c>
      <c r="J46" s="64">
        <f>IF(I46=V46,"Mínimo",IF(I46=W46,"Máximo",I46))</f>
        <v>14280</v>
      </c>
      <c r="K46" s="65">
        <f>IF(I46=V46,0,IF(I46=W46,0,I46))</f>
        <v>14280</v>
      </c>
      <c r="L46" s="63">
        <v>12614</v>
      </c>
      <c r="M46" s="64" t="str">
        <f>IF(L46=V46,"Mínimo",IF(L46=W46,"Máximo",L46))</f>
        <v>Mínimo</v>
      </c>
      <c r="N46" s="65">
        <f>IF(L46=V46,0,IF(L46=W46,0,L46))</f>
        <v>0</v>
      </c>
      <c r="O46" s="63">
        <v>14506.1</v>
      </c>
      <c r="P46" s="64">
        <f>IF(O46=V46,"Mínimo",IF(O46=W46,"Máximo",O46))</f>
        <v>14506.1</v>
      </c>
      <c r="Q46" s="65">
        <f>IF(O46=V46,0,IF(O46=W46,0,O46))</f>
        <v>14506.1</v>
      </c>
      <c r="R46" s="63">
        <v>46410</v>
      </c>
      <c r="S46" s="64" t="str">
        <f>IF(R46=V46,"Mínimo",IF(R46=W46,"Máximo",R46))</f>
        <v>Máximo</v>
      </c>
      <c r="T46" s="65">
        <f>IF(R46=V46,0,IF(R46=W46,0,R46))</f>
        <v>0</v>
      </c>
      <c r="U46" s="66">
        <f>COUNT(G46,J46,M46,O46,S46)</f>
        <v>3</v>
      </c>
      <c r="V46" s="63">
        <f>MIN(F46,I46,L46,O46,R46)</f>
        <v>12614</v>
      </c>
      <c r="W46" s="65">
        <f>MAX(F46,I46,L46,O46,R46)</f>
        <v>46410</v>
      </c>
      <c r="X46" s="67">
        <f>ROUND((H46+K46+N46+Q46+T46)/U46,0)</f>
        <v>15398</v>
      </c>
      <c r="Y46" s="67">
        <f>+X46*E46</f>
        <v>0</v>
      </c>
      <c r="Z46" s="67">
        <f t="shared" si="0"/>
        <v>0</v>
      </c>
    </row>
    <row r="47" spans="1:26" ht="52.5" hidden="1" x14ac:dyDescent="0.25">
      <c r="A47" s="62">
        <f>VLOOKUP($B47,'[8]Hoja2 (2)'!$A:$E,5,0)</f>
        <v>98</v>
      </c>
      <c r="B47" s="62">
        <v>36</v>
      </c>
      <c r="C47" s="62" t="s">
        <v>61</v>
      </c>
      <c r="D47" s="62" t="s">
        <v>158</v>
      </c>
      <c r="E47" s="106">
        <v>7</v>
      </c>
      <c r="F47" s="63">
        <v>6300.3359999999993</v>
      </c>
      <c r="G47" s="64">
        <f>IF(F47=V47,"Mínimo",IF(F47=W47,"Máximo",F47))</f>
        <v>6300.3359999999993</v>
      </c>
      <c r="H47" s="65">
        <f>IF(F47=V47,0,IF(F47=W47,0,F47))</f>
        <v>6300.3359999999993</v>
      </c>
      <c r="I47" s="63">
        <v>7140</v>
      </c>
      <c r="J47" s="64">
        <f>IF(I47=V47,"Mínimo",IF(I47=W47,"Máximo",I47))</f>
        <v>7140</v>
      </c>
      <c r="K47" s="65">
        <f>IF(I47=V47,0,IF(I47=W47,0,I47))</f>
        <v>7140</v>
      </c>
      <c r="L47" s="63">
        <v>7140</v>
      </c>
      <c r="M47" s="64">
        <f>IF(L47=V47,"Mínimo",IF(L47=W47,"Máximo",L47))</f>
        <v>7140</v>
      </c>
      <c r="N47" s="65">
        <f>IF(L47=V47,0,IF(L47=W47,0,L47))</f>
        <v>7140</v>
      </c>
      <c r="O47" s="63">
        <v>5250.28</v>
      </c>
      <c r="P47" s="64" t="str">
        <f>IF(O47=V47,"Mínimo",IF(O47=W47,"Máximo",O47))</f>
        <v>Mínimo</v>
      </c>
      <c r="Q47" s="65">
        <f>IF(O47=V47,0,IF(O47=W47,0,O47))</f>
        <v>0</v>
      </c>
      <c r="R47" s="63">
        <v>13090</v>
      </c>
      <c r="S47" s="64" t="str">
        <f>IF(R47=V47,"Mínimo",IF(R47=W47,"Máximo",R47))</f>
        <v>Máximo</v>
      </c>
      <c r="T47" s="65">
        <f>IF(R47=V47,0,IF(R47=W47,0,R47))</f>
        <v>0</v>
      </c>
      <c r="U47" s="66">
        <f>COUNT(G47,J47,M47,O47,S47)</f>
        <v>4</v>
      </c>
      <c r="V47" s="63">
        <f>MIN(F47,I47,L47,O47,R47)</f>
        <v>5250.28</v>
      </c>
      <c r="W47" s="65">
        <f>MAX(F47,I47,L47,O47,R47)</f>
        <v>13090</v>
      </c>
      <c r="X47" s="67">
        <f>ROUND((H47+K47+N47+Q47+T47)/U47,0)</f>
        <v>5145</v>
      </c>
      <c r="Y47" s="67">
        <f>+X47*E47</f>
        <v>36015</v>
      </c>
      <c r="Z47" s="67">
        <f t="shared" si="0"/>
        <v>288120</v>
      </c>
    </row>
    <row r="48" spans="1:26" ht="42" hidden="1" x14ac:dyDescent="0.25">
      <c r="A48" s="62">
        <f>VLOOKUP($B48,'[8]Hoja2 (2)'!$A:$E,5,0)</f>
        <v>89</v>
      </c>
      <c r="B48" s="62">
        <v>37</v>
      </c>
      <c r="C48" s="62" t="s">
        <v>62</v>
      </c>
      <c r="D48" s="62" t="s">
        <v>158</v>
      </c>
      <c r="E48" s="106">
        <v>3</v>
      </c>
      <c r="F48" s="63">
        <v>2664.6479999999997</v>
      </c>
      <c r="G48" s="64">
        <f>IF(F48=V48,"Mínimo",IF(F48=W48,"Máximo",F48))</f>
        <v>2664.6479999999997</v>
      </c>
      <c r="H48" s="65">
        <f>IF(F48=V48,0,IF(F48=W48,0,F48))</f>
        <v>2664.6479999999997</v>
      </c>
      <c r="I48" s="63">
        <v>2380</v>
      </c>
      <c r="J48" s="64">
        <f>IF(I48=V48,"Mínimo",IF(I48=W48,"Máximo",I48))</f>
        <v>2380</v>
      </c>
      <c r="K48" s="65">
        <f>IF(I48=V48,0,IF(I48=W48,0,I48))</f>
        <v>2380</v>
      </c>
      <c r="L48" s="63">
        <v>2380</v>
      </c>
      <c r="M48" s="64">
        <f>IF(L48=V48,"Mínimo",IF(L48=W48,"Máximo",L48))</f>
        <v>2380</v>
      </c>
      <c r="N48" s="65">
        <f>IF(L48=V48,0,IF(L48=W48,0,L48))</f>
        <v>2380</v>
      </c>
      <c r="O48" s="63">
        <v>2220.54</v>
      </c>
      <c r="P48" s="64" t="str">
        <f>IF(O48=V48,"Mínimo",IF(O48=W48,"Máximo",O48))</f>
        <v>Mínimo</v>
      </c>
      <c r="Q48" s="65">
        <f>IF(O48=V48,0,IF(O48=W48,0,O48))</f>
        <v>0</v>
      </c>
      <c r="R48" s="63">
        <v>8330</v>
      </c>
      <c r="S48" s="64" t="str">
        <f>IF(R48=V48,"Mínimo",IF(R48=W48,"Máximo",R48))</f>
        <v>Máximo</v>
      </c>
      <c r="T48" s="65">
        <f>IF(R48=V48,0,IF(R48=W48,0,R48))</f>
        <v>0</v>
      </c>
      <c r="U48" s="66">
        <f>COUNT(G48,J48,M48,O48,S48)</f>
        <v>4</v>
      </c>
      <c r="V48" s="63">
        <f>MIN(F48,I48,L48,O48,R48)</f>
        <v>2220.54</v>
      </c>
      <c r="W48" s="65">
        <f>MAX(F48,I48,L48,O48,R48)</f>
        <v>8330</v>
      </c>
      <c r="X48" s="67">
        <f>ROUND((H48+K48+N48+Q48+T48)/U48,0)</f>
        <v>1856</v>
      </c>
      <c r="Y48" s="67">
        <f>+X48*E48</f>
        <v>5568</v>
      </c>
      <c r="Z48" s="67">
        <f t="shared" si="0"/>
        <v>44544</v>
      </c>
    </row>
    <row r="49" spans="1:26" ht="42" hidden="1" x14ac:dyDescent="0.25">
      <c r="A49" s="62">
        <f>VLOOKUP($B49,'[8]Hoja2 (2)'!$A:$E,5,0)</f>
        <v>44</v>
      </c>
      <c r="B49" s="62">
        <v>38</v>
      </c>
      <c r="C49" s="62" t="s">
        <v>63</v>
      </c>
      <c r="D49" s="62" t="s">
        <v>158</v>
      </c>
      <c r="E49" s="106">
        <v>20</v>
      </c>
      <c r="F49" s="63">
        <v>36853.824000000001</v>
      </c>
      <c r="G49" s="64">
        <f>IF(F49=V49,"Mínimo",IF(F49=W49,"Máximo",F49))</f>
        <v>36853.824000000001</v>
      </c>
      <c r="H49" s="65">
        <f>IF(F49=V49,0,IF(F49=W49,0,F49))</f>
        <v>36853.824000000001</v>
      </c>
      <c r="I49" s="63">
        <v>226100</v>
      </c>
      <c r="J49" s="64" t="str">
        <f>IF(I49=V49,"Mínimo",IF(I49=W49,"Máximo",I49))</f>
        <v>Máximo</v>
      </c>
      <c r="K49" s="65">
        <f>IF(I49=V49,0,IF(I49=W49,0,I49))</f>
        <v>0</v>
      </c>
      <c r="L49" s="63">
        <v>29036</v>
      </c>
      <c r="M49" s="64" t="str">
        <f>IF(L49=V49,"Mínimo",IF(L49=W49,"Máximo",L49))</f>
        <v>Mínimo</v>
      </c>
      <c r="N49" s="65">
        <f>IF(L49=V49,0,IF(L49=W49,0,L49))</f>
        <v>0</v>
      </c>
      <c r="O49" s="63">
        <v>30711.52</v>
      </c>
      <c r="P49" s="64">
        <f>IF(O49=V49,"Mínimo",IF(O49=W49,"Máximo",O49))</f>
        <v>30711.52</v>
      </c>
      <c r="Q49" s="65">
        <f>IF(O49=V49,0,IF(O49=W49,0,O49))</f>
        <v>30711.52</v>
      </c>
      <c r="R49" s="63">
        <v>52343</v>
      </c>
      <c r="S49" s="64">
        <f>IF(R49=V49,"Mínimo",IF(R49=W49,"Máximo",R49))</f>
        <v>52343</v>
      </c>
      <c r="T49" s="65">
        <f>IF(R49=V49,0,IF(R49=W49,0,R49))</f>
        <v>52343</v>
      </c>
      <c r="U49" s="66">
        <f>COUNT(G49,J49,M49,O49,S49)</f>
        <v>3</v>
      </c>
      <c r="V49" s="63">
        <f>MIN(F49,I49,L49,O49,R49)</f>
        <v>29036</v>
      </c>
      <c r="W49" s="65">
        <f>MAX(F49,I49,L49,O49,R49)</f>
        <v>226100</v>
      </c>
      <c r="X49" s="67">
        <f>ROUND((H49+K49+N49+Q49+T49)/U49,0)</f>
        <v>39969</v>
      </c>
      <c r="Y49" s="67">
        <f>+X49*E49</f>
        <v>799380</v>
      </c>
      <c r="Z49" s="67">
        <f t="shared" si="0"/>
        <v>6395040</v>
      </c>
    </row>
    <row r="50" spans="1:26" ht="42" hidden="1" x14ac:dyDescent="0.25">
      <c r="A50" s="62">
        <f>VLOOKUP($B50,'[8]Hoja2 (2)'!$A:$E,5,0)</f>
        <v>0</v>
      </c>
      <c r="B50" s="62">
        <v>39</v>
      </c>
      <c r="C50" s="62" t="s">
        <v>64</v>
      </c>
      <c r="D50" s="62" t="s">
        <v>158</v>
      </c>
      <c r="E50" s="62">
        <v>0</v>
      </c>
      <c r="F50" s="63">
        <v>13970.124</v>
      </c>
      <c r="G50" s="64">
        <f>IF(F50=V50,"Mínimo",IF(F50=W50,"Máximo",F50))</f>
        <v>13970.124</v>
      </c>
      <c r="H50" s="65">
        <f>IF(F50=V50,0,IF(F50=W50,0,F50))</f>
        <v>13970.124</v>
      </c>
      <c r="I50" s="63">
        <v>17850</v>
      </c>
      <c r="J50" s="64" t="str">
        <f>IF(I50=V50,"Mínimo",IF(I50=W50,"Máximo",I50))</f>
        <v>Máximo</v>
      </c>
      <c r="K50" s="65">
        <f>IF(I50=V50,0,IF(I50=W50,0,I50))</f>
        <v>0</v>
      </c>
      <c r="L50" s="63">
        <v>14042</v>
      </c>
      <c r="M50" s="64">
        <f>IF(L50=V50,"Mínimo",IF(L50=W50,"Máximo",L50))</f>
        <v>14042</v>
      </c>
      <c r="N50" s="65">
        <f>IF(L50=V50,0,IF(L50=W50,0,L50))</f>
        <v>14042</v>
      </c>
      <c r="O50" s="63">
        <v>11641.77</v>
      </c>
      <c r="P50" s="64" t="str">
        <f>IF(O50=V50,"Mínimo",IF(O50=W50,"Máximo",O50))</f>
        <v>Mínimo</v>
      </c>
      <c r="Q50" s="65">
        <f>IF(O50=V50,0,IF(O50=W50,0,O50))</f>
        <v>0</v>
      </c>
      <c r="R50" s="63">
        <v>16377</v>
      </c>
      <c r="S50" s="64">
        <f>IF(R50=V50,"Mínimo",IF(R50=W50,"Máximo",R50))</f>
        <v>16377</v>
      </c>
      <c r="T50" s="65">
        <f>IF(R50=V50,0,IF(R50=W50,0,R50))</f>
        <v>16377</v>
      </c>
      <c r="U50" s="66">
        <f>COUNT(G50,J50,M50,O50,S50)</f>
        <v>4</v>
      </c>
      <c r="V50" s="63">
        <f>MIN(F50,I50,L50,O50,R50)</f>
        <v>11641.77</v>
      </c>
      <c r="W50" s="65">
        <f>MAX(F50,I50,L50,O50,R50)</f>
        <v>17850</v>
      </c>
      <c r="X50" s="67">
        <f>ROUND((H50+K50+N50+Q50+T50)/U50,0)</f>
        <v>11097</v>
      </c>
      <c r="Y50" s="67">
        <f>+X50*E50</f>
        <v>0</v>
      </c>
      <c r="Z50" s="67">
        <f t="shared" si="0"/>
        <v>0</v>
      </c>
    </row>
    <row r="51" spans="1:26" ht="21" hidden="1" x14ac:dyDescent="0.25">
      <c r="A51" s="62">
        <f>VLOOKUP($B51,'[8]Hoja2 (2)'!$A:$E,5,0)</f>
        <v>0</v>
      </c>
      <c r="B51" s="62">
        <v>40</v>
      </c>
      <c r="C51" s="62" t="s">
        <v>65</v>
      </c>
      <c r="D51" s="62" t="s">
        <v>158</v>
      </c>
      <c r="E51" s="62">
        <v>0</v>
      </c>
      <c r="F51" s="63">
        <v>26418</v>
      </c>
      <c r="G51" s="64">
        <f>IF(F51=V51,"Mínimo",IF(F51=W51,"Máximo",F51))</f>
        <v>26418</v>
      </c>
      <c r="H51" s="65">
        <f>IF(F51=V51,0,IF(F51=W51,0,F51))</f>
        <v>26418</v>
      </c>
      <c r="I51" s="63">
        <v>39270</v>
      </c>
      <c r="J51" s="64">
        <f>IF(I51=V51,"Mínimo",IF(I51=W51,"Máximo",I51))</f>
        <v>39270</v>
      </c>
      <c r="K51" s="65">
        <f>IF(I51=V51,0,IF(I51=W51,0,I51))</f>
        <v>39270</v>
      </c>
      <c r="L51" s="63">
        <v>24514</v>
      </c>
      <c r="M51" s="64">
        <f>IF(L51=V51,"Mínimo",IF(L51=W51,"Máximo",L51))</f>
        <v>24514</v>
      </c>
      <c r="N51" s="65">
        <f>IF(L51=V51,0,IF(L51=W51,0,L51))</f>
        <v>24514</v>
      </c>
      <c r="O51" s="63">
        <v>22015</v>
      </c>
      <c r="P51" s="64" t="str">
        <f>IF(O51=V51,"Mínimo",IF(O51=W51,"Máximo",O51))</f>
        <v>Mínimo</v>
      </c>
      <c r="Q51" s="65">
        <f>IF(O51=V51,0,IF(O51=W51,0,O51))</f>
        <v>0</v>
      </c>
      <c r="R51" s="63">
        <v>42840</v>
      </c>
      <c r="S51" s="64" t="str">
        <f>IF(R51=V51,"Mínimo",IF(R51=W51,"Máximo",R51))</f>
        <v>Máximo</v>
      </c>
      <c r="T51" s="65">
        <f>IF(R51=V51,0,IF(R51=W51,0,R51))</f>
        <v>0</v>
      </c>
      <c r="U51" s="66">
        <f>COUNT(G51,J51,M51,O51,S51)</f>
        <v>4</v>
      </c>
      <c r="V51" s="63">
        <f>MIN(F51,I51,L51,O51,R51)</f>
        <v>22015</v>
      </c>
      <c r="W51" s="65">
        <f>MAX(F51,I51,L51,O51,R51)</f>
        <v>42840</v>
      </c>
      <c r="X51" s="67">
        <f>ROUND((H51+K51+N51+Q51+T51)/U51,0)</f>
        <v>22551</v>
      </c>
      <c r="Y51" s="67">
        <f>+X51*E51</f>
        <v>0</v>
      </c>
      <c r="Z51" s="67">
        <f t="shared" si="0"/>
        <v>0</v>
      </c>
    </row>
    <row r="52" spans="1:26" ht="73.5" hidden="1" x14ac:dyDescent="0.25">
      <c r="A52" s="62">
        <f>VLOOKUP($B52,'[8]Hoja2 (2)'!$A:$E,5,0)</f>
        <v>0</v>
      </c>
      <c r="B52" s="62">
        <v>41</v>
      </c>
      <c r="C52" s="62" t="s">
        <v>66</v>
      </c>
      <c r="D52" s="62" t="s">
        <v>158</v>
      </c>
      <c r="E52" s="62">
        <v>0</v>
      </c>
      <c r="F52" s="63">
        <v>10648.596</v>
      </c>
      <c r="G52" s="64">
        <f>IF(F52=V52,"Mínimo",IF(F52=W52,"Máximo",F52))</f>
        <v>10648.596</v>
      </c>
      <c r="H52" s="65">
        <f>IF(F52=V52,0,IF(F52=W52,0,F52))</f>
        <v>10648.596</v>
      </c>
      <c r="I52" s="63">
        <v>10710</v>
      </c>
      <c r="J52" s="64">
        <f>IF(I52=V52,"Mínimo",IF(I52=W52,"Máximo",I52))</f>
        <v>10710</v>
      </c>
      <c r="K52" s="65">
        <f>IF(I52=V52,0,IF(I52=W52,0,I52))</f>
        <v>10710</v>
      </c>
      <c r="L52" s="63">
        <v>10710</v>
      </c>
      <c r="M52" s="64">
        <f>IF(L52=V52,"Mínimo",IF(L52=W52,"Máximo",L52))</f>
        <v>10710</v>
      </c>
      <c r="N52" s="65">
        <f>IF(L52=V52,0,IF(L52=W52,0,L52))</f>
        <v>10710</v>
      </c>
      <c r="O52" s="63">
        <v>8873.83</v>
      </c>
      <c r="P52" s="64" t="str">
        <f>IF(O52=V52,"Mínimo",IF(O52=W52,"Máximo",O52))</f>
        <v>Mínimo</v>
      </c>
      <c r="Q52" s="65">
        <f>IF(O52=V52,0,IF(O52=W52,0,O52))</f>
        <v>0</v>
      </c>
      <c r="R52" s="63">
        <v>42509</v>
      </c>
      <c r="S52" s="64" t="str">
        <f>IF(R52=V52,"Mínimo",IF(R52=W52,"Máximo",R52))</f>
        <v>Máximo</v>
      </c>
      <c r="T52" s="65">
        <f>IF(R52=V52,0,IF(R52=W52,0,R52))</f>
        <v>0</v>
      </c>
      <c r="U52" s="66">
        <f>COUNT(G52,J52,M52,O52,S52)</f>
        <v>4</v>
      </c>
      <c r="V52" s="63">
        <f>MIN(F52,I52,L52,O52,R52)</f>
        <v>8873.83</v>
      </c>
      <c r="W52" s="65">
        <f>MAX(F52,I52,L52,O52,R52)</f>
        <v>42509</v>
      </c>
      <c r="X52" s="67">
        <f>ROUND((H52+K52+N52+Q52+T52)/U52,0)</f>
        <v>8017</v>
      </c>
      <c r="Y52" s="67">
        <f>+X52*E52</f>
        <v>0</v>
      </c>
      <c r="Z52" s="67">
        <f t="shared" si="0"/>
        <v>0</v>
      </c>
    </row>
    <row r="53" spans="1:26" ht="52.5" hidden="1" x14ac:dyDescent="0.25">
      <c r="A53" s="62">
        <f>VLOOKUP($B53,'[8]Hoja2 (2)'!$A:$E,5,0)</f>
        <v>201</v>
      </c>
      <c r="B53" s="62">
        <v>42</v>
      </c>
      <c r="C53" s="62" t="s">
        <v>67</v>
      </c>
      <c r="D53" s="62" t="s">
        <v>158</v>
      </c>
      <c r="E53" s="106">
        <v>6</v>
      </c>
      <c r="F53" s="63">
        <v>4005.54</v>
      </c>
      <c r="G53" s="64">
        <f>IF(F53=V53,"Mínimo",IF(F53=W53,"Máximo",F53))</f>
        <v>4005.54</v>
      </c>
      <c r="H53" s="65">
        <f>IF(F53=V53,0,IF(F53=W53,0,F53))</f>
        <v>4005.54</v>
      </c>
      <c r="I53" s="63">
        <v>5950</v>
      </c>
      <c r="J53" s="64">
        <f>IF(I53=V53,"Mínimo",IF(I53=W53,"Máximo",I53))</f>
        <v>5950</v>
      </c>
      <c r="K53" s="65">
        <f>IF(I53=V53,0,IF(I53=W53,0,I53))</f>
        <v>5950</v>
      </c>
      <c r="L53" s="63">
        <v>3689</v>
      </c>
      <c r="M53" s="64">
        <f>IF(L53=V53,"Mínimo",IF(L53=W53,"Máximo",L53))</f>
        <v>3689</v>
      </c>
      <c r="N53" s="65">
        <f>IF(L53=V53,0,IF(L53=W53,0,L53))</f>
        <v>3689</v>
      </c>
      <c r="O53" s="63">
        <v>3337.95</v>
      </c>
      <c r="P53" s="64" t="str">
        <f>IF(O53=V53,"Mínimo",IF(O53=W53,"Máximo",O53))</f>
        <v>Mínimo</v>
      </c>
      <c r="Q53" s="65">
        <f>IF(O53=V53,0,IF(O53=W53,0,O53))</f>
        <v>0</v>
      </c>
      <c r="R53" s="63">
        <v>9771</v>
      </c>
      <c r="S53" s="64" t="str">
        <f>IF(R53=V53,"Mínimo",IF(R53=W53,"Máximo",R53))</f>
        <v>Máximo</v>
      </c>
      <c r="T53" s="65">
        <f>IF(R53=V53,0,IF(R53=W53,0,R53))</f>
        <v>0</v>
      </c>
      <c r="U53" s="66">
        <f>COUNT(G53,J53,M53,O53,S53)</f>
        <v>4</v>
      </c>
      <c r="V53" s="63">
        <f>MIN(F53,I53,L53,O53,R53)</f>
        <v>3337.95</v>
      </c>
      <c r="W53" s="65">
        <f>MAX(F53,I53,L53,O53,R53)</f>
        <v>9771</v>
      </c>
      <c r="X53" s="67">
        <f>ROUND((H53+K53+N53+Q53+T53)/U53,0)</f>
        <v>3411</v>
      </c>
      <c r="Y53" s="67">
        <f>+X53*E53</f>
        <v>20466</v>
      </c>
      <c r="Z53" s="67">
        <f t="shared" si="0"/>
        <v>163728</v>
      </c>
    </row>
    <row r="54" spans="1:26" ht="84" hidden="1" x14ac:dyDescent="0.25">
      <c r="A54" s="62">
        <f>VLOOKUP($B54,'[8]Hoja2 (2)'!$A:$E,5,0)</f>
        <v>21</v>
      </c>
      <c r="B54" s="62">
        <v>43</v>
      </c>
      <c r="C54" s="62" t="s">
        <v>68</v>
      </c>
      <c r="D54" s="62" t="s">
        <v>158</v>
      </c>
      <c r="E54" s="106">
        <v>8</v>
      </c>
      <c r="F54" s="63">
        <v>4859.4840000000004</v>
      </c>
      <c r="G54" s="64">
        <f>IF(F54=V54,"Mínimo",IF(F54=W54,"Máximo",F54))</f>
        <v>4859.4840000000004</v>
      </c>
      <c r="H54" s="65">
        <f>IF(F54=V54,0,IF(F54=W54,0,F54))</f>
        <v>4859.4840000000004</v>
      </c>
      <c r="I54" s="63">
        <v>8925</v>
      </c>
      <c r="J54" s="64">
        <f>IF(I54=V54,"Mínimo",IF(I54=W54,"Máximo",I54))</f>
        <v>8925</v>
      </c>
      <c r="K54" s="65">
        <f>IF(I54=V54,0,IF(I54=W54,0,I54))</f>
        <v>8925</v>
      </c>
      <c r="L54" s="63">
        <v>7616</v>
      </c>
      <c r="M54" s="64">
        <f>IF(L54=V54,"Mínimo",IF(L54=W54,"Máximo",L54))</f>
        <v>7616</v>
      </c>
      <c r="N54" s="65">
        <f>IF(L54=V54,0,IF(L54=W54,0,L54))</f>
        <v>7616</v>
      </c>
      <c r="O54" s="63">
        <v>4049.57</v>
      </c>
      <c r="P54" s="64" t="str">
        <f>IF(O54=V54,"Mínimo",IF(O54=W54,"Máximo",O54))</f>
        <v>Mínimo</v>
      </c>
      <c r="Q54" s="65">
        <f>IF(O54=V54,0,IF(O54=W54,0,O54))</f>
        <v>0</v>
      </c>
      <c r="R54" s="63">
        <v>33986</v>
      </c>
      <c r="S54" s="64" t="str">
        <f>IF(R54=V54,"Mínimo",IF(R54=W54,"Máximo",R54))</f>
        <v>Máximo</v>
      </c>
      <c r="T54" s="65">
        <f>IF(R54=V54,0,IF(R54=W54,0,R54))</f>
        <v>0</v>
      </c>
      <c r="U54" s="66">
        <f>COUNT(G54,J54,M54,O54,S54)</f>
        <v>4</v>
      </c>
      <c r="V54" s="63">
        <f>MIN(F54,I54,L54,O54,R54)</f>
        <v>4049.57</v>
      </c>
      <c r="W54" s="65">
        <f>MAX(F54,I54,L54,O54,R54)</f>
        <v>33986</v>
      </c>
      <c r="X54" s="67">
        <f>ROUND((H54+K54+N54+Q54+T54)/U54,0)</f>
        <v>5350</v>
      </c>
      <c r="Y54" s="67">
        <f>+X54*E54</f>
        <v>42800</v>
      </c>
      <c r="Z54" s="67">
        <f t="shared" si="0"/>
        <v>342400</v>
      </c>
    </row>
    <row r="55" spans="1:26" ht="73.5" hidden="1" x14ac:dyDescent="0.25">
      <c r="A55" s="62">
        <f>VLOOKUP($B55,'[8]Hoja2 (2)'!$A:$E,5,0)</f>
        <v>0</v>
      </c>
      <c r="B55" s="62">
        <v>44</v>
      </c>
      <c r="C55" s="62" t="s">
        <v>69</v>
      </c>
      <c r="D55" s="62" t="s">
        <v>158</v>
      </c>
      <c r="E55" s="62">
        <v>0</v>
      </c>
      <c r="F55" s="63">
        <v>4859.4840000000004</v>
      </c>
      <c r="G55" s="64">
        <f>IF(F55=V55,"Mínimo",IF(F55=W55,"Máximo",F55))</f>
        <v>4859.4840000000004</v>
      </c>
      <c r="H55" s="65">
        <f>IF(F55=V55,0,IF(F55=W55,0,F55))</f>
        <v>4859.4840000000004</v>
      </c>
      <c r="I55" s="63">
        <v>8925</v>
      </c>
      <c r="J55" s="64">
        <f>IF(I55=V55,"Mínimo",IF(I55=W55,"Máximo",I55))</f>
        <v>8925</v>
      </c>
      <c r="K55" s="65">
        <f>IF(I55=V55,0,IF(I55=W55,0,I55))</f>
        <v>8925</v>
      </c>
      <c r="L55" s="63">
        <v>7616</v>
      </c>
      <c r="M55" s="64">
        <f>IF(L55=V55,"Mínimo",IF(L55=W55,"Máximo",L55))</f>
        <v>7616</v>
      </c>
      <c r="N55" s="65">
        <f>IF(L55=V55,0,IF(L55=W55,0,L55))</f>
        <v>7616</v>
      </c>
      <c r="O55" s="63">
        <v>4049.57</v>
      </c>
      <c r="P55" s="64" t="str">
        <f>IF(O55=V55,"Mínimo",IF(O55=W55,"Máximo",O55))</f>
        <v>Mínimo</v>
      </c>
      <c r="Q55" s="65">
        <f>IF(O55=V55,0,IF(O55=W55,0,O55))</f>
        <v>0</v>
      </c>
      <c r="R55" s="63">
        <v>33986</v>
      </c>
      <c r="S55" s="64" t="str">
        <f>IF(R55=V55,"Mínimo",IF(R55=W55,"Máximo",R55))</f>
        <v>Máximo</v>
      </c>
      <c r="T55" s="65">
        <f>IF(R55=V55,0,IF(R55=W55,0,R55))</f>
        <v>0</v>
      </c>
      <c r="U55" s="66">
        <f>COUNT(G55,J55,M55,O55,S55)</f>
        <v>4</v>
      </c>
      <c r="V55" s="63">
        <f>MIN(F55,I55,L55,O55,R55)</f>
        <v>4049.57</v>
      </c>
      <c r="W55" s="65">
        <f>MAX(F55,I55,L55,O55,R55)</f>
        <v>33986</v>
      </c>
      <c r="X55" s="67">
        <f>ROUND((H55+K55+N55+Q55+T55)/U55,0)</f>
        <v>5350</v>
      </c>
      <c r="Y55" s="67">
        <f>+X55*E55</f>
        <v>0</v>
      </c>
      <c r="Z55" s="67">
        <f t="shared" si="0"/>
        <v>0</v>
      </c>
    </row>
    <row r="56" spans="1:26" ht="42" hidden="1" x14ac:dyDescent="0.25">
      <c r="A56" s="62">
        <f>VLOOKUP($B56,'[8]Hoja2 (2)'!$A:$E,5,0)</f>
        <v>82</v>
      </c>
      <c r="B56" s="62">
        <v>45</v>
      </c>
      <c r="C56" s="62" t="s">
        <v>70</v>
      </c>
      <c r="D56" s="62" t="s">
        <v>158</v>
      </c>
      <c r="E56" s="106">
        <v>20</v>
      </c>
      <c r="F56" s="63">
        <v>3392.9279999999999</v>
      </c>
      <c r="G56" s="64">
        <f>IF(F56=V56,"Mínimo",IF(F56=W56,"Máximo",F56))</f>
        <v>3392.9279999999999</v>
      </c>
      <c r="H56" s="65">
        <f>IF(F56=V56,0,IF(F56=W56,0,F56))</f>
        <v>3392.9279999999999</v>
      </c>
      <c r="I56" s="63">
        <v>7140</v>
      </c>
      <c r="J56" s="64">
        <f>IF(I56=V56,"Mínimo",IF(I56=W56,"Máximo",I56))</f>
        <v>7140</v>
      </c>
      <c r="K56" s="65">
        <f>IF(I56=V56,0,IF(I56=W56,0,I56))</f>
        <v>7140</v>
      </c>
      <c r="L56" s="63">
        <v>7378</v>
      </c>
      <c r="M56" s="64">
        <f>IF(L56=V56,"Mínimo",IF(L56=W56,"Máximo",L56))</f>
        <v>7378</v>
      </c>
      <c r="N56" s="65">
        <f>IF(L56=V56,0,IF(L56=W56,0,L56))</f>
        <v>7378</v>
      </c>
      <c r="O56" s="63">
        <v>2827.44</v>
      </c>
      <c r="P56" s="64" t="str">
        <f>IF(O56=V56,"Mínimo",IF(O56=W56,"Máximo",O56))</f>
        <v>Mínimo</v>
      </c>
      <c r="Q56" s="65">
        <f>IF(O56=V56,0,IF(O56=W56,0,O56))</f>
        <v>0</v>
      </c>
      <c r="R56" s="63">
        <v>12037</v>
      </c>
      <c r="S56" s="64" t="str">
        <f>IF(R56=V56,"Mínimo",IF(R56=W56,"Máximo",R56))</f>
        <v>Máximo</v>
      </c>
      <c r="T56" s="65">
        <f>IF(R56=V56,0,IF(R56=W56,0,R56))</f>
        <v>0</v>
      </c>
      <c r="U56" s="66">
        <f>COUNT(G56,J56,M56,O56,S56)</f>
        <v>4</v>
      </c>
      <c r="V56" s="63">
        <f>MIN(F56,I56,L56,O56,R56)</f>
        <v>2827.44</v>
      </c>
      <c r="W56" s="65">
        <f>MAX(F56,I56,L56,O56,R56)</f>
        <v>12037</v>
      </c>
      <c r="X56" s="67">
        <f>ROUND((H56+K56+N56+Q56+T56)/U56,0)</f>
        <v>4478</v>
      </c>
      <c r="Y56" s="67">
        <f>+X56*E56</f>
        <v>89560</v>
      </c>
      <c r="Z56" s="67">
        <f t="shared" si="0"/>
        <v>716480</v>
      </c>
    </row>
    <row r="57" spans="1:26" ht="42" hidden="1" x14ac:dyDescent="0.25">
      <c r="A57" s="62">
        <f>VLOOKUP($B57,'[8]Hoja2 (2)'!$A:$E,5,0)</f>
        <v>83</v>
      </c>
      <c r="B57" s="62">
        <v>46</v>
      </c>
      <c r="C57" s="62" t="s">
        <v>71</v>
      </c>
      <c r="D57" s="62" t="s">
        <v>158</v>
      </c>
      <c r="E57" s="106">
        <v>13</v>
      </c>
      <c r="F57" s="63">
        <v>3392.9279999999999</v>
      </c>
      <c r="G57" s="64">
        <f>IF(F57=V57,"Mínimo",IF(F57=W57,"Máximo",F57))</f>
        <v>3392.9279999999999</v>
      </c>
      <c r="H57" s="65">
        <f>IF(F57=V57,0,IF(F57=W57,0,F57))</f>
        <v>3392.9279999999999</v>
      </c>
      <c r="I57" s="63">
        <v>7140</v>
      </c>
      <c r="J57" s="64">
        <f>IF(I57=V57,"Mínimo",IF(I57=W57,"Máximo",I57))</f>
        <v>7140</v>
      </c>
      <c r="K57" s="65">
        <f>IF(I57=V57,0,IF(I57=W57,0,I57))</f>
        <v>7140</v>
      </c>
      <c r="L57" s="63">
        <v>7259</v>
      </c>
      <c r="M57" s="64">
        <f>IF(L57=V57,"Mínimo",IF(L57=W57,"Máximo",L57))</f>
        <v>7259</v>
      </c>
      <c r="N57" s="65">
        <f>IF(L57=V57,0,IF(L57=W57,0,L57))</f>
        <v>7259</v>
      </c>
      <c r="O57" s="63">
        <v>2827.44</v>
      </c>
      <c r="P57" s="64" t="str">
        <f>IF(O57=V57,"Mínimo",IF(O57=W57,"Máximo",O57))</f>
        <v>Mínimo</v>
      </c>
      <c r="Q57" s="65">
        <f>IF(O57=V57,0,IF(O57=W57,0,O57))</f>
        <v>0</v>
      </c>
      <c r="R57" s="63">
        <v>12037</v>
      </c>
      <c r="S57" s="64" t="str">
        <f>IF(R57=V57,"Mínimo",IF(R57=W57,"Máximo",R57))</f>
        <v>Máximo</v>
      </c>
      <c r="T57" s="65">
        <f>IF(R57=V57,0,IF(R57=W57,0,R57))</f>
        <v>0</v>
      </c>
      <c r="U57" s="66">
        <f>COUNT(G57,J57,M57,O57,S57)</f>
        <v>4</v>
      </c>
      <c r="V57" s="63">
        <f>MIN(F57,I57,L57,O57,R57)</f>
        <v>2827.44</v>
      </c>
      <c r="W57" s="65">
        <f>MAX(F57,I57,L57,O57,R57)</f>
        <v>12037</v>
      </c>
      <c r="X57" s="67">
        <f>ROUND((H57+K57+N57+Q57+T57)/U57,0)</f>
        <v>4448</v>
      </c>
      <c r="Y57" s="67">
        <f>+X57*E57</f>
        <v>57824</v>
      </c>
      <c r="Z57" s="67">
        <f t="shared" si="0"/>
        <v>462592</v>
      </c>
    </row>
    <row r="58" spans="1:26" ht="21" hidden="1" x14ac:dyDescent="0.25">
      <c r="A58" s="62">
        <f>VLOOKUP($B58,'[8]Hoja2 (2)'!$A:$E,5,0)</f>
        <v>75</v>
      </c>
      <c r="B58" s="62">
        <v>47</v>
      </c>
      <c r="C58" s="62" t="s">
        <v>72</v>
      </c>
      <c r="D58" s="62" t="s">
        <v>158</v>
      </c>
      <c r="E58" s="106">
        <v>15</v>
      </c>
      <c r="F58" s="63">
        <v>689.72400000000005</v>
      </c>
      <c r="G58" s="64">
        <f>IF(F58=V58,"Mínimo",IF(F58=W58,"Máximo",F58))</f>
        <v>689.72400000000005</v>
      </c>
      <c r="H58" s="65">
        <f>IF(F58=V58,0,IF(F58=W58,0,F58))</f>
        <v>689.72400000000005</v>
      </c>
      <c r="I58" s="63">
        <v>1904</v>
      </c>
      <c r="J58" s="64">
        <f>IF(I58=V58,"Mínimo",IF(I58=W58,"Máximo",I58))</f>
        <v>1904</v>
      </c>
      <c r="K58" s="65">
        <f>IF(I58=V58,0,IF(I58=W58,0,I58))</f>
        <v>1904</v>
      </c>
      <c r="L58" s="63">
        <v>1428</v>
      </c>
      <c r="M58" s="64">
        <f>IF(L58=V58,"Mínimo",IF(L58=W58,"Máximo",L58))</f>
        <v>1428</v>
      </c>
      <c r="N58" s="65">
        <f>IF(L58=V58,0,IF(L58=W58,0,L58))</f>
        <v>1428</v>
      </c>
      <c r="O58" s="63">
        <v>574.77</v>
      </c>
      <c r="P58" s="64" t="str">
        <f>IF(O58=V58,"Mínimo",IF(O58=W58,"Máximo",O58))</f>
        <v>Mínimo</v>
      </c>
      <c r="Q58" s="65">
        <f>IF(O58=V58,0,IF(O58=W58,0,O58))</f>
        <v>0</v>
      </c>
      <c r="R58" s="63">
        <v>2380</v>
      </c>
      <c r="S58" s="64" t="str">
        <f>IF(R58=V58,"Mínimo",IF(R58=W58,"Máximo",R58))</f>
        <v>Máximo</v>
      </c>
      <c r="T58" s="65">
        <f>IF(R58=V58,0,IF(R58=W58,0,R58))</f>
        <v>0</v>
      </c>
      <c r="U58" s="66">
        <f>COUNT(G58,J58,M58,O58,S58)</f>
        <v>4</v>
      </c>
      <c r="V58" s="63">
        <f>MIN(F58,I58,L58,O58,R58)</f>
        <v>574.77</v>
      </c>
      <c r="W58" s="65">
        <f>MAX(F58,I58,L58,O58,R58)</f>
        <v>2380</v>
      </c>
      <c r="X58" s="67">
        <f>ROUND((H58+K58+N58+Q58+T58)/U58,0)</f>
        <v>1005</v>
      </c>
      <c r="Y58" s="67">
        <f>+X58*E58</f>
        <v>15075</v>
      </c>
      <c r="Z58" s="67">
        <f t="shared" si="0"/>
        <v>120600</v>
      </c>
    </row>
    <row r="59" spans="1:26" ht="31.5" hidden="1" x14ac:dyDescent="0.25">
      <c r="A59" s="62">
        <f>VLOOKUP($B59,'[8]Hoja2 (2)'!$A:$E,5,0)</f>
        <v>76</v>
      </c>
      <c r="B59" s="62">
        <v>48</v>
      </c>
      <c r="C59" s="62" t="s">
        <v>73</v>
      </c>
      <c r="D59" s="62" t="s">
        <v>158</v>
      </c>
      <c r="E59" s="106">
        <v>22</v>
      </c>
      <c r="F59" s="63">
        <v>2713.2</v>
      </c>
      <c r="G59" s="64">
        <f>IF(F59=V59,"Mínimo",IF(F59=W59,"Máximo",F59))</f>
        <v>2713.2</v>
      </c>
      <c r="H59" s="65">
        <f>IF(F59=V59,0,IF(F59=W59,0,F59))</f>
        <v>2713.2</v>
      </c>
      <c r="I59" s="63">
        <v>2975</v>
      </c>
      <c r="J59" s="64" t="str">
        <f>IF(I59=V59,"Mínimo",IF(I59=W59,"Máximo",I59))</f>
        <v>Máximo</v>
      </c>
      <c r="K59" s="65">
        <f>IF(I59=V59,0,IF(I59=W59,0,I59))</f>
        <v>0</v>
      </c>
      <c r="L59" s="63">
        <v>1071</v>
      </c>
      <c r="M59" s="64" t="str">
        <f>IF(L59=V59,"Mínimo",IF(L59=W59,"Máximo",L59))</f>
        <v>Mínimo</v>
      </c>
      <c r="N59" s="65">
        <f>IF(L59=V59,0,IF(L59=W59,0,L59))</f>
        <v>0</v>
      </c>
      <c r="O59" s="63">
        <v>2261</v>
      </c>
      <c r="P59" s="64">
        <f>IF(O59=V59,"Mínimo",IF(O59=W59,"Máximo",O59))</f>
        <v>2261</v>
      </c>
      <c r="Q59" s="65">
        <f>IF(O59=V59,0,IF(O59=W59,0,O59))</f>
        <v>2261</v>
      </c>
      <c r="R59" s="63">
        <v>2975</v>
      </c>
      <c r="S59" s="64" t="str">
        <f>IF(R59=V59,"Mínimo",IF(R59=W59,"Máximo",R59))</f>
        <v>Máximo</v>
      </c>
      <c r="T59" s="65">
        <f>IF(R59=V59,0,IF(R59=W59,0,R59))</f>
        <v>0</v>
      </c>
      <c r="U59" s="66">
        <f>COUNT(G59,J59,M59,O59,S59)</f>
        <v>2</v>
      </c>
      <c r="V59" s="63">
        <f>MIN(F59,I59,L59,O59,R59)</f>
        <v>1071</v>
      </c>
      <c r="W59" s="65">
        <f>MAX(F59,I59,L59,O59,R59)</f>
        <v>2975</v>
      </c>
      <c r="X59" s="67">
        <f>ROUND((H59+K59+N59+Q59+T59)/U59,0)</f>
        <v>2487</v>
      </c>
      <c r="Y59" s="67">
        <f>+X59*E59</f>
        <v>54714</v>
      </c>
      <c r="Z59" s="67">
        <f t="shared" si="0"/>
        <v>437712</v>
      </c>
    </row>
    <row r="60" spans="1:26" ht="21" hidden="1" x14ac:dyDescent="0.25">
      <c r="A60" s="62">
        <f>VLOOKUP($B60,'[8]Hoja2 (2)'!$A:$E,5,0)</f>
        <v>81</v>
      </c>
      <c r="B60" s="62">
        <v>49</v>
      </c>
      <c r="C60" s="62" t="s">
        <v>74</v>
      </c>
      <c r="D60" s="62" t="s">
        <v>158</v>
      </c>
      <c r="E60" s="106">
        <v>15</v>
      </c>
      <c r="F60" s="63">
        <v>187.06799999999998</v>
      </c>
      <c r="G60" s="64">
        <f>IF(F60=V60,"Mínimo",IF(F60=W60,"Máximo",F60))</f>
        <v>187.06799999999998</v>
      </c>
      <c r="H60" s="65">
        <f>IF(F60=V60,0,IF(F60=W60,0,F60))</f>
        <v>187.06799999999998</v>
      </c>
      <c r="I60" s="63">
        <v>714</v>
      </c>
      <c r="J60" s="64">
        <f>IF(I60=V60,"Mínimo",IF(I60=W60,"Máximo",I60))</f>
        <v>714</v>
      </c>
      <c r="K60" s="65">
        <f>IF(I60=V60,0,IF(I60=W60,0,I60))</f>
        <v>714</v>
      </c>
      <c r="L60" s="63">
        <v>476</v>
      </c>
      <c r="M60" s="64">
        <f>IF(L60=V60,"Mínimo",IF(L60=W60,"Máximo",L60))</f>
        <v>476</v>
      </c>
      <c r="N60" s="65">
        <f>IF(L60=V60,0,IF(L60=W60,0,L60))</f>
        <v>476</v>
      </c>
      <c r="O60" s="63">
        <v>155.88999999999999</v>
      </c>
      <c r="P60" s="64" t="str">
        <f>IF(O60=V60,"Mínimo",IF(O60=W60,"Máximo",O60))</f>
        <v>Mínimo</v>
      </c>
      <c r="Q60" s="65">
        <f>IF(O60=V60,0,IF(O60=W60,0,O60))</f>
        <v>0</v>
      </c>
      <c r="R60" s="63">
        <v>4165</v>
      </c>
      <c r="S60" s="64" t="str">
        <f>IF(R60=V60,"Mínimo",IF(R60=W60,"Máximo",R60))</f>
        <v>Máximo</v>
      </c>
      <c r="T60" s="65">
        <f>IF(R60=V60,0,IF(R60=W60,0,R60))</f>
        <v>0</v>
      </c>
      <c r="U60" s="66">
        <f>COUNT(G60,J60,M60,O60,S60)</f>
        <v>4</v>
      </c>
      <c r="V60" s="63">
        <f>MIN(F60,I60,L60,O60,R60)</f>
        <v>155.88999999999999</v>
      </c>
      <c r="W60" s="65">
        <f>MAX(F60,I60,L60,O60,R60)</f>
        <v>4165</v>
      </c>
      <c r="X60" s="67">
        <f>ROUND((H60+K60+N60+Q60+T60)/U60,0)</f>
        <v>344</v>
      </c>
      <c r="Y60" s="67">
        <f>+X60*E60</f>
        <v>5160</v>
      </c>
      <c r="Z60" s="67">
        <f t="shared" si="0"/>
        <v>41280</v>
      </c>
    </row>
    <row r="61" spans="1:26" ht="52.5" hidden="1" x14ac:dyDescent="0.25">
      <c r="A61" s="62">
        <f>VLOOKUP($B61,'[8]Hoja2 (2)'!$A:$E,5,0)</f>
        <v>130</v>
      </c>
      <c r="B61" s="62">
        <v>50</v>
      </c>
      <c r="C61" s="62" t="s">
        <v>75</v>
      </c>
      <c r="D61" s="62" t="s">
        <v>158</v>
      </c>
      <c r="E61" s="106">
        <v>50</v>
      </c>
      <c r="F61" s="63">
        <v>4442.5079999999998</v>
      </c>
      <c r="G61" s="64">
        <f>IF(F61=V61,"Mínimo",IF(F61=W61,"Máximo",F61))</f>
        <v>4442.5079999999998</v>
      </c>
      <c r="H61" s="65">
        <f>IF(F61=V61,0,IF(F61=W61,0,F61))</f>
        <v>4442.5079999999998</v>
      </c>
      <c r="I61" s="63">
        <v>4760</v>
      </c>
      <c r="J61" s="64">
        <f>IF(I61=V61,"Mínimo",IF(I61=W61,"Máximo",I61))</f>
        <v>4760</v>
      </c>
      <c r="K61" s="65">
        <f>IF(I61=V61,0,IF(I61=W61,0,I61))</f>
        <v>4760</v>
      </c>
      <c r="L61" s="63">
        <v>5831</v>
      </c>
      <c r="M61" s="64" t="str">
        <f>IF(L61=V61,"Mínimo",IF(L61=W61,"Máximo",L61))</f>
        <v>Máximo</v>
      </c>
      <c r="N61" s="65">
        <f>IF(L61=V61,0,IF(L61=W61,0,L61))</f>
        <v>0</v>
      </c>
      <c r="O61" s="63">
        <v>3702.09</v>
      </c>
      <c r="P61" s="64" t="str">
        <f>IF(O61=V61,"Mínimo",IF(O61=W61,"Máximo",O61))</f>
        <v>Mínimo</v>
      </c>
      <c r="Q61" s="65">
        <f>IF(O61=V61,0,IF(O61=W61,0,O61))</f>
        <v>0</v>
      </c>
      <c r="R61" s="63">
        <v>4522</v>
      </c>
      <c r="S61" s="64">
        <f>IF(R61=V61,"Mínimo",IF(R61=W61,"Máximo",R61))</f>
        <v>4522</v>
      </c>
      <c r="T61" s="65">
        <f>IF(R61=V61,0,IF(R61=W61,0,R61))</f>
        <v>4522</v>
      </c>
      <c r="U61" s="66">
        <f>COUNT(G61,J61,M61,O61,S61)</f>
        <v>4</v>
      </c>
      <c r="V61" s="63">
        <f>MIN(F61,I61,L61,O61,R61)</f>
        <v>3702.09</v>
      </c>
      <c r="W61" s="65">
        <f>MAX(F61,I61,L61,O61,R61)</f>
        <v>5831</v>
      </c>
      <c r="X61" s="67">
        <f>ROUND((H61+K61+N61+Q61+T61)/U61,0)</f>
        <v>3431</v>
      </c>
      <c r="Y61" s="67">
        <f>+X61*E61</f>
        <v>171550</v>
      </c>
      <c r="Z61" s="67">
        <f t="shared" si="0"/>
        <v>1372400</v>
      </c>
    </row>
    <row r="62" spans="1:26" ht="52.5" hidden="1" x14ac:dyDescent="0.25">
      <c r="A62" s="62">
        <f>VLOOKUP($B62,'[8]Hoja2 (2)'!$A:$E,5,0)</f>
        <v>131</v>
      </c>
      <c r="B62" s="62">
        <v>51</v>
      </c>
      <c r="C62" s="62" t="s">
        <v>76</v>
      </c>
      <c r="D62" s="62" t="s">
        <v>158</v>
      </c>
      <c r="E62" s="106">
        <v>50</v>
      </c>
      <c r="F62" s="63">
        <v>4926.6000000000004</v>
      </c>
      <c r="G62" s="64">
        <f>IF(F62=V62,"Mínimo",IF(F62=W62,"Máximo",F62))</f>
        <v>4926.6000000000004</v>
      </c>
      <c r="H62" s="65">
        <f>IF(F62=V62,0,IF(F62=W62,0,F62))</f>
        <v>4926.6000000000004</v>
      </c>
      <c r="I62" s="63">
        <v>4760</v>
      </c>
      <c r="J62" s="64">
        <f>IF(I62=V62,"Mínimo",IF(I62=W62,"Máximo",I62))</f>
        <v>4760</v>
      </c>
      <c r="K62" s="65">
        <f>IF(I62=V62,0,IF(I62=W62,0,I62))</f>
        <v>4760</v>
      </c>
      <c r="L62" s="63">
        <v>5950</v>
      </c>
      <c r="M62" s="64" t="str">
        <f>IF(L62=V62,"Mínimo",IF(L62=W62,"Máximo",L62))</f>
        <v>Máximo</v>
      </c>
      <c r="N62" s="65">
        <f>IF(L62=V62,0,IF(L62=W62,0,L62))</f>
        <v>0</v>
      </c>
      <c r="O62" s="63">
        <v>4105.5</v>
      </c>
      <c r="P62" s="64" t="str">
        <f>IF(O62=V62,"Mínimo",IF(O62=W62,"Máximo",O62))</f>
        <v>Mínimo</v>
      </c>
      <c r="Q62" s="65">
        <f>IF(O62=V62,0,IF(O62=W62,0,O62))</f>
        <v>0</v>
      </c>
      <c r="R62" s="63">
        <v>4701</v>
      </c>
      <c r="S62" s="64">
        <f>IF(R62=V62,"Mínimo",IF(R62=W62,"Máximo",R62))</f>
        <v>4701</v>
      </c>
      <c r="T62" s="65">
        <f>IF(R62=V62,0,IF(R62=W62,0,R62))</f>
        <v>4701</v>
      </c>
      <c r="U62" s="66">
        <f>COUNT(G62,J62,M62,O62,S62)</f>
        <v>4</v>
      </c>
      <c r="V62" s="63">
        <f>MIN(F62,I62,L62,O62,R62)</f>
        <v>4105.5</v>
      </c>
      <c r="W62" s="65">
        <f>MAX(F62,I62,L62,O62,R62)</f>
        <v>5950</v>
      </c>
      <c r="X62" s="67">
        <f>ROUND((H62+K62+N62+Q62+T62)/U62,0)</f>
        <v>3597</v>
      </c>
      <c r="Y62" s="67">
        <f>+X62*E62</f>
        <v>179850</v>
      </c>
      <c r="Z62" s="67">
        <f t="shared" si="0"/>
        <v>1438800</v>
      </c>
    </row>
    <row r="63" spans="1:26" ht="52.5" hidden="1" x14ac:dyDescent="0.25">
      <c r="A63" s="62">
        <f>VLOOKUP($B63,'[8]Hoja2 (2)'!$A:$E,5,0)</f>
        <v>133</v>
      </c>
      <c r="B63" s="62">
        <v>52</v>
      </c>
      <c r="C63" s="62" t="s">
        <v>77</v>
      </c>
      <c r="D63" s="62" t="s">
        <v>158</v>
      </c>
      <c r="E63" s="106">
        <v>15</v>
      </c>
      <c r="F63" s="63">
        <v>4442.5079999999998</v>
      </c>
      <c r="G63" s="64">
        <f>IF(F63=V63,"Mínimo",IF(F63=W63,"Máximo",F63))</f>
        <v>4442.5079999999998</v>
      </c>
      <c r="H63" s="65">
        <f>IF(F63=V63,0,IF(F63=W63,0,F63))</f>
        <v>4442.5079999999998</v>
      </c>
      <c r="I63" s="63">
        <v>4760</v>
      </c>
      <c r="J63" s="64">
        <f>IF(I63=V63,"Mínimo",IF(I63=W63,"Máximo",I63))</f>
        <v>4760</v>
      </c>
      <c r="K63" s="65">
        <f>IF(I63=V63,0,IF(I63=W63,0,I63))</f>
        <v>4760</v>
      </c>
      <c r="L63" s="63">
        <v>6902</v>
      </c>
      <c r="M63" s="64" t="str">
        <f>IF(L63=V63,"Mínimo",IF(L63=W63,"Máximo",L63))</f>
        <v>Máximo</v>
      </c>
      <c r="N63" s="65">
        <f>IF(L63=V63,0,IF(L63=W63,0,L63))</f>
        <v>0</v>
      </c>
      <c r="O63" s="63">
        <v>3702.09</v>
      </c>
      <c r="P63" s="64" t="str">
        <f>IF(O63=V63,"Mínimo",IF(O63=W63,"Máximo",O63))</f>
        <v>Mínimo</v>
      </c>
      <c r="Q63" s="65">
        <f>IF(O63=V63,0,IF(O63=W63,0,O63))</f>
        <v>0</v>
      </c>
      <c r="R63" s="63">
        <v>5355</v>
      </c>
      <c r="S63" s="64">
        <f>IF(R63=V63,"Mínimo",IF(R63=W63,"Máximo",R63))</f>
        <v>5355</v>
      </c>
      <c r="T63" s="65">
        <f>IF(R63=V63,0,IF(R63=W63,0,R63))</f>
        <v>5355</v>
      </c>
      <c r="U63" s="66">
        <f>COUNT(G63,J63,M63,O63,S63)</f>
        <v>4</v>
      </c>
      <c r="V63" s="63">
        <f>MIN(F63,I63,L63,O63,R63)</f>
        <v>3702.09</v>
      </c>
      <c r="W63" s="65">
        <f>MAX(F63,I63,L63,O63,R63)</f>
        <v>6902</v>
      </c>
      <c r="X63" s="67">
        <f>ROUND((H63+K63+N63+Q63+T63)/U63,0)</f>
        <v>3639</v>
      </c>
      <c r="Y63" s="67">
        <f>+X63*E63</f>
        <v>54585</v>
      </c>
      <c r="Z63" s="67">
        <f t="shared" si="0"/>
        <v>436680</v>
      </c>
    </row>
    <row r="64" spans="1:26" ht="42" hidden="1" x14ac:dyDescent="0.25">
      <c r="A64" s="62">
        <f>VLOOKUP($B64,'[8]Hoja2 (2)'!$A:$E,5,0)</f>
        <v>137</v>
      </c>
      <c r="B64" s="62">
        <v>53</v>
      </c>
      <c r="C64" s="62" t="s">
        <v>78</v>
      </c>
      <c r="D64" s="62" t="s">
        <v>158</v>
      </c>
      <c r="E64" s="106">
        <v>6</v>
      </c>
      <c r="F64" s="63">
        <v>22419.599999999999</v>
      </c>
      <c r="G64" s="64">
        <f>IF(F64=V64,"Mínimo",IF(F64=W64,"Máximo",F64))</f>
        <v>22419.599999999999</v>
      </c>
      <c r="H64" s="65">
        <f>IF(F64=V64,0,IF(F64=W64,0,F64))</f>
        <v>22419.599999999999</v>
      </c>
      <c r="I64" s="63">
        <v>11781</v>
      </c>
      <c r="J64" s="64" t="str">
        <f>IF(I64=V64,"Mínimo",IF(I64=W64,"Máximo",I64))</f>
        <v>Mínimo</v>
      </c>
      <c r="K64" s="65">
        <f>IF(I64=V64,0,IF(I64=W64,0,I64))</f>
        <v>0</v>
      </c>
      <c r="L64" s="63">
        <v>28798</v>
      </c>
      <c r="M64" s="64" t="str">
        <f>IF(L64=V64,"Mínimo",IF(L64=W64,"Máximo",L64))</f>
        <v>Máximo</v>
      </c>
      <c r="N64" s="65">
        <f>IF(L64=V64,0,IF(L64=W64,0,L64))</f>
        <v>0</v>
      </c>
      <c r="O64" s="63">
        <v>18683</v>
      </c>
      <c r="P64" s="64">
        <f>IF(O64=V64,"Mínimo",IF(O64=W64,"Máximo",O64))</f>
        <v>18683</v>
      </c>
      <c r="Q64" s="65">
        <f>IF(O64=V64,0,IF(O64=W64,0,O64))</f>
        <v>18683</v>
      </c>
      <c r="R64" s="63">
        <v>19576</v>
      </c>
      <c r="S64" s="64">
        <f>IF(R64=V64,"Mínimo",IF(R64=W64,"Máximo",R64))</f>
        <v>19576</v>
      </c>
      <c r="T64" s="65">
        <f>IF(R64=V64,0,IF(R64=W64,0,R64))</f>
        <v>19576</v>
      </c>
      <c r="U64" s="66">
        <f>COUNT(G64,J64,M64,O64,S64)</f>
        <v>3</v>
      </c>
      <c r="V64" s="63">
        <f>MIN(F64,I64,L64,O64,R64)</f>
        <v>11781</v>
      </c>
      <c r="W64" s="65">
        <f>MAX(F64,I64,L64,O64,R64)</f>
        <v>28798</v>
      </c>
      <c r="X64" s="67">
        <f>ROUND((H64+K64+N64+Q64+T64)/U64,0)</f>
        <v>20226</v>
      </c>
      <c r="Y64" s="67">
        <f>+X64*E64</f>
        <v>121356</v>
      </c>
      <c r="Z64" s="67">
        <f t="shared" si="0"/>
        <v>970848</v>
      </c>
    </row>
    <row r="65" spans="1:26" ht="42" hidden="1" x14ac:dyDescent="0.25">
      <c r="A65" s="62">
        <f>VLOOKUP($B65,'[8]Hoja2 (2)'!$A:$E,5,0)</f>
        <v>0</v>
      </c>
      <c r="B65" s="62">
        <v>54</v>
      </c>
      <c r="C65" s="62" t="s">
        <v>79</v>
      </c>
      <c r="D65" s="62" t="s">
        <v>158</v>
      </c>
      <c r="E65" s="62">
        <v>0</v>
      </c>
      <c r="F65" s="63">
        <v>35700</v>
      </c>
      <c r="G65" s="64">
        <f>IF(F65=V65,"Mínimo",IF(F65=W65,"Máximo",F65))</f>
        <v>35700</v>
      </c>
      <c r="H65" s="65">
        <f>IF(F65=V65,0,IF(F65=W65,0,F65))</f>
        <v>35700</v>
      </c>
      <c r="I65" s="63">
        <v>35700</v>
      </c>
      <c r="J65" s="64">
        <f>IF(I65=V65,"Mínimo",IF(I65=W65,"Máximo",I65))</f>
        <v>35700</v>
      </c>
      <c r="K65" s="65">
        <f>IF(I65=V65,0,IF(I65=W65,0,I65))</f>
        <v>35700</v>
      </c>
      <c r="L65" s="63">
        <v>25228</v>
      </c>
      <c r="M65" s="64" t="str">
        <f>IF(L65=V65,"Mínimo",IF(L65=W65,"Máximo",L65))</f>
        <v>Mínimo</v>
      </c>
      <c r="N65" s="65">
        <f>IF(L65=V65,0,IF(L65=W65,0,L65))</f>
        <v>0</v>
      </c>
      <c r="O65" s="63">
        <v>29750</v>
      </c>
      <c r="P65" s="64">
        <f>IF(O65=V65,"Mínimo",IF(O65=W65,"Máximo",O65))</f>
        <v>29750</v>
      </c>
      <c r="Q65" s="65">
        <f>IF(O65=V65,0,IF(O65=W65,0,O65))</f>
        <v>29750</v>
      </c>
      <c r="R65" s="63">
        <v>92166</v>
      </c>
      <c r="S65" s="64" t="str">
        <f>IF(R65=V65,"Mínimo",IF(R65=W65,"Máximo",R65))</f>
        <v>Máximo</v>
      </c>
      <c r="T65" s="65">
        <f>IF(R65=V65,0,IF(R65=W65,0,R65))</f>
        <v>0</v>
      </c>
      <c r="U65" s="66">
        <f>COUNT(G65,J65,M65,O65,S65)</f>
        <v>3</v>
      </c>
      <c r="V65" s="63">
        <f>MIN(F65,I65,L65,O65,R65)</f>
        <v>25228</v>
      </c>
      <c r="W65" s="65">
        <f>MAX(F65,I65,L65,O65,R65)</f>
        <v>92166</v>
      </c>
      <c r="X65" s="67">
        <f>ROUND((H65+K65+N65+Q65+T65)/U65,0)</f>
        <v>33717</v>
      </c>
      <c r="Y65" s="67">
        <f>+X65*E65</f>
        <v>0</v>
      </c>
      <c r="Z65" s="67">
        <f t="shared" si="0"/>
        <v>0</v>
      </c>
    </row>
    <row r="66" spans="1:26" ht="63" hidden="1" x14ac:dyDescent="0.25">
      <c r="A66" s="62">
        <f>VLOOKUP($B66,'[8]Hoja2 (2)'!$A:$E,5,0)</f>
        <v>11</v>
      </c>
      <c r="B66" s="62">
        <v>55</v>
      </c>
      <c r="C66" s="62" t="s">
        <v>80</v>
      </c>
      <c r="D66" s="62" t="s">
        <v>158</v>
      </c>
      <c r="E66" s="106">
        <v>4</v>
      </c>
      <c r="F66" s="63">
        <v>24144.624</v>
      </c>
      <c r="G66" s="64">
        <f>IF(F66=V66,"Mínimo",IF(F66=W66,"Máximo",F66))</f>
        <v>24144.624</v>
      </c>
      <c r="H66" s="65">
        <f>IF(F66=V66,0,IF(F66=W66,0,F66))</f>
        <v>24144.624</v>
      </c>
      <c r="I66" s="63">
        <v>11900</v>
      </c>
      <c r="J66" s="64" t="str">
        <f>IF(I66=V66,"Mínimo",IF(I66=W66,"Máximo",I66))</f>
        <v>Mínimo</v>
      </c>
      <c r="K66" s="65">
        <f>IF(I66=V66,0,IF(I66=W66,0,I66))</f>
        <v>0</v>
      </c>
      <c r="L66" s="63">
        <v>13923</v>
      </c>
      <c r="M66" s="64">
        <f>IF(L66=V66,"Mínimo",IF(L66=W66,"Máximo",L66))</f>
        <v>13923</v>
      </c>
      <c r="N66" s="65">
        <f>IF(L66=V66,0,IF(L66=W66,0,L66))</f>
        <v>13923</v>
      </c>
      <c r="O66" s="63">
        <v>20120.52</v>
      </c>
      <c r="P66" s="64">
        <f>IF(O66=V66,"Mínimo",IF(O66=W66,"Máximo",O66))</f>
        <v>20120.52</v>
      </c>
      <c r="Q66" s="65">
        <f>IF(O66=V66,0,IF(O66=W66,0,O66))</f>
        <v>20120.52</v>
      </c>
      <c r="R66" s="63">
        <v>24990</v>
      </c>
      <c r="S66" s="64" t="str">
        <f>IF(R66=V66,"Mínimo",IF(R66=W66,"Máximo",R66))</f>
        <v>Máximo</v>
      </c>
      <c r="T66" s="65">
        <f>IF(R66=V66,0,IF(R66=W66,0,R66))</f>
        <v>0</v>
      </c>
      <c r="U66" s="66">
        <f>COUNT(G66,J66,M66,O66,S66)</f>
        <v>3</v>
      </c>
      <c r="V66" s="63">
        <f>MIN(F66,I66,L66,O66,R66)</f>
        <v>11900</v>
      </c>
      <c r="W66" s="65">
        <f>MAX(F66,I66,L66,O66,R66)</f>
        <v>24990</v>
      </c>
      <c r="X66" s="67">
        <f>ROUND((H66+K66+N66+Q66+T66)/U66,0)</f>
        <v>19396</v>
      </c>
      <c r="Y66" s="67">
        <f>+X66*E66</f>
        <v>77584</v>
      </c>
      <c r="Z66" s="67">
        <f t="shared" si="0"/>
        <v>620672</v>
      </c>
    </row>
    <row r="67" spans="1:26" ht="73.5" hidden="1" x14ac:dyDescent="0.25">
      <c r="A67" s="62">
        <f>VLOOKUP($B67,'[8]Hoja2 (2)'!$A:$E,5,0)</f>
        <v>1</v>
      </c>
      <c r="B67" s="62">
        <v>56</v>
      </c>
      <c r="C67" s="62" t="s">
        <v>81</v>
      </c>
      <c r="D67" s="62" t="s">
        <v>158</v>
      </c>
      <c r="E67" s="106">
        <v>4</v>
      </c>
      <c r="F67" s="63">
        <v>18841.031999999999</v>
      </c>
      <c r="G67" s="64">
        <f>IF(F67=V67,"Mínimo",IF(F67=W67,"Máximo",F67))</f>
        <v>18841.031999999999</v>
      </c>
      <c r="H67" s="65">
        <f>IF(F67=V67,0,IF(F67=W67,0,F67))</f>
        <v>18841.031999999999</v>
      </c>
      <c r="I67" s="63">
        <v>11900</v>
      </c>
      <c r="J67" s="64">
        <f>IF(I67=V67,"Mínimo",IF(I67=W67,"Máximo",I67))</f>
        <v>11900</v>
      </c>
      <c r="K67" s="65">
        <f>IF(I67=V67,0,IF(I67=W67,0,I67))</f>
        <v>11900</v>
      </c>
      <c r="L67" s="63">
        <v>23681</v>
      </c>
      <c r="M67" s="64" t="str">
        <f>IF(L67=V67,"Mínimo",IF(L67=W67,"Máximo",L67))</f>
        <v>Máximo</v>
      </c>
      <c r="N67" s="65">
        <f>IF(L67=V67,0,IF(L67=W67,0,L67))</f>
        <v>0</v>
      </c>
      <c r="O67" s="63">
        <v>15700.86</v>
      </c>
      <c r="P67" s="64">
        <f>IF(O67=V67,"Mínimo",IF(O67=W67,"Máximo",O67))</f>
        <v>15700.86</v>
      </c>
      <c r="Q67" s="65">
        <f>IF(O67=V67,0,IF(O67=W67,0,O67))</f>
        <v>15700.86</v>
      </c>
      <c r="R67" s="63">
        <v>7735</v>
      </c>
      <c r="S67" s="64" t="str">
        <f>IF(R67=V67,"Mínimo",IF(R67=W67,"Máximo",R67))</f>
        <v>Mínimo</v>
      </c>
      <c r="T67" s="65">
        <f>IF(R67=V67,0,IF(R67=W67,0,R67))</f>
        <v>0</v>
      </c>
      <c r="U67" s="66">
        <f>COUNT(G67,J67,M67,O67,S67)</f>
        <v>3</v>
      </c>
      <c r="V67" s="63">
        <f>MIN(F67,I67,L67,O67,R67)</f>
        <v>7735</v>
      </c>
      <c r="W67" s="65">
        <f>MAX(F67,I67,L67,O67,R67)</f>
        <v>23681</v>
      </c>
      <c r="X67" s="67">
        <f>ROUND((H67+K67+N67+Q67+T67)/U67,0)</f>
        <v>15481</v>
      </c>
      <c r="Y67" s="67">
        <f>+X67*E67</f>
        <v>61924</v>
      </c>
      <c r="Z67" s="67">
        <f t="shared" si="0"/>
        <v>495392</v>
      </c>
    </row>
    <row r="68" spans="1:26" ht="63" hidden="1" x14ac:dyDescent="0.25">
      <c r="A68" s="62">
        <f>VLOOKUP($B68,'[8]Hoja2 (2)'!$A:$E,5,0)</f>
        <v>15</v>
      </c>
      <c r="B68" s="62">
        <v>57</v>
      </c>
      <c r="C68" s="62" t="s">
        <v>82</v>
      </c>
      <c r="D68" s="62" t="s">
        <v>158</v>
      </c>
      <c r="E68" s="106">
        <v>15</v>
      </c>
      <c r="F68" s="63">
        <v>8992.116</v>
      </c>
      <c r="G68" s="64">
        <f>IF(F68=V68,"Mínimo",IF(F68=W68,"Máximo",F68))</f>
        <v>8992.116</v>
      </c>
      <c r="H68" s="65">
        <f>IF(F68=V68,0,IF(F68=W68,0,F68))</f>
        <v>8992.116</v>
      </c>
      <c r="I68" s="63">
        <v>11900</v>
      </c>
      <c r="J68" s="64">
        <f>IF(I68=V68,"Mínimo",IF(I68=W68,"Máximo",I68))</f>
        <v>11900</v>
      </c>
      <c r="K68" s="65">
        <f>IF(I68=V68,0,IF(I68=W68,0,I68))</f>
        <v>11900</v>
      </c>
      <c r="L68" s="63">
        <v>15351</v>
      </c>
      <c r="M68" s="64" t="str">
        <f>IF(L68=V68,"Mínimo",IF(L68=W68,"Máximo",L68))</f>
        <v>Máximo</v>
      </c>
      <c r="N68" s="65">
        <f>IF(L68=V68,0,IF(L68=W68,0,L68))</f>
        <v>0</v>
      </c>
      <c r="O68" s="63">
        <v>7493.43</v>
      </c>
      <c r="P68" s="64" t="str">
        <f>IF(O68=V68,"Mínimo",IF(O68=W68,"Máximo",O68))</f>
        <v>Mínimo</v>
      </c>
      <c r="Q68" s="65">
        <f>IF(O68=V68,0,IF(O68=W68,0,O68))</f>
        <v>0</v>
      </c>
      <c r="R68" s="63">
        <v>14643</v>
      </c>
      <c r="S68" s="64">
        <f>IF(R68=V68,"Mínimo",IF(R68=W68,"Máximo",R68))</f>
        <v>14643</v>
      </c>
      <c r="T68" s="65">
        <f>IF(R68=V68,0,IF(R68=W68,0,R68))</f>
        <v>14643</v>
      </c>
      <c r="U68" s="66">
        <f>COUNT(G68,J68,M68,O68,S68)</f>
        <v>4</v>
      </c>
      <c r="V68" s="63">
        <f>MIN(F68,I68,L68,O68,R68)</f>
        <v>7493.43</v>
      </c>
      <c r="W68" s="65">
        <f>MAX(F68,I68,L68,O68,R68)</f>
        <v>15351</v>
      </c>
      <c r="X68" s="67">
        <f>ROUND((H68+K68+N68+Q68+T68)/U68,0)</f>
        <v>8884</v>
      </c>
      <c r="Y68" s="67">
        <f>+X68*E68</f>
        <v>133260</v>
      </c>
      <c r="Z68" s="67">
        <f t="shared" si="0"/>
        <v>1066080</v>
      </c>
    </row>
    <row r="69" spans="1:26" ht="31.5" hidden="1" x14ac:dyDescent="0.25">
      <c r="A69" s="62">
        <f>VLOOKUP($B69,'[8]Hoja2 (2)'!$A:$E,5,0)</f>
        <v>64</v>
      </c>
      <c r="B69" s="62">
        <v>58</v>
      </c>
      <c r="C69" s="62" t="s">
        <v>83</v>
      </c>
      <c r="D69" s="62" t="s">
        <v>158</v>
      </c>
      <c r="E69" s="106">
        <v>20</v>
      </c>
      <c r="F69" s="63">
        <v>4798.08</v>
      </c>
      <c r="G69" s="64">
        <f>IF(F69=V69,"Mínimo",IF(F69=W69,"Máximo",F69))</f>
        <v>4798.08</v>
      </c>
      <c r="H69" s="65">
        <f>IF(F69=V69,0,IF(F69=W69,0,F69))</f>
        <v>4798.08</v>
      </c>
      <c r="I69" s="63">
        <v>5950</v>
      </c>
      <c r="J69" s="64" t="str">
        <f>IF(I69=V69,"Mínimo",IF(I69=W69,"Máximo",I69))</f>
        <v>Máximo</v>
      </c>
      <c r="K69" s="65">
        <f>IF(I69=V69,0,IF(I69=W69,0,I69))</f>
        <v>0</v>
      </c>
      <c r="L69" s="63">
        <v>4879</v>
      </c>
      <c r="M69" s="64">
        <f>IF(L69=V69,"Mínimo",IF(L69=W69,"Máximo",L69))</f>
        <v>4879</v>
      </c>
      <c r="N69" s="65">
        <f>IF(L69=V69,0,IF(L69=W69,0,L69))</f>
        <v>4879</v>
      </c>
      <c r="O69" s="63">
        <v>3998.4</v>
      </c>
      <c r="P69" s="64" t="str">
        <f>IF(O69=V69,"Mínimo",IF(O69=W69,"Máximo",O69))</f>
        <v>Mínimo</v>
      </c>
      <c r="Q69" s="65">
        <f>IF(O69=V69,0,IF(O69=W69,0,O69))</f>
        <v>0</v>
      </c>
      <c r="R69" s="63">
        <v>5355</v>
      </c>
      <c r="S69" s="64">
        <f>IF(R69=V69,"Mínimo",IF(R69=W69,"Máximo",R69))</f>
        <v>5355</v>
      </c>
      <c r="T69" s="65">
        <f>IF(R69=V69,0,IF(R69=W69,0,R69))</f>
        <v>5355</v>
      </c>
      <c r="U69" s="66">
        <f>COUNT(G69,J69,M69,O69,S69)</f>
        <v>4</v>
      </c>
      <c r="V69" s="63">
        <f>MIN(F69,I69,L69,O69,R69)</f>
        <v>3998.4</v>
      </c>
      <c r="W69" s="65">
        <f>MAX(F69,I69,L69,O69,R69)</f>
        <v>5950</v>
      </c>
      <c r="X69" s="67">
        <f>ROUND((H69+K69+N69+Q69+T69)/U69,0)</f>
        <v>3758</v>
      </c>
      <c r="Y69" s="67">
        <f>+X69*E69</f>
        <v>75160</v>
      </c>
      <c r="Z69" s="67">
        <f t="shared" si="0"/>
        <v>601280</v>
      </c>
    </row>
    <row r="70" spans="1:26" ht="63" hidden="1" x14ac:dyDescent="0.25">
      <c r="A70" s="62">
        <f>VLOOKUP($B70,'[8]Hoja2 (2)'!$A:$E,5,0)</f>
        <v>19</v>
      </c>
      <c r="B70" s="62">
        <v>59</v>
      </c>
      <c r="C70" s="62" t="s">
        <v>84</v>
      </c>
      <c r="D70" s="62" t="s">
        <v>158</v>
      </c>
      <c r="E70" s="106">
        <v>10</v>
      </c>
      <c r="F70" s="63">
        <v>10648.596</v>
      </c>
      <c r="G70" s="64">
        <f>IF(F70=V70,"Mínimo",IF(F70=W70,"Máximo",F70))</f>
        <v>10648.596</v>
      </c>
      <c r="H70" s="65">
        <f>IF(F70=V70,0,IF(F70=W70,0,F70))</f>
        <v>10648.596</v>
      </c>
      <c r="I70" s="63">
        <v>22610</v>
      </c>
      <c r="J70" s="64">
        <f>IF(I70=V70,"Mínimo",IF(I70=W70,"Máximo",I70))</f>
        <v>22610</v>
      </c>
      <c r="K70" s="65">
        <f>IF(I70=V70,0,IF(I70=W70,0,I70))</f>
        <v>22610</v>
      </c>
      <c r="L70" s="63">
        <v>20944</v>
      </c>
      <c r="M70" s="64">
        <f>IF(L70=V70,"Mínimo",IF(L70=W70,"Máximo",L70))</f>
        <v>20944</v>
      </c>
      <c r="N70" s="65">
        <f>IF(L70=V70,0,IF(L70=W70,0,L70))</f>
        <v>20944</v>
      </c>
      <c r="O70" s="63">
        <v>8873.83</v>
      </c>
      <c r="P70" s="64" t="str">
        <f>IF(O70=V70,"Mínimo",IF(O70=W70,"Máximo",O70))</f>
        <v>Mínimo</v>
      </c>
      <c r="Q70" s="65">
        <f>IF(O70=V70,0,IF(O70=W70,0,O70))</f>
        <v>0</v>
      </c>
      <c r="R70" s="63">
        <v>40693</v>
      </c>
      <c r="S70" s="64" t="str">
        <f>IF(R70=V70,"Mínimo",IF(R70=W70,"Máximo",R70))</f>
        <v>Máximo</v>
      </c>
      <c r="T70" s="65">
        <f>IF(R70=V70,0,IF(R70=W70,0,R70))</f>
        <v>0</v>
      </c>
      <c r="U70" s="66">
        <f>COUNT(G70,J70,M70,O70,S70)</f>
        <v>4</v>
      </c>
      <c r="V70" s="63">
        <f>MIN(F70,I70,L70,O70,R70)</f>
        <v>8873.83</v>
      </c>
      <c r="W70" s="65">
        <f>MAX(F70,I70,L70,O70,R70)</f>
        <v>40693</v>
      </c>
      <c r="X70" s="67">
        <f>ROUND((H70+K70+N70+Q70+T70)/U70,0)</f>
        <v>13551</v>
      </c>
      <c r="Y70" s="67">
        <f>+X70*E70</f>
        <v>135510</v>
      </c>
      <c r="Z70" s="67">
        <f t="shared" ref="Z70:Z119" si="1">+Y70*8</f>
        <v>1084080</v>
      </c>
    </row>
    <row r="71" spans="1:26" ht="63" hidden="1" x14ac:dyDescent="0.25">
      <c r="A71" s="62">
        <f>VLOOKUP($B71,'[8]Hoja2 (2)'!$A:$E,5,0)</f>
        <v>27</v>
      </c>
      <c r="B71" s="62">
        <v>60</v>
      </c>
      <c r="C71" s="62" t="s">
        <v>85</v>
      </c>
      <c r="D71" s="62" t="s">
        <v>158</v>
      </c>
      <c r="E71" s="106">
        <v>8</v>
      </c>
      <c r="F71" s="63">
        <v>5851.9439999999995</v>
      </c>
      <c r="G71" s="64">
        <f>IF(F71=V71,"Mínimo",IF(F71=W71,"Máximo",F71))</f>
        <v>5851.9439999999995</v>
      </c>
      <c r="H71" s="65">
        <f>IF(F71=V71,0,IF(F71=W71,0,F71))</f>
        <v>5851.9439999999995</v>
      </c>
      <c r="I71" s="63">
        <v>7140</v>
      </c>
      <c r="J71" s="64">
        <f>IF(I71=V71,"Mínimo",IF(I71=W71,"Máximo",I71))</f>
        <v>7140</v>
      </c>
      <c r="K71" s="65">
        <f>IF(I71=V71,0,IF(I71=W71,0,I71))</f>
        <v>7140</v>
      </c>
      <c r="L71" s="63">
        <v>12376</v>
      </c>
      <c r="M71" s="64">
        <f>IF(L71=V71,"Mínimo",IF(L71=W71,"Máximo",L71))</f>
        <v>12376</v>
      </c>
      <c r="N71" s="65">
        <f>IF(L71=V71,0,IF(L71=W71,0,L71))</f>
        <v>12376</v>
      </c>
      <c r="O71" s="63">
        <v>4876.62</v>
      </c>
      <c r="P71" s="64" t="str">
        <f>IF(O71=V71,"Mínimo",IF(O71=W71,"Máximo",O71))</f>
        <v>Mínimo</v>
      </c>
      <c r="Q71" s="65">
        <f>IF(O71=V71,0,IF(O71=W71,0,O71))</f>
        <v>0</v>
      </c>
      <c r="R71" s="63">
        <v>12515</v>
      </c>
      <c r="S71" s="64" t="str">
        <f>IF(R71=V71,"Mínimo",IF(R71=W71,"Máximo",R71))</f>
        <v>Máximo</v>
      </c>
      <c r="T71" s="65">
        <f>IF(R71=V71,0,IF(R71=W71,0,R71))</f>
        <v>0</v>
      </c>
      <c r="U71" s="66">
        <f>COUNT(G71,J71,M71,O71,S71)</f>
        <v>4</v>
      </c>
      <c r="V71" s="63">
        <f>MIN(F71,I71,L71,O71,R71)</f>
        <v>4876.62</v>
      </c>
      <c r="W71" s="65">
        <f>MAX(F71,I71,L71,O71,R71)</f>
        <v>12515</v>
      </c>
      <c r="X71" s="67">
        <f>ROUND((H71+K71+N71+Q71+T71)/U71,0)</f>
        <v>6342</v>
      </c>
      <c r="Y71" s="67">
        <f>+X71*E71</f>
        <v>50736</v>
      </c>
      <c r="Z71" s="67">
        <f t="shared" si="1"/>
        <v>405888</v>
      </c>
    </row>
    <row r="72" spans="1:26" ht="31.5" hidden="1" x14ac:dyDescent="0.25">
      <c r="A72" s="62">
        <f>VLOOKUP($B72,'[8]Hoja2 (2)'!$A:$E,5,0)</f>
        <v>0</v>
      </c>
      <c r="B72" s="62">
        <v>61</v>
      </c>
      <c r="C72" s="62" t="s">
        <v>86</v>
      </c>
      <c r="D72" s="62" t="s">
        <v>158</v>
      </c>
      <c r="E72" s="62">
        <v>0</v>
      </c>
      <c r="F72" s="63">
        <v>1856.4</v>
      </c>
      <c r="G72" s="64">
        <f>IF(F72=V72,"Mínimo",IF(F72=W72,"Máximo",F72))</f>
        <v>1856.4</v>
      </c>
      <c r="H72" s="65">
        <f>IF(F72=V72,0,IF(F72=W72,0,F72))</f>
        <v>1856.4</v>
      </c>
      <c r="I72" s="63">
        <v>2380</v>
      </c>
      <c r="J72" s="64">
        <f>IF(I72=V72,"Mínimo",IF(I72=W72,"Máximo",I72))</f>
        <v>2380</v>
      </c>
      <c r="K72" s="65">
        <f>IF(I72=V72,0,IF(I72=W72,0,I72))</f>
        <v>2380</v>
      </c>
      <c r="L72" s="63">
        <v>5117</v>
      </c>
      <c r="M72" s="64" t="str">
        <f>IF(L72=V72,"Mínimo",IF(L72=W72,"Máximo",L72))</f>
        <v>Máximo</v>
      </c>
      <c r="N72" s="65">
        <f>IF(L72=V72,0,IF(L72=W72,0,L72))</f>
        <v>0</v>
      </c>
      <c r="O72" s="63">
        <v>1547</v>
      </c>
      <c r="P72" s="64" t="str">
        <f>IF(O72=V72,"Mínimo",IF(O72=W72,"Máximo",O72))</f>
        <v>Mínimo</v>
      </c>
      <c r="Q72" s="65">
        <f>IF(O72=V72,0,IF(O72=W72,0,O72))</f>
        <v>0</v>
      </c>
      <c r="R72" s="63">
        <v>4220</v>
      </c>
      <c r="S72" s="64">
        <f>IF(R72=V72,"Mínimo",IF(R72=W72,"Máximo",R72))</f>
        <v>4220</v>
      </c>
      <c r="T72" s="65">
        <f>IF(R72=V72,0,IF(R72=W72,0,R72))</f>
        <v>4220</v>
      </c>
      <c r="U72" s="66">
        <f>COUNT(G72,J72,M72,O72,S72)</f>
        <v>4</v>
      </c>
      <c r="V72" s="63">
        <f>MIN(F72,I72,L72,O72,R72)</f>
        <v>1547</v>
      </c>
      <c r="W72" s="65">
        <f>MAX(F72,I72,L72,O72,R72)</f>
        <v>5117</v>
      </c>
      <c r="X72" s="67">
        <f>ROUND((H72+K72+N72+Q72+T72)/U72,0)</f>
        <v>2114</v>
      </c>
      <c r="Y72" s="67">
        <f>+X72*E72</f>
        <v>0</v>
      </c>
      <c r="Z72" s="67">
        <f t="shared" si="1"/>
        <v>0</v>
      </c>
    </row>
    <row r="73" spans="1:26" ht="31.5" hidden="1" x14ac:dyDescent="0.25">
      <c r="A73" s="62">
        <f>VLOOKUP($B73,'[8]Hoja2 (2)'!$A:$E,5,0)</f>
        <v>87</v>
      </c>
      <c r="B73" s="62">
        <v>62</v>
      </c>
      <c r="C73" s="62" t="s">
        <v>87</v>
      </c>
      <c r="D73" s="62" t="s">
        <v>158</v>
      </c>
      <c r="E73" s="106">
        <v>20</v>
      </c>
      <c r="F73" s="63">
        <v>9282</v>
      </c>
      <c r="G73" s="64">
        <f>IF(F73=V73,"Mínimo",IF(F73=W73,"Máximo",F73))</f>
        <v>9282</v>
      </c>
      <c r="H73" s="65">
        <f>IF(F73=V73,0,IF(F73=W73,0,F73))</f>
        <v>9282</v>
      </c>
      <c r="I73" s="63">
        <v>15470</v>
      </c>
      <c r="J73" s="64">
        <f>IF(I73=V73,"Mínimo",IF(I73=W73,"Máximo",I73))</f>
        <v>15470</v>
      </c>
      <c r="K73" s="65">
        <f>IF(I73=V73,0,IF(I73=W73,0,I73))</f>
        <v>15470</v>
      </c>
      <c r="L73" s="63">
        <v>10710</v>
      </c>
      <c r="M73" s="64">
        <f>IF(L73=V73,"Mínimo",IF(L73=W73,"Máximo",L73))</f>
        <v>10710</v>
      </c>
      <c r="N73" s="65">
        <f>IF(L73=V73,0,IF(L73=W73,0,L73))</f>
        <v>10710</v>
      </c>
      <c r="O73" s="63">
        <v>7735</v>
      </c>
      <c r="P73" s="64" t="str">
        <f>IF(O73=V73,"Mínimo",IF(O73=W73,"Máximo",O73))</f>
        <v>Mínimo</v>
      </c>
      <c r="Q73" s="65">
        <f>IF(O73=V73,0,IF(O73=W73,0,O73))</f>
        <v>0</v>
      </c>
      <c r="R73" s="63">
        <v>23706</v>
      </c>
      <c r="S73" s="64" t="str">
        <f>IF(R73=V73,"Mínimo",IF(R73=W73,"Máximo",R73))</f>
        <v>Máximo</v>
      </c>
      <c r="T73" s="65">
        <f>IF(R73=V73,0,IF(R73=W73,0,R73))</f>
        <v>0</v>
      </c>
      <c r="U73" s="66">
        <f>COUNT(G73,J73,M73,O73,S73)</f>
        <v>4</v>
      </c>
      <c r="V73" s="63">
        <f>MIN(F73,I73,L73,O73,R73)</f>
        <v>7735</v>
      </c>
      <c r="W73" s="65">
        <f>MAX(F73,I73,L73,O73,R73)</f>
        <v>23706</v>
      </c>
      <c r="X73" s="67">
        <f>ROUND((H73+K73+N73+Q73+T73)/U73,0)</f>
        <v>8866</v>
      </c>
      <c r="Y73" s="67">
        <f>+X73*E73</f>
        <v>177320</v>
      </c>
      <c r="Z73" s="67">
        <f t="shared" si="1"/>
        <v>1418560</v>
      </c>
    </row>
    <row r="74" spans="1:26" ht="31.5" hidden="1" x14ac:dyDescent="0.25">
      <c r="A74" s="62">
        <f>VLOOKUP($B74,'[8]Hoja2 (2)'!$A:$E,5,0)</f>
        <v>96</v>
      </c>
      <c r="B74" s="62">
        <v>63</v>
      </c>
      <c r="C74" s="62" t="s">
        <v>88</v>
      </c>
      <c r="D74" s="62" t="s">
        <v>158</v>
      </c>
      <c r="E74" s="106">
        <v>30</v>
      </c>
      <c r="F74" s="63">
        <v>9282</v>
      </c>
      <c r="G74" s="64">
        <f>IF(F74=V74,"Mínimo",IF(F74=W74,"Máximo",F74))</f>
        <v>9282</v>
      </c>
      <c r="H74" s="65">
        <f>IF(F74=V74,0,IF(F74=W74,0,F74))</f>
        <v>9282</v>
      </c>
      <c r="I74" s="63">
        <v>15470</v>
      </c>
      <c r="J74" s="64">
        <f>IF(I74=V74,"Mínimo",IF(I74=W74,"Máximo",I74))</f>
        <v>15470</v>
      </c>
      <c r="K74" s="65">
        <f>IF(I74=V74,0,IF(I74=W74,0,I74))</f>
        <v>15470</v>
      </c>
      <c r="L74" s="63">
        <v>10710</v>
      </c>
      <c r="M74" s="64">
        <f>IF(L74=V74,"Mínimo",IF(L74=W74,"Máximo",L74))</f>
        <v>10710</v>
      </c>
      <c r="N74" s="65">
        <f>IF(L74=V74,0,IF(L74=W74,0,L74))</f>
        <v>10710</v>
      </c>
      <c r="O74" s="63">
        <v>7735</v>
      </c>
      <c r="P74" s="64" t="str">
        <f>IF(O74=V74,"Mínimo",IF(O74=W74,"Máximo",O74))</f>
        <v>Mínimo</v>
      </c>
      <c r="Q74" s="65">
        <f>IF(O74=V74,0,IF(O74=W74,0,O74))</f>
        <v>0</v>
      </c>
      <c r="R74" s="63">
        <v>23706</v>
      </c>
      <c r="S74" s="64" t="str">
        <f>IF(R74=V74,"Mínimo",IF(R74=W74,"Máximo",R74))</f>
        <v>Máximo</v>
      </c>
      <c r="T74" s="65">
        <f>IF(R74=V74,0,IF(R74=W74,0,R74))</f>
        <v>0</v>
      </c>
      <c r="U74" s="66">
        <f>COUNT(G74,J74,M74,O74,S74)</f>
        <v>4</v>
      </c>
      <c r="V74" s="63">
        <f>MIN(F74,I74,L74,O74,R74)</f>
        <v>7735</v>
      </c>
      <c r="W74" s="65">
        <f>MAX(F74,I74,L74,O74,R74)</f>
        <v>23706</v>
      </c>
      <c r="X74" s="67">
        <f>ROUND((H74+K74+N74+Q74+T74)/U74,0)</f>
        <v>8866</v>
      </c>
      <c r="Y74" s="67">
        <f>+X74*E74</f>
        <v>265980</v>
      </c>
      <c r="Z74" s="67">
        <f t="shared" si="1"/>
        <v>2127840</v>
      </c>
    </row>
    <row r="75" spans="1:26" ht="31.5" hidden="1" x14ac:dyDescent="0.25">
      <c r="A75" s="62">
        <f>VLOOKUP($B75,'[8]Hoja2 (2)'!$A:$E,5,0)</f>
        <v>0</v>
      </c>
      <c r="B75" s="62">
        <v>64</v>
      </c>
      <c r="C75" s="62" t="s">
        <v>89</v>
      </c>
      <c r="D75" s="62" t="s">
        <v>158</v>
      </c>
      <c r="E75" s="62">
        <v>0</v>
      </c>
      <c r="F75" s="63">
        <v>27044.892</v>
      </c>
      <c r="G75" s="64">
        <f>IF(F75=V75,"Mínimo",IF(F75=W75,"Máximo",F75))</f>
        <v>27044.892</v>
      </c>
      <c r="H75" s="65">
        <f>IF(F75=V75,0,IF(F75=W75,0,F75))</f>
        <v>27044.892</v>
      </c>
      <c r="I75" s="63">
        <v>30940</v>
      </c>
      <c r="J75" s="64">
        <f>IF(I75=V75,"Mínimo",IF(I75=W75,"Máximo",I75))</f>
        <v>30940</v>
      </c>
      <c r="K75" s="65">
        <f>IF(I75=V75,0,IF(I75=W75,0,I75))</f>
        <v>30940</v>
      </c>
      <c r="L75" s="63">
        <v>31178</v>
      </c>
      <c r="M75" s="64">
        <f>IF(L75=V75,"Mínimo",IF(L75=W75,"Máximo",L75))</f>
        <v>31178</v>
      </c>
      <c r="N75" s="65">
        <f>IF(L75=V75,0,IF(L75=W75,0,L75))</f>
        <v>31178</v>
      </c>
      <c r="O75" s="63">
        <v>22537.41</v>
      </c>
      <c r="P75" s="64" t="str">
        <f>IF(O75=V75,"Mínimo",IF(O75=W75,"Máximo",O75))</f>
        <v>Mínimo</v>
      </c>
      <c r="Q75" s="65">
        <f>IF(O75=V75,0,IF(O75=W75,0,O75))</f>
        <v>0</v>
      </c>
      <c r="R75" s="63">
        <v>106386</v>
      </c>
      <c r="S75" s="64" t="str">
        <f>IF(R75=V75,"Mínimo",IF(R75=W75,"Máximo",R75))</f>
        <v>Máximo</v>
      </c>
      <c r="T75" s="65">
        <f>IF(R75=V75,0,IF(R75=W75,0,R75))</f>
        <v>0</v>
      </c>
      <c r="U75" s="66">
        <f>COUNT(G75,J75,M75,O75,S75)</f>
        <v>4</v>
      </c>
      <c r="V75" s="63">
        <f>MIN(F75,I75,L75,O75,R75)</f>
        <v>22537.41</v>
      </c>
      <c r="W75" s="65">
        <f>MAX(F75,I75,L75,O75,R75)</f>
        <v>106386</v>
      </c>
      <c r="X75" s="67">
        <f>ROUND((H75+K75+N75+Q75+T75)/U75,0)</f>
        <v>22291</v>
      </c>
      <c r="Y75" s="67">
        <f>+X75*E75</f>
        <v>0</v>
      </c>
      <c r="Z75" s="67">
        <f t="shared" si="1"/>
        <v>0</v>
      </c>
    </row>
    <row r="76" spans="1:26" ht="42" hidden="1" x14ac:dyDescent="0.25">
      <c r="A76" s="62">
        <f>VLOOKUP($B76,'[8]Hoja2 (2)'!$A:$E,5,0)</f>
        <v>159</v>
      </c>
      <c r="B76" s="62">
        <v>65</v>
      </c>
      <c r="C76" s="62" t="s">
        <v>90</v>
      </c>
      <c r="D76" s="62" t="s">
        <v>158</v>
      </c>
      <c r="E76" s="107">
        <v>118</v>
      </c>
      <c r="F76" s="63">
        <v>13186.151999999998</v>
      </c>
      <c r="G76" s="64">
        <f>IF(F76=V76,"Mínimo",IF(F76=W76,"Máximo",F76))</f>
        <v>13186.151999999998</v>
      </c>
      <c r="H76" s="65">
        <f>IF(F76=V76,0,IF(F76=W76,0,F76))</f>
        <v>13186.151999999998</v>
      </c>
      <c r="I76" s="63">
        <v>7140</v>
      </c>
      <c r="J76" s="64" t="str">
        <f>IF(I76=V76,"Mínimo",IF(I76=W76,"Máximo",I76))</f>
        <v>Mínimo</v>
      </c>
      <c r="K76" s="65">
        <f>IF(I76=V76,0,IF(I76=W76,0,I76))</f>
        <v>0</v>
      </c>
      <c r="L76" s="63">
        <v>9520</v>
      </c>
      <c r="M76" s="64">
        <f>IF(L76=V76,"Mínimo",IF(L76=W76,"Máximo",L76))</f>
        <v>9520</v>
      </c>
      <c r="N76" s="65">
        <f>IF(L76=V76,0,IF(L76=W76,0,L76))</f>
        <v>9520</v>
      </c>
      <c r="O76" s="63">
        <v>10988.46</v>
      </c>
      <c r="P76" s="64">
        <f>IF(O76=V76,"Mínimo",IF(O76=W76,"Máximo",O76))</f>
        <v>10988.46</v>
      </c>
      <c r="Q76" s="65">
        <f>IF(O76=V76,0,IF(O76=W76,0,O76))</f>
        <v>10988.46</v>
      </c>
      <c r="R76" s="63">
        <v>35403</v>
      </c>
      <c r="S76" s="64" t="str">
        <f>IF(R76=V76,"Mínimo",IF(R76=W76,"Máximo",R76))</f>
        <v>Máximo</v>
      </c>
      <c r="T76" s="65">
        <f>IF(R76=V76,0,IF(R76=W76,0,R76))</f>
        <v>0</v>
      </c>
      <c r="U76" s="66">
        <f>COUNT(G76,J76,M76,O76,S76)</f>
        <v>3</v>
      </c>
      <c r="V76" s="63">
        <f>MIN(F76,I76,L76,O76,R76)</f>
        <v>7140</v>
      </c>
      <c r="W76" s="65">
        <f>MAX(F76,I76,L76,O76,R76)</f>
        <v>35403</v>
      </c>
      <c r="X76" s="67">
        <f>ROUND((H76+K76+N76+Q76+T76)/U76,0)</f>
        <v>11232</v>
      </c>
      <c r="Y76" s="67">
        <f>+X76*E76</f>
        <v>1325376</v>
      </c>
      <c r="Z76" s="67">
        <f t="shared" si="1"/>
        <v>10603008</v>
      </c>
    </row>
    <row r="77" spans="1:26" ht="42" hidden="1" x14ac:dyDescent="0.25">
      <c r="A77" s="62">
        <v>0</v>
      </c>
      <c r="B77" s="62">
        <v>66</v>
      </c>
      <c r="C77" s="62" t="s">
        <v>91</v>
      </c>
      <c r="D77" s="62" t="s">
        <v>158</v>
      </c>
      <c r="E77" s="62">
        <v>0</v>
      </c>
      <c r="F77" s="63">
        <v>6593.0759999999991</v>
      </c>
      <c r="G77" s="64">
        <f>IF(F77=V77,"Mínimo",IF(F77=W77,"Máximo",F77))</f>
        <v>6593.0759999999991</v>
      </c>
      <c r="H77" s="65">
        <f>IF(F77=V77,0,IF(F77=W77,0,F77))</f>
        <v>6593.0759999999991</v>
      </c>
      <c r="I77" s="63">
        <v>7140</v>
      </c>
      <c r="J77" s="64">
        <f>IF(I77=V77,"Mínimo",IF(I77=W77,"Máximo",I77))</f>
        <v>7140</v>
      </c>
      <c r="K77" s="65">
        <f>IF(I77=V77,0,IF(I77=W77,0,I77))</f>
        <v>7140</v>
      </c>
      <c r="L77" s="63">
        <v>9520</v>
      </c>
      <c r="M77" s="64">
        <f>IF(L77=V77,"Mínimo",IF(L77=W77,"Máximo",L77))</f>
        <v>9520</v>
      </c>
      <c r="N77" s="65">
        <f>IF(L77=V77,0,IF(L77=W77,0,L77))</f>
        <v>9520</v>
      </c>
      <c r="O77" s="63">
        <v>5494.23</v>
      </c>
      <c r="P77" s="64" t="str">
        <f>IF(O77=V77,"Mínimo",IF(O77=W77,"Máximo",O77))</f>
        <v>Mínimo</v>
      </c>
      <c r="Q77" s="65">
        <f>IF(O77=V77,0,IF(O77=W77,0,O77))</f>
        <v>0</v>
      </c>
      <c r="R77" s="63">
        <v>29937</v>
      </c>
      <c r="S77" s="64" t="str">
        <f>IF(R77=V77,"Mínimo",IF(R77=W77,"Máximo",R77))</f>
        <v>Máximo</v>
      </c>
      <c r="T77" s="65">
        <f>IF(R77=V77,0,IF(R77=W77,0,R77))</f>
        <v>0</v>
      </c>
      <c r="U77" s="66">
        <f>COUNT(G77,J77,M77,O77,S77)</f>
        <v>4</v>
      </c>
      <c r="V77" s="63">
        <f>MIN(F77,I77,L77,O77,R77)</f>
        <v>5494.23</v>
      </c>
      <c r="W77" s="65">
        <f>MAX(F77,I77,L77,O77,R77)</f>
        <v>29937</v>
      </c>
      <c r="X77" s="67">
        <f>ROUND((H77+K77+N77+Q77+T77)/U77,0)</f>
        <v>5813</v>
      </c>
      <c r="Y77" s="67">
        <f>+X77*E77</f>
        <v>0</v>
      </c>
      <c r="Z77" s="67">
        <f t="shared" si="1"/>
        <v>0</v>
      </c>
    </row>
    <row r="78" spans="1:26" ht="31.5" hidden="1" x14ac:dyDescent="0.25">
      <c r="A78" s="62">
        <f>VLOOKUP($B78,'[8]Hoja2 (2)'!$A:$E,5,0)</f>
        <v>100</v>
      </c>
      <c r="B78" s="62">
        <v>67</v>
      </c>
      <c r="C78" s="62" t="s">
        <v>92</v>
      </c>
      <c r="D78" s="62" t="s">
        <v>158</v>
      </c>
      <c r="E78" s="107">
        <v>10</v>
      </c>
      <c r="F78" s="63">
        <v>26775</v>
      </c>
      <c r="G78" s="64">
        <f>IF(F78=V78,"Mínimo",IF(F78=W78,"Máximo",F78))</f>
        <v>26775</v>
      </c>
      <c r="H78" s="65">
        <f>IF(F78=V78,0,IF(F78=W78,0,F78))</f>
        <v>26775</v>
      </c>
      <c r="I78" s="63">
        <v>17850</v>
      </c>
      <c r="J78" s="64" t="str">
        <f>IF(I78=V78,"Mínimo",IF(I78=W78,"Máximo",I78))</f>
        <v>Mínimo</v>
      </c>
      <c r="K78" s="65">
        <f>IF(I78=V78,0,IF(I78=W78,0,I78))</f>
        <v>0</v>
      </c>
      <c r="L78" s="63">
        <v>40341</v>
      </c>
      <c r="M78" s="64">
        <f>IF(L78=V78,"Mínimo",IF(L78=W78,"Máximo",L78))</f>
        <v>40341</v>
      </c>
      <c r="N78" s="65">
        <f>IF(L78=V78,0,IF(L78=W78,0,L78))</f>
        <v>40341</v>
      </c>
      <c r="O78" s="63">
        <v>22312.5</v>
      </c>
      <c r="P78" s="64">
        <f>IF(O78=V78,"Mínimo",IF(O78=W78,"Máximo",O78))</f>
        <v>22312.5</v>
      </c>
      <c r="Q78" s="65">
        <f>IF(O78=V78,0,IF(O78=W78,0,O78))</f>
        <v>22312.5</v>
      </c>
      <c r="R78" s="63">
        <v>49564</v>
      </c>
      <c r="S78" s="64" t="str">
        <f>IF(R78=V78,"Mínimo",IF(R78=W78,"Máximo",R78))</f>
        <v>Máximo</v>
      </c>
      <c r="T78" s="65">
        <f>IF(R78=V78,0,IF(R78=W78,0,R78))</f>
        <v>0</v>
      </c>
      <c r="U78" s="66">
        <f>COUNT(G78,J78,M78,O78,S78)</f>
        <v>3</v>
      </c>
      <c r="V78" s="63">
        <f>MIN(F78,I78,L78,O78,R78)</f>
        <v>17850</v>
      </c>
      <c r="W78" s="65">
        <f>MAX(F78,I78,L78,O78,R78)</f>
        <v>49564</v>
      </c>
      <c r="X78" s="67">
        <f>ROUND((H78+K78+N78+Q78+T78)/U78,0)</f>
        <v>29810</v>
      </c>
      <c r="Y78" s="67">
        <f>+X78*E78</f>
        <v>298100</v>
      </c>
      <c r="Z78" s="67">
        <f t="shared" si="1"/>
        <v>2384800</v>
      </c>
    </row>
    <row r="79" spans="1:26" ht="31.5" hidden="1" x14ac:dyDescent="0.25">
      <c r="A79" s="62">
        <f>VLOOKUP($B79,'[8]Hoja2 (2)'!$A:$E,5,0)</f>
        <v>0</v>
      </c>
      <c r="B79" s="62">
        <v>68</v>
      </c>
      <c r="C79" s="62" t="s">
        <v>93</v>
      </c>
      <c r="D79" s="62" t="s">
        <v>158</v>
      </c>
      <c r="E79" s="62" t="s">
        <v>994</v>
      </c>
      <c r="F79" s="63">
        <v>26775</v>
      </c>
      <c r="G79" s="64">
        <f>IF(F79=V79,"Mínimo",IF(F79=W79,"Máximo",F79))</f>
        <v>26775</v>
      </c>
      <c r="H79" s="65">
        <f>IF(F79=V79,0,IF(F79=W79,0,F79))</f>
        <v>26775</v>
      </c>
      <c r="I79" s="63">
        <v>17850</v>
      </c>
      <c r="J79" s="64" t="str">
        <f>IF(I79=V79,"Mínimo",IF(I79=W79,"Máximo",I79))</f>
        <v>Mínimo</v>
      </c>
      <c r="K79" s="65">
        <f>IF(I79=V79,0,IF(I79=W79,0,I79))</f>
        <v>0</v>
      </c>
      <c r="L79" s="63">
        <v>40341</v>
      </c>
      <c r="M79" s="64">
        <f>IF(L79=V79,"Mínimo",IF(L79=W79,"Máximo",L79))</f>
        <v>40341</v>
      </c>
      <c r="N79" s="65">
        <f>IF(L79=V79,0,IF(L79=W79,0,L79))</f>
        <v>40341</v>
      </c>
      <c r="O79" s="63">
        <v>22312.5</v>
      </c>
      <c r="P79" s="64">
        <f>IF(O79=V79,"Mínimo",IF(O79=W79,"Máximo",O79))</f>
        <v>22312.5</v>
      </c>
      <c r="Q79" s="65">
        <f>IF(O79=V79,0,IF(O79=W79,0,O79))</f>
        <v>22312.5</v>
      </c>
      <c r="R79" s="63">
        <v>70791</v>
      </c>
      <c r="S79" s="64" t="str">
        <f>IF(R79=V79,"Mínimo",IF(R79=W79,"Máximo",R79))</f>
        <v>Máximo</v>
      </c>
      <c r="T79" s="65">
        <f>IF(R79=V79,0,IF(R79=W79,0,R79))</f>
        <v>0</v>
      </c>
      <c r="U79" s="66">
        <f>COUNT(G79,J79,M79,O79,S79)</f>
        <v>3</v>
      </c>
      <c r="V79" s="63">
        <f>MIN(F79,I79,L79,O79,R79)</f>
        <v>17850</v>
      </c>
      <c r="W79" s="65">
        <f>MAX(F79,I79,L79,O79,R79)</f>
        <v>70791</v>
      </c>
      <c r="X79" s="67">
        <f>ROUND((H79+K79+N79+Q79+T79)/U79,0)</f>
        <v>29810</v>
      </c>
      <c r="Y79" s="67">
        <f>+X79*E79</f>
        <v>298100</v>
      </c>
      <c r="Z79" s="67">
        <f t="shared" si="1"/>
        <v>2384800</v>
      </c>
    </row>
    <row r="80" spans="1:26" ht="31.5" hidden="1" x14ac:dyDescent="0.25">
      <c r="A80" s="62">
        <f>VLOOKUP($B80,'[8]Hoja2 (2)'!$A:$E,5,0)</f>
        <v>99</v>
      </c>
      <c r="B80" s="62">
        <v>69</v>
      </c>
      <c r="C80" s="62" t="s">
        <v>94</v>
      </c>
      <c r="D80" s="62" t="s">
        <v>158</v>
      </c>
      <c r="E80" s="106">
        <v>5</v>
      </c>
      <c r="F80" s="63">
        <v>26775</v>
      </c>
      <c r="G80" s="64">
        <f>IF(F80=V80,"Mínimo",IF(F80=W80,"Máximo",F80))</f>
        <v>26775</v>
      </c>
      <c r="H80" s="65">
        <f>IF(F80=V80,0,IF(F80=W80,0,F80))</f>
        <v>26775</v>
      </c>
      <c r="I80" s="63">
        <v>17850</v>
      </c>
      <c r="J80" s="64" t="str">
        <f>IF(I80=V80,"Mínimo",IF(I80=W80,"Máximo",I80))</f>
        <v>Mínimo</v>
      </c>
      <c r="K80" s="65">
        <f>IF(I80=V80,0,IF(I80=W80,0,I80))</f>
        <v>0</v>
      </c>
      <c r="L80" s="63">
        <v>40341</v>
      </c>
      <c r="M80" s="64">
        <f>IF(L80=V80,"Mínimo",IF(L80=W80,"Máximo",L80))</f>
        <v>40341</v>
      </c>
      <c r="N80" s="65">
        <f>IF(L80=V80,0,IF(L80=W80,0,L80))</f>
        <v>40341</v>
      </c>
      <c r="O80" s="63">
        <v>22312.5</v>
      </c>
      <c r="P80" s="64">
        <f>IF(O80=V80,"Mínimo",IF(O80=W80,"Máximo",O80))</f>
        <v>22312.5</v>
      </c>
      <c r="Q80" s="65">
        <f>IF(O80=V80,0,IF(O80=W80,0,O80))</f>
        <v>22312.5</v>
      </c>
      <c r="R80" s="63">
        <v>54324</v>
      </c>
      <c r="S80" s="64" t="str">
        <f>IF(R80=V80,"Mínimo",IF(R80=W80,"Máximo",R80))</f>
        <v>Máximo</v>
      </c>
      <c r="T80" s="65">
        <f>IF(R80=V80,0,IF(R80=W80,0,R80))</f>
        <v>0</v>
      </c>
      <c r="U80" s="66">
        <f>COUNT(G80,J80,M80,O80,S80)</f>
        <v>3</v>
      </c>
      <c r="V80" s="63">
        <f>MIN(F80,I80,L80,O80,R80)</f>
        <v>17850</v>
      </c>
      <c r="W80" s="65">
        <f>MAX(F80,I80,L80,O80,R80)</f>
        <v>54324</v>
      </c>
      <c r="X80" s="67">
        <f>ROUND((H80+K80+N80+Q80+T80)/U80,0)</f>
        <v>29810</v>
      </c>
      <c r="Y80" s="67">
        <f>+X80*E80</f>
        <v>149050</v>
      </c>
      <c r="Z80" s="67">
        <f t="shared" si="1"/>
        <v>1192400</v>
      </c>
    </row>
    <row r="81" spans="1:26" ht="42" hidden="1" x14ac:dyDescent="0.25">
      <c r="A81" s="62">
        <f>VLOOKUP($B81,'[8]Hoja2 (2)'!$A:$E,5,0)</f>
        <v>72</v>
      </c>
      <c r="B81" s="62">
        <v>70</v>
      </c>
      <c r="C81" s="62" t="s">
        <v>95</v>
      </c>
      <c r="D81" s="62" t="s">
        <v>158</v>
      </c>
      <c r="E81" s="106">
        <v>12</v>
      </c>
      <c r="F81" s="63">
        <v>1517.9639999999999</v>
      </c>
      <c r="G81" s="64">
        <f>IF(F81=V81,"Mínimo",IF(F81=W81,"Máximo",F81))</f>
        <v>1517.9639999999999</v>
      </c>
      <c r="H81" s="65">
        <f>IF(F81=V81,0,IF(F81=W81,0,F81))</f>
        <v>1517.9639999999999</v>
      </c>
      <c r="I81" s="63">
        <v>4284</v>
      </c>
      <c r="J81" s="64">
        <f>IF(I81=V81,"Mínimo",IF(I81=W81,"Máximo",I81))</f>
        <v>4284</v>
      </c>
      <c r="K81" s="65">
        <f>IF(I81=V81,0,IF(I81=W81,0,I81))</f>
        <v>4284</v>
      </c>
      <c r="L81" s="63">
        <v>3332</v>
      </c>
      <c r="M81" s="64">
        <f>IF(L81=V81,"Mínimo",IF(L81=W81,"Máximo",L81))</f>
        <v>3332</v>
      </c>
      <c r="N81" s="65">
        <f>IF(L81=V81,0,IF(L81=W81,0,L81))</f>
        <v>3332</v>
      </c>
      <c r="O81" s="63">
        <v>1264.97</v>
      </c>
      <c r="P81" s="64" t="str">
        <f>IF(O81=V81,"Mínimo",IF(O81=W81,"Máximo",O81))</f>
        <v>Mínimo</v>
      </c>
      <c r="Q81" s="65">
        <f>IF(O81=V81,0,IF(O81=W81,0,O81))</f>
        <v>0</v>
      </c>
      <c r="R81" s="63">
        <v>85543</v>
      </c>
      <c r="S81" s="64" t="str">
        <f>IF(R81=V81,"Mínimo",IF(R81=W81,"Máximo",R81))</f>
        <v>Máximo</v>
      </c>
      <c r="T81" s="65">
        <f>IF(R81=V81,0,IF(R81=W81,0,R81))</f>
        <v>0</v>
      </c>
      <c r="U81" s="66">
        <f>COUNT(G81,J81,M81,O81,S81)</f>
        <v>4</v>
      </c>
      <c r="V81" s="63">
        <f>MIN(F81,I81,L81,O81,R81)</f>
        <v>1264.97</v>
      </c>
      <c r="W81" s="65">
        <f>MAX(F81,I81,L81,O81,R81)</f>
        <v>85543</v>
      </c>
      <c r="X81" s="67">
        <f>ROUND((H81+K81+N81+Q81+T81)/U81,0)</f>
        <v>2283</v>
      </c>
      <c r="Y81" s="67">
        <f>+X81*E81</f>
        <v>27396</v>
      </c>
      <c r="Z81" s="67">
        <f t="shared" si="1"/>
        <v>219168</v>
      </c>
    </row>
    <row r="82" spans="1:26" ht="31.5" hidden="1" x14ac:dyDescent="0.25">
      <c r="A82" s="62">
        <f>VLOOKUP($B82,'[8]Hoja2 (2)'!$A:$E,5,0)</f>
        <v>141</v>
      </c>
      <c r="B82" s="62">
        <v>71</v>
      </c>
      <c r="C82" s="62" t="s">
        <v>96</v>
      </c>
      <c r="D82" s="62" t="s">
        <v>158</v>
      </c>
      <c r="E82" s="106">
        <v>25</v>
      </c>
      <c r="F82" s="63">
        <v>3170.16</v>
      </c>
      <c r="G82" s="64">
        <f>IF(F82=V82,"Mínimo",IF(F82=W82,"Máximo",F82))</f>
        <v>3170.16</v>
      </c>
      <c r="H82" s="65">
        <f>IF(F82=V82,0,IF(F82=W82,0,F82))</f>
        <v>3170.16</v>
      </c>
      <c r="I82" s="63">
        <v>2380</v>
      </c>
      <c r="J82" s="64" t="str">
        <f>IF(I82=V82,"Mínimo",IF(I82=W82,"Máximo",I82))</f>
        <v>Mínimo</v>
      </c>
      <c r="K82" s="65">
        <f>IF(I82=V82,0,IF(I82=W82,0,I82))</f>
        <v>0</v>
      </c>
      <c r="L82" s="63">
        <v>2737</v>
      </c>
      <c r="M82" s="64">
        <f>IF(L82=V82,"Mínimo",IF(L82=W82,"Máximo",L82))</f>
        <v>2737</v>
      </c>
      <c r="N82" s="65">
        <f>IF(L82=V82,0,IF(L82=W82,0,L82))</f>
        <v>2737</v>
      </c>
      <c r="O82" s="63">
        <v>2641.8</v>
      </c>
      <c r="P82" s="64">
        <f>IF(O82=V82,"Mínimo",IF(O82=W82,"Máximo",O82))</f>
        <v>2641.8</v>
      </c>
      <c r="Q82" s="65">
        <f>IF(O82=V82,0,IF(O82=W82,0,O82))</f>
        <v>2641.8</v>
      </c>
      <c r="R82" s="63">
        <v>4484</v>
      </c>
      <c r="S82" s="64" t="str">
        <f>IF(R82=V82,"Mínimo",IF(R82=W82,"Máximo",R82))</f>
        <v>Máximo</v>
      </c>
      <c r="T82" s="65">
        <f>IF(R82=V82,0,IF(R82=W82,0,R82))</f>
        <v>0</v>
      </c>
      <c r="U82" s="66">
        <f>COUNT(G82,J82,M82,O82,S82)</f>
        <v>3</v>
      </c>
      <c r="V82" s="63">
        <f>MIN(F82,I82,L82,O82,R82)</f>
        <v>2380</v>
      </c>
      <c r="W82" s="65">
        <f>MAX(F82,I82,L82,O82,R82)</f>
        <v>4484</v>
      </c>
      <c r="X82" s="67">
        <f>ROUND((H82+K82+N82+Q82+T82)/U82,0)</f>
        <v>2850</v>
      </c>
      <c r="Y82" s="67">
        <f>+X82*E82</f>
        <v>71250</v>
      </c>
      <c r="Z82" s="67">
        <f t="shared" si="1"/>
        <v>570000</v>
      </c>
    </row>
    <row r="83" spans="1:26" ht="31.5" hidden="1" x14ac:dyDescent="0.25">
      <c r="A83" s="62">
        <f>VLOOKUP($B83,'[8]Hoja2 (2)'!$A:$E,5,0)</f>
        <v>145</v>
      </c>
      <c r="B83" s="62">
        <v>72</v>
      </c>
      <c r="C83" s="62" t="s">
        <v>97</v>
      </c>
      <c r="D83" s="62" t="s">
        <v>158</v>
      </c>
      <c r="E83" s="106">
        <v>140</v>
      </c>
      <c r="F83" s="63">
        <v>27010.62</v>
      </c>
      <c r="G83" s="64" t="str">
        <f>IF(F83=V83,"Mínimo",IF(F83=W83,"Máximo",F83))</f>
        <v>Máximo</v>
      </c>
      <c r="H83" s="65">
        <f>IF(F83=V83,0,IF(F83=W83,0,F83))</f>
        <v>0</v>
      </c>
      <c r="I83" s="63">
        <v>11662</v>
      </c>
      <c r="J83" s="64">
        <f>IF(I83=V83,"Mínimo",IF(I83=W83,"Máximo",I83))</f>
        <v>11662</v>
      </c>
      <c r="K83" s="65">
        <f>IF(I83=V83,0,IF(I83=W83,0,I83))</f>
        <v>11662</v>
      </c>
      <c r="L83" s="63">
        <v>17255</v>
      </c>
      <c r="M83" s="64">
        <f>IF(L83=V83,"Mínimo",IF(L83=W83,"Máximo",L83))</f>
        <v>17255</v>
      </c>
      <c r="N83" s="65">
        <f>IF(L83=V83,0,IF(L83=W83,0,L83))</f>
        <v>17255</v>
      </c>
      <c r="O83" s="63">
        <v>22508.85</v>
      </c>
      <c r="P83" s="64">
        <f>IF(O83=V83,"Mínimo",IF(O83=W83,"Máximo",O83))</f>
        <v>22508.85</v>
      </c>
      <c r="Q83" s="65">
        <f>IF(O83=V83,0,IF(O83=W83,0,O83))</f>
        <v>22508.85</v>
      </c>
      <c r="R83" s="63">
        <v>4403</v>
      </c>
      <c r="S83" s="64" t="str">
        <f>IF(R83=V83,"Mínimo",IF(R83=W83,"Máximo",R83))</f>
        <v>Mínimo</v>
      </c>
      <c r="T83" s="65">
        <f>IF(R83=V83,0,IF(R83=W83,0,R83))</f>
        <v>0</v>
      </c>
      <c r="U83" s="66">
        <f>COUNT(G83,J83,M83,O83,S83)</f>
        <v>3</v>
      </c>
      <c r="V83" s="63">
        <f>MIN(F83,I83,L83,O83,R83)</f>
        <v>4403</v>
      </c>
      <c r="W83" s="65">
        <f>MAX(F83,I83,L83,O83,R83)</f>
        <v>27010.62</v>
      </c>
      <c r="X83" s="67">
        <f>ROUND((H83+K83+N83+Q83+T83)/U83,0)</f>
        <v>17142</v>
      </c>
      <c r="Y83" s="67">
        <f>+X83*E83</f>
        <v>2399880</v>
      </c>
      <c r="Z83" s="67">
        <f t="shared" si="1"/>
        <v>19199040</v>
      </c>
    </row>
    <row r="84" spans="1:26" ht="21" hidden="1" x14ac:dyDescent="0.25">
      <c r="A84" s="62">
        <f>VLOOKUP($B84,'[8]Hoja2 (2)'!$A:$E,5,0)</f>
        <v>26</v>
      </c>
      <c r="B84" s="62">
        <v>73</v>
      </c>
      <c r="C84" s="62" t="s">
        <v>98</v>
      </c>
      <c r="D84" s="62" t="s">
        <v>158</v>
      </c>
      <c r="E84" s="106">
        <v>10</v>
      </c>
      <c r="F84" s="63">
        <v>6711.6</v>
      </c>
      <c r="G84" s="64">
        <f>IF(F84=V84,"Mínimo",IF(F84=W84,"Máximo",F84))</f>
        <v>6711.6</v>
      </c>
      <c r="H84" s="65">
        <f>IF(F84=V84,0,IF(F84=W84,0,F84))</f>
        <v>6711.6</v>
      </c>
      <c r="I84" s="63">
        <v>3570</v>
      </c>
      <c r="J84" s="64" t="str">
        <f>IF(I84=V84,"Mínimo",IF(I84=W84,"Máximo",I84))</f>
        <v>Mínimo</v>
      </c>
      <c r="K84" s="65">
        <f>IF(I84=V84,0,IF(I84=W84,0,I84))</f>
        <v>0</v>
      </c>
      <c r="L84" s="63">
        <v>8687</v>
      </c>
      <c r="M84" s="64">
        <f>IF(L84=V84,"Mínimo",IF(L84=W84,"Máximo",L84))</f>
        <v>8687</v>
      </c>
      <c r="N84" s="65">
        <f>IF(L84=V84,0,IF(L84=W84,0,L84))</f>
        <v>8687</v>
      </c>
      <c r="O84" s="63">
        <v>5593</v>
      </c>
      <c r="P84" s="64">
        <f>IF(O84=V84,"Mínimo",IF(O84=W84,"Máximo",O84))</f>
        <v>5593</v>
      </c>
      <c r="Q84" s="65">
        <f>IF(O84=V84,0,IF(O84=W84,0,O84))</f>
        <v>5593</v>
      </c>
      <c r="R84" s="63">
        <v>11692</v>
      </c>
      <c r="S84" s="64" t="str">
        <f>IF(R84=V84,"Mínimo",IF(R84=W84,"Máximo",R84))</f>
        <v>Máximo</v>
      </c>
      <c r="T84" s="65">
        <f>IF(R84=V84,0,IF(R84=W84,0,R84))</f>
        <v>0</v>
      </c>
      <c r="U84" s="66">
        <f>COUNT(G84,J84,M84,O84,S84)</f>
        <v>3</v>
      </c>
      <c r="V84" s="63">
        <f>MIN(F84,I84,L84,O84,R84)</f>
        <v>3570</v>
      </c>
      <c r="W84" s="65">
        <f>MAX(F84,I84,L84,O84,R84)</f>
        <v>11692</v>
      </c>
      <c r="X84" s="67">
        <f>ROUND((H84+K84+N84+Q84+T84)/U84,0)</f>
        <v>6997</v>
      </c>
      <c r="Y84" s="67">
        <f>+X84*E84</f>
        <v>69970</v>
      </c>
      <c r="Z84" s="67">
        <f t="shared" si="1"/>
        <v>559760</v>
      </c>
    </row>
    <row r="85" spans="1:26" ht="31.5" hidden="1" x14ac:dyDescent="0.25">
      <c r="A85" s="62">
        <f>VLOOKUP($B85,'[8]Hoja2 (2)'!$A:$E,5,0)</f>
        <v>0</v>
      </c>
      <c r="B85" s="62">
        <v>74</v>
      </c>
      <c r="C85" s="62" t="s">
        <v>99</v>
      </c>
      <c r="D85" s="62" t="s">
        <v>158</v>
      </c>
      <c r="E85" s="62">
        <v>0</v>
      </c>
      <c r="F85" s="63">
        <v>6711.6</v>
      </c>
      <c r="G85" s="64">
        <f>IF(F85=V85,"Mínimo",IF(F85=W85,"Máximo",F85))</f>
        <v>6711.6</v>
      </c>
      <c r="H85" s="65">
        <f>IF(F85=V85,0,IF(F85=W85,0,F85))</f>
        <v>6711.6</v>
      </c>
      <c r="I85" s="63">
        <v>3570</v>
      </c>
      <c r="J85" s="64" t="str">
        <f>IF(I85=V85,"Mínimo",IF(I85=W85,"Máximo",I85))</f>
        <v>Mínimo</v>
      </c>
      <c r="K85" s="65">
        <f>IF(I85=V85,0,IF(I85=W85,0,I85))</f>
        <v>0</v>
      </c>
      <c r="L85" s="63">
        <v>8806</v>
      </c>
      <c r="M85" s="64">
        <f>IF(L85=V85,"Mínimo",IF(L85=W85,"Máximo",L85))</f>
        <v>8806</v>
      </c>
      <c r="N85" s="65">
        <f>IF(L85=V85,0,IF(L85=W85,0,L85))</f>
        <v>8806</v>
      </c>
      <c r="O85" s="63">
        <v>5593</v>
      </c>
      <c r="P85" s="64">
        <f>IF(O85=V85,"Mínimo",IF(O85=W85,"Máximo",O85))</f>
        <v>5593</v>
      </c>
      <c r="Q85" s="65">
        <f>IF(O85=V85,0,IF(O85=W85,0,O85))</f>
        <v>5593</v>
      </c>
      <c r="R85" s="63">
        <v>18268</v>
      </c>
      <c r="S85" s="64" t="str">
        <f>IF(R85=V85,"Mínimo",IF(R85=W85,"Máximo",R85))</f>
        <v>Máximo</v>
      </c>
      <c r="T85" s="65">
        <f>IF(R85=V85,0,IF(R85=W85,0,R85))</f>
        <v>0</v>
      </c>
      <c r="U85" s="66">
        <f>COUNT(G85,J85,M85,O85,S85)</f>
        <v>3</v>
      </c>
      <c r="V85" s="63">
        <f>MIN(F85,I85,L85,O85,R85)</f>
        <v>3570</v>
      </c>
      <c r="W85" s="65">
        <f>MAX(F85,I85,L85,O85,R85)</f>
        <v>18268</v>
      </c>
      <c r="X85" s="67">
        <f>ROUND((H85+K85+N85+Q85+T85)/U85,0)</f>
        <v>7037</v>
      </c>
      <c r="Y85" s="67">
        <f>+X85*E85</f>
        <v>0</v>
      </c>
      <c r="Z85" s="67">
        <f t="shared" si="1"/>
        <v>0</v>
      </c>
    </row>
    <row r="86" spans="1:26" ht="84" hidden="1" x14ac:dyDescent="0.25">
      <c r="A86" s="62">
        <f>VLOOKUP($B86,'[8]Hoja2 (2)'!$A:$E,5,0)</f>
        <v>340</v>
      </c>
      <c r="B86" s="62">
        <v>75</v>
      </c>
      <c r="C86" s="62" t="s">
        <v>100</v>
      </c>
      <c r="D86" s="62" t="s">
        <v>158</v>
      </c>
      <c r="E86" s="106">
        <v>0</v>
      </c>
      <c r="F86" s="63">
        <v>742560</v>
      </c>
      <c r="G86" s="64">
        <f>IF(F86=V86,"Mínimo",IF(F86=W86,"Máximo",F86))</f>
        <v>742560</v>
      </c>
      <c r="H86" s="65">
        <f>IF(F86=V86,0,IF(F86=W86,0,F86))</f>
        <v>742560</v>
      </c>
      <c r="I86" s="63">
        <v>654500</v>
      </c>
      <c r="J86" s="64">
        <f>IF(I86=V86,"Mínimo",IF(I86=W86,"Máximo",I86))</f>
        <v>654500</v>
      </c>
      <c r="K86" s="65">
        <f>IF(I86=V86,0,IF(I86=W86,0,I86))</f>
        <v>654500</v>
      </c>
      <c r="L86" s="63">
        <v>1224986</v>
      </c>
      <c r="M86" s="64">
        <f>IF(L86=V86,"Mínimo",IF(L86=W86,"Máximo",L86))</f>
        <v>1224986</v>
      </c>
      <c r="N86" s="65">
        <f>IF(L86=V86,0,IF(L86=W86,0,L86))</f>
        <v>1224986</v>
      </c>
      <c r="O86" s="63">
        <v>618800</v>
      </c>
      <c r="P86" s="64" t="str">
        <f>IF(O86=V86,"Mínimo",IF(O86=W86,"Máximo",O86))</f>
        <v>Mínimo</v>
      </c>
      <c r="Q86" s="65">
        <f>IF(O86=V86,0,IF(O86=W86,0,O86))</f>
        <v>0</v>
      </c>
      <c r="R86" s="63">
        <v>2124149</v>
      </c>
      <c r="S86" s="64" t="str">
        <f>IF(R86=V86,"Mínimo",IF(R86=W86,"Máximo",R86))</f>
        <v>Máximo</v>
      </c>
      <c r="T86" s="65">
        <f>IF(R86=V86,0,IF(R86=W86,0,R86))</f>
        <v>0</v>
      </c>
      <c r="U86" s="66">
        <f>COUNT(G86,J86,M86,O86,S86)</f>
        <v>4</v>
      </c>
      <c r="V86" s="63">
        <f>MIN(F86,I86,L86,O86,R86)</f>
        <v>618800</v>
      </c>
      <c r="W86" s="65">
        <f>MAX(F86,I86,L86,O86,R86)</f>
        <v>2124149</v>
      </c>
      <c r="X86" s="67">
        <f>ROUND((H86+K86+N86+Q86+T86)/U86,0)</f>
        <v>655512</v>
      </c>
      <c r="Y86" s="67">
        <f>+X86*E86</f>
        <v>0</v>
      </c>
      <c r="Z86" s="67">
        <f t="shared" si="1"/>
        <v>0</v>
      </c>
    </row>
    <row r="87" spans="1:26" ht="31.5" hidden="1" x14ac:dyDescent="0.25">
      <c r="A87" s="62">
        <f>VLOOKUP($B87,'[8]Hoja2 (2)'!$A:$E,5,0)</f>
        <v>205</v>
      </c>
      <c r="B87" s="62">
        <v>76</v>
      </c>
      <c r="C87" s="62" t="s">
        <v>101</v>
      </c>
      <c r="D87" s="62" t="s">
        <v>158</v>
      </c>
      <c r="E87" s="106">
        <v>20</v>
      </c>
      <c r="F87" s="63">
        <v>3877.02</v>
      </c>
      <c r="G87" s="64">
        <f>IF(F87=V87,"Mínimo",IF(F87=W87,"Máximo",F87))</f>
        <v>3877.02</v>
      </c>
      <c r="H87" s="65">
        <f>IF(F87=V87,0,IF(F87=W87,0,F87))</f>
        <v>3877.02</v>
      </c>
      <c r="I87" s="63">
        <v>3570</v>
      </c>
      <c r="J87" s="64">
        <f>IF(I87=V87,"Mínimo",IF(I87=W87,"Máximo",I87))</f>
        <v>3570</v>
      </c>
      <c r="K87" s="65">
        <f>IF(I87=V87,0,IF(I87=W87,0,I87))</f>
        <v>3570</v>
      </c>
      <c r="L87" s="63">
        <v>4641</v>
      </c>
      <c r="M87" s="64">
        <f>IF(L87=V87,"Mínimo",IF(L87=W87,"Máximo",L87))</f>
        <v>4641</v>
      </c>
      <c r="N87" s="65">
        <f>IF(L87=V87,0,IF(L87=W87,0,L87))</f>
        <v>4641</v>
      </c>
      <c r="O87" s="63">
        <v>3230.85</v>
      </c>
      <c r="P87" s="64" t="str">
        <f>IF(O87=V87,"Mínimo",IF(O87=W87,"Máximo",O87))</f>
        <v>Mínimo</v>
      </c>
      <c r="Q87" s="65">
        <f>IF(O87=V87,0,IF(O87=W87,0,O87))</f>
        <v>0</v>
      </c>
      <c r="R87" s="63">
        <v>10115</v>
      </c>
      <c r="S87" s="64" t="str">
        <f>IF(R87=V87,"Mínimo",IF(R87=W87,"Máximo",R87))</f>
        <v>Máximo</v>
      </c>
      <c r="T87" s="65">
        <f>IF(R87=V87,0,IF(R87=W87,0,R87))</f>
        <v>0</v>
      </c>
      <c r="U87" s="66">
        <f>COUNT(G87,J87,M87,O87,S87)</f>
        <v>4</v>
      </c>
      <c r="V87" s="63">
        <f>MIN(F87,I87,L87,O87,R87)</f>
        <v>3230.85</v>
      </c>
      <c r="W87" s="65">
        <f>MAX(F87,I87,L87,O87,R87)</f>
        <v>10115</v>
      </c>
      <c r="X87" s="67">
        <f>ROUND((H87+K87+N87+Q87+T87)/U87,0)</f>
        <v>3022</v>
      </c>
      <c r="Y87" s="67">
        <f>+X87*E87</f>
        <v>60440</v>
      </c>
      <c r="Z87" s="67">
        <f t="shared" si="1"/>
        <v>483520</v>
      </c>
    </row>
    <row r="88" spans="1:26" ht="31.5" hidden="1" x14ac:dyDescent="0.25">
      <c r="A88" s="62">
        <f>VLOOKUP($B88,'[8]Hoja2 (2)'!$A:$E,5,0)</f>
        <v>50</v>
      </c>
      <c r="B88" s="62">
        <v>77</v>
      </c>
      <c r="C88" s="62" t="s">
        <v>102</v>
      </c>
      <c r="D88" s="62" t="s">
        <v>158</v>
      </c>
      <c r="E88" s="106">
        <v>15</v>
      </c>
      <c r="F88" s="63">
        <v>12921.972</v>
      </c>
      <c r="G88" s="64">
        <f>IF(F88=V88,"Mínimo",IF(F88=W88,"Máximo",F88))</f>
        <v>12921.972</v>
      </c>
      <c r="H88" s="65">
        <f>IF(F88=V88,0,IF(F88=W88,0,F88))</f>
        <v>12921.972</v>
      </c>
      <c r="I88" s="63">
        <v>11900</v>
      </c>
      <c r="J88" s="64">
        <f>IF(I88=V88,"Mínimo",IF(I88=W88,"Máximo",I88))</f>
        <v>11900</v>
      </c>
      <c r="K88" s="65">
        <f>IF(I88=V88,0,IF(I88=W88,0,I88))</f>
        <v>11900</v>
      </c>
      <c r="L88" s="63">
        <v>23086</v>
      </c>
      <c r="M88" s="64" t="str">
        <f>IF(L88=V88,"Mínimo",IF(L88=W88,"Máximo",L88))</f>
        <v>Máximo</v>
      </c>
      <c r="N88" s="65">
        <f>IF(L88=V88,0,IF(L88=W88,0,L88))</f>
        <v>0</v>
      </c>
      <c r="O88" s="63">
        <v>10768.31</v>
      </c>
      <c r="P88" s="64" t="str">
        <f>IF(O88=V88,"Mínimo",IF(O88=W88,"Máximo",O88))</f>
        <v>Mínimo</v>
      </c>
      <c r="Q88" s="65">
        <f>IF(O88=V88,0,IF(O88=W88,0,O88))</f>
        <v>0</v>
      </c>
      <c r="R88" s="63">
        <v>22635</v>
      </c>
      <c r="S88" s="64">
        <f>IF(R88=V88,"Mínimo",IF(R88=W88,"Máximo",R88))</f>
        <v>22635</v>
      </c>
      <c r="T88" s="65">
        <f>IF(R88=V88,0,IF(R88=W88,0,R88))</f>
        <v>22635</v>
      </c>
      <c r="U88" s="66">
        <f>COUNT(G88,J88,M88,O88,S88)</f>
        <v>4</v>
      </c>
      <c r="V88" s="63">
        <f>MIN(F88,I88,L88,O88,R88)</f>
        <v>10768.31</v>
      </c>
      <c r="W88" s="65">
        <f>MAX(F88,I88,L88,O88,R88)</f>
        <v>23086</v>
      </c>
      <c r="X88" s="67">
        <f>ROUND((H88+K88+N88+Q88+T88)/U88,0)</f>
        <v>11864</v>
      </c>
      <c r="Y88" s="67">
        <f>+X88*E88</f>
        <v>177960</v>
      </c>
      <c r="Z88" s="67">
        <f t="shared" si="1"/>
        <v>1423680</v>
      </c>
    </row>
    <row r="89" spans="1:26" ht="73.5" hidden="1" x14ac:dyDescent="0.25">
      <c r="A89" s="62">
        <f>VLOOKUP($B89,'[8]Hoja2 (2)'!$A:$E,5,0)</f>
        <v>0</v>
      </c>
      <c r="B89" s="62">
        <v>78</v>
      </c>
      <c r="C89" s="62" t="s">
        <v>103</v>
      </c>
      <c r="D89" s="62" t="s">
        <v>158</v>
      </c>
      <c r="E89" s="62">
        <v>0</v>
      </c>
      <c r="F89" s="63">
        <v>868795.2</v>
      </c>
      <c r="G89" s="64" t="str">
        <f>IF(F89=V89,"Mínimo",IF(F89=W89,"Máximo",F89))</f>
        <v>Máximo</v>
      </c>
      <c r="H89" s="65">
        <f>IF(F89=V89,0,IF(F89=W89,0,F89))</f>
        <v>0</v>
      </c>
      <c r="I89" s="63">
        <v>190400</v>
      </c>
      <c r="J89" s="64">
        <f>IF(I89=V89,"Mínimo",IF(I89=W89,"Máximo",I89))</f>
        <v>190400</v>
      </c>
      <c r="K89" s="65">
        <f>IF(I89=V89,0,IF(I89=W89,0,I89))</f>
        <v>190400</v>
      </c>
      <c r="L89" s="63">
        <v>0</v>
      </c>
      <c r="M89" s="64" t="str">
        <f>IF(L89=V89,"Mínimo",IF(L89=W89,"Máximo",L89))</f>
        <v>Mínimo</v>
      </c>
      <c r="N89" s="65">
        <f>IF(L89=V89,0,IF(L89=W89,0,L89))</f>
        <v>0</v>
      </c>
      <c r="O89" s="63">
        <v>723996</v>
      </c>
      <c r="P89" s="64">
        <f>IF(O89=V89,"Mínimo",IF(O89=W89,"Máximo",O89))</f>
        <v>723996</v>
      </c>
      <c r="Q89" s="65">
        <f>IF(O89=V89,0,IF(O89=W89,0,O89))</f>
        <v>723996</v>
      </c>
      <c r="R89" s="63">
        <v>862263</v>
      </c>
      <c r="S89" s="64">
        <f>IF(R89=V89,"Mínimo",IF(R89=W89,"Máximo",R89))</f>
        <v>862263</v>
      </c>
      <c r="T89" s="65">
        <f>IF(R89=V89,0,IF(R89=W89,0,R89))</f>
        <v>862263</v>
      </c>
      <c r="U89" s="66">
        <f>COUNT(G89,J89,M89,O89,S89)</f>
        <v>3</v>
      </c>
      <c r="V89" s="63">
        <f>MIN(F89,I89,L89,O89,R89)</f>
        <v>0</v>
      </c>
      <c r="W89" s="65">
        <f>MAX(F89,I89,L89,O89,R89)</f>
        <v>868795.2</v>
      </c>
      <c r="X89" s="67">
        <f>ROUND((H89+K89+N89+Q89+T89)/U89,0)</f>
        <v>592220</v>
      </c>
      <c r="Y89" s="67">
        <f>+X89*E89</f>
        <v>0</v>
      </c>
      <c r="Z89" s="67">
        <f t="shared" si="1"/>
        <v>0</v>
      </c>
    </row>
    <row r="90" spans="1:26" ht="63" hidden="1" x14ac:dyDescent="0.25">
      <c r="A90" s="62">
        <f>VLOOKUP($B90,'[8]Hoja2 (2)'!$A:$E,5,0)</f>
        <v>0</v>
      </c>
      <c r="B90" s="62">
        <v>79</v>
      </c>
      <c r="C90" s="62" t="s">
        <v>104</v>
      </c>
      <c r="D90" s="62" t="s">
        <v>158</v>
      </c>
      <c r="E90" s="62">
        <v>0</v>
      </c>
      <c r="F90" s="63">
        <v>51328.031999999992</v>
      </c>
      <c r="G90" s="64">
        <f>IF(F90=V90,"Mínimo",IF(F90=W90,"Máximo",F90))</f>
        <v>51328.031999999992</v>
      </c>
      <c r="H90" s="65">
        <f>IF(F90=V90,0,IF(F90=W90,0,F90))</f>
        <v>51328.031999999992</v>
      </c>
      <c r="I90" s="63">
        <v>57120</v>
      </c>
      <c r="J90" s="64">
        <f>IF(I90=V90,"Mínimo",IF(I90=W90,"Máximo",I90))</f>
        <v>57120</v>
      </c>
      <c r="K90" s="65">
        <f>IF(I90=V90,0,IF(I90=W90,0,I90))</f>
        <v>57120</v>
      </c>
      <c r="L90" s="63">
        <v>104958</v>
      </c>
      <c r="M90" s="64" t="str">
        <f>IF(L90=V90,"Mínimo",IF(L90=W90,"Máximo",L90))</f>
        <v>Máximo</v>
      </c>
      <c r="N90" s="65">
        <f>IF(L90=V90,0,IF(L90=W90,0,L90))</f>
        <v>0</v>
      </c>
      <c r="O90" s="63">
        <v>42773.36</v>
      </c>
      <c r="P90" s="64" t="str">
        <f>IF(O90=V90,"Mínimo",IF(O90=W90,"Máximo",O90))</f>
        <v>Mínimo</v>
      </c>
      <c r="Q90" s="65">
        <f>IF(O90=V90,0,IF(O90=W90,0,O90))</f>
        <v>0</v>
      </c>
      <c r="R90" s="63">
        <v>98740</v>
      </c>
      <c r="S90" s="64">
        <f>IF(R90=V90,"Mínimo",IF(R90=W90,"Máximo",R90))</f>
        <v>98740</v>
      </c>
      <c r="T90" s="65">
        <f>IF(R90=V90,0,IF(R90=W90,0,R90))</f>
        <v>98740</v>
      </c>
      <c r="U90" s="66">
        <f>COUNT(G90,J90,M90,O90,S90)</f>
        <v>4</v>
      </c>
      <c r="V90" s="63">
        <f>MIN(F90,I90,L90,O90,R90)</f>
        <v>42773.36</v>
      </c>
      <c r="W90" s="65">
        <f>MAX(F90,I90,L90,O90,R90)</f>
        <v>104958</v>
      </c>
      <c r="X90" s="67">
        <f>ROUND((H90+K90+N90+Q90+T90)/U90,0)</f>
        <v>51797</v>
      </c>
      <c r="Y90" s="67">
        <f>+X90*E90</f>
        <v>0</v>
      </c>
      <c r="Z90" s="67">
        <f t="shared" si="1"/>
        <v>0</v>
      </c>
    </row>
    <row r="91" spans="1:26" ht="42" hidden="1" x14ac:dyDescent="0.25">
      <c r="A91" s="62">
        <f>VLOOKUP($B91,'[8]Hoja2 (2)'!$A:$E,5,0)</f>
        <v>0</v>
      </c>
      <c r="B91" s="62">
        <v>80</v>
      </c>
      <c r="C91" s="62" t="s">
        <v>105</v>
      </c>
      <c r="D91" s="62" t="s">
        <v>158</v>
      </c>
      <c r="E91" s="62">
        <v>0</v>
      </c>
      <c r="F91" s="63">
        <v>9908.8919999999998</v>
      </c>
      <c r="G91" s="64">
        <f>IF(F91=V91,"Mínimo",IF(F91=W91,"Máximo",F91))</f>
        <v>9908.8919999999998</v>
      </c>
      <c r="H91" s="65">
        <f>IF(F91=V91,0,IF(F91=W91,0,F91))</f>
        <v>9908.8919999999998</v>
      </c>
      <c r="I91" s="63">
        <v>7140</v>
      </c>
      <c r="J91" s="64" t="str">
        <f>IF(I91=V91,"Mínimo",IF(I91=W91,"Máximo",I91))</f>
        <v>Mínimo</v>
      </c>
      <c r="K91" s="65">
        <f>IF(I91=V91,0,IF(I91=W91,0,I91))</f>
        <v>0</v>
      </c>
      <c r="L91" s="63">
        <v>12495</v>
      </c>
      <c r="M91" s="64">
        <f>IF(L91=V91,"Mínimo",IF(L91=W91,"Máximo",L91))</f>
        <v>12495</v>
      </c>
      <c r="N91" s="65">
        <f>IF(L91=V91,0,IF(L91=W91,0,L91))</f>
        <v>12495</v>
      </c>
      <c r="O91" s="63">
        <v>8257.41</v>
      </c>
      <c r="P91" s="64">
        <f>IF(O91=V91,"Mínimo",IF(O91=W91,"Máximo",O91))</f>
        <v>8257.41</v>
      </c>
      <c r="Q91" s="65">
        <f>IF(O91=V91,0,IF(O91=W91,0,O91))</f>
        <v>8257.41</v>
      </c>
      <c r="R91" s="63">
        <v>23562</v>
      </c>
      <c r="S91" s="64" t="str">
        <f>IF(R91=V91,"Mínimo",IF(R91=W91,"Máximo",R91))</f>
        <v>Máximo</v>
      </c>
      <c r="T91" s="65">
        <f>IF(R91=V91,0,IF(R91=W91,0,R91))</f>
        <v>0</v>
      </c>
      <c r="U91" s="66">
        <f>COUNT(G91,J91,M91,O91,S91)</f>
        <v>3</v>
      </c>
      <c r="V91" s="63">
        <f>MIN(F91,I91,L91,O91,R91)</f>
        <v>7140</v>
      </c>
      <c r="W91" s="65">
        <f>MAX(F91,I91,L91,O91,R91)</f>
        <v>23562</v>
      </c>
      <c r="X91" s="67">
        <f>ROUND((H91+K91+N91+Q91+T91)/U91,0)</f>
        <v>10220</v>
      </c>
      <c r="Y91" s="67">
        <f>+X91*E91</f>
        <v>0</v>
      </c>
      <c r="Z91" s="67">
        <f t="shared" si="1"/>
        <v>0</v>
      </c>
    </row>
    <row r="92" spans="1:26" ht="31.5" hidden="1" x14ac:dyDescent="0.25">
      <c r="A92" s="62">
        <f>VLOOKUP($B92,'[8]Hoja2 (2)'!$A:$E,5,0)</f>
        <v>92</v>
      </c>
      <c r="B92" s="62">
        <v>81</v>
      </c>
      <c r="C92" s="62" t="s">
        <v>106</v>
      </c>
      <c r="D92" s="62" t="s">
        <v>158</v>
      </c>
      <c r="E92" s="106">
        <v>30</v>
      </c>
      <c r="F92" s="63">
        <v>10175.927999999998</v>
      </c>
      <c r="G92" s="64">
        <f>IF(F92=V92,"Mínimo",IF(F92=W92,"Máximo",F92))</f>
        <v>10175.927999999998</v>
      </c>
      <c r="H92" s="65">
        <f>IF(F92=V92,0,IF(F92=W92,0,F92))</f>
        <v>10175.927999999998</v>
      </c>
      <c r="I92" s="63">
        <v>21420</v>
      </c>
      <c r="J92" s="64" t="str">
        <f>IF(I92=V92,"Mínimo",IF(I92=W92,"Máximo",I92))</f>
        <v>Máximo</v>
      </c>
      <c r="K92" s="65">
        <f>IF(I92=V92,0,IF(I92=W92,0,I92))</f>
        <v>0</v>
      </c>
      <c r="L92" s="63">
        <v>10353</v>
      </c>
      <c r="M92" s="64">
        <f>IF(L92=V92,"Mínimo",IF(L92=W92,"Máximo",L92))</f>
        <v>10353</v>
      </c>
      <c r="N92" s="65">
        <f>IF(L92=V92,0,IF(L92=W92,0,L92))</f>
        <v>10353</v>
      </c>
      <c r="O92" s="63">
        <v>8479.94</v>
      </c>
      <c r="P92" s="64" t="str">
        <f>IF(O92=V92,"Mínimo",IF(O92=W92,"Máximo",O92))</f>
        <v>Mínimo</v>
      </c>
      <c r="Q92" s="65">
        <f>IF(O92=V92,0,IF(O92=W92,0,O92))</f>
        <v>0</v>
      </c>
      <c r="R92" s="63">
        <v>9602</v>
      </c>
      <c r="S92" s="64">
        <f>IF(R92=V92,"Mínimo",IF(R92=W92,"Máximo",R92))</f>
        <v>9602</v>
      </c>
      <c r="T92" s="65">
        <f>IF(R92=V92,0,IF(R92=W92,0,R92))</f>
        <v>9602</v>
      </c>
      <c r="U92" s="66">
        <f>COUNT(G92,J92,M92,O92,S92)</f>
        <v>4</v>
      </c>
      <c r="V92" s="63">
        <f>MIN(F92,I92,L92,O92,R92)</f>
        <v>8479.94</v>
      </c>
      <c r="W92" s="65">
        <f>MAX(F92,I92,L92,O92,R92)</f>
        <v>21420</v>
      </c>
      <c r="X92" s="67">
        <f>ROUND((H92+K92+N92+Q92+T92)/U92,0)</f>
        <v>7533</v>
      </c>
      <c r="Y92" s="67">
        <f>+X92*E92</f>
        <v>225990</v>
      </c>
      <c r="Z92" s="67">
        <f t="shared" si="1"/>
        <v>1807920</v>
      </c>
    </row>
    <row r="93" spans="1:26" ht="21" hidden="1" x14ac:dyDescent="0.25">
      <c r="A93" s="62">
        <f>VLOOKUP($B93,'[8]Hoja2 (2)'!$A:$E,5,0)</f>
        <v>0</v>
      </c>
      <c r="B93" s="62">
        <v>82</v>
      </c>
      <c r="C93" s="62" t="s">
        <v>107</v>
      </c>
      <c r="D93" s="62" t="s">
        <v>158</v>
      </c>
      <c r="E93" s="62">
        <v>0</v>
      </c>
      <c r="F93" s="63">
        <v>8319.5280000000002</v>
      </c>
      <c r="G93" s="64">
        <f>IF(F93=V93,"Mínimo",IF(F93=W93,"Máximo",F93))</f>
        <v>8319.5280000000002</v>
      </c>
      <c r="H93" s="65">
        <f>IF(F93=V93,0,IF(F93=W93,0,F93))</f>
        <v>8319.5280000000002</v>
      </c>
      <c r="I93" s="63">
        <v>21420</v>
      </c>
      <c r="J93" s="64" t="str">
        <f>IF(I93=V93,"Mínimo",IF(I93=W93,"Máximo",I93))</f>
        <v>Máximo</v>
      </c>
      <c r="K93" s="65">
        <f>IF(I93=V93,0,IF(I93=W93,0,I93))</f>
        <v>0</v>
      </c>
      <c r="L93" s="63">
        <v>10353</v>
      </c>
      <c r="M93" s="64">
        <f>IF(L93=V93,"Mínimo",IF(L93=W93,"Máximo",L93))</f>
        <v>10353</v>
      </c>
      <c r="N93" s="65">
        <f>IF(L93=V93,0,IF(L93=W93,0,L93))</f>
        <v>10353</v>
      </c>
      <c r="O93" s="63">
        <v>6932.9400000000005</v>
      </c>
      <c r="P93" s="64" t="str">
        <f>IF(O93=V93,"Mínimo",IF(O93=W93,"Máximo",O93))</f>
        <v>Mínimo</v>
      </c>
      <c r="Q93" s="65">
        <f>IF(O93=V93,0,IF(O93=W93,0,O93))</f>
        <v>0</v>
      </c>
      <c r="R93" s="63">
        <v>9602</v>
      </c>
      <c r="S93" s="64">
        <f>IF(R93=V93,"Mínimo",IF(R93=W93,"Máximo",R93))</f>
        <v>9602</v>
      </c>
      <c r="T93" s="65">
        <f>IF(R93=V93,0,IF(R93=W93,0,R93))</f>
        <v>9602</v>
      </c>
      <c r="U93" s="66">
        <f>COUNT(G93,J93,M93,O93,S93)</f>
        <v>4</v>
      </c>
      <c r="V93" s="63">
        <f>MIN(F93,I93,L93,O93,R93)</f>
        <v>6932.9400000000005</v>
      </c>
      <c r="W93" s="65">
        <f>MAX(F93,I93,L93,O93,R93)</f>
        <v>21420</v>
      </c>
      <c r="X93" s="67">
        <f>ROUND((H93+K93+N93+Q93+T93)/U93,0)</f>
        <v>7069</v>
      </c>
      <c r="Y93" s="67">
        <f>+X93*E93</f>
        <v>0</v>
      </c>
      <c r="Z93" s="67">
        <f t="shared" si="1"/>
        <v>0</v>
      </c>
    </row>
    <row r="94" spans="1:26" ht="31.5" hidden="1" x14ac:dyDescent="0.25">
      <c r="A94" s="62">
        <f>VLOOKUP($B94,'[8]Hoja2 (2)'!$A:$E,5,0)</f>
        <v>0</v>
      </c>
      <c r="B94" s="62">
        <v>83</v>
      </c>
      <c r="C94" s="62" t="s">
        <v>108</v>
      </c>
      <c r="D94" s="62" t="s">
        <v>158</v>
      </c>
      <c r="E94" s="62">
        <v>0</v>
      </c>
      <c r="F94" s="63">
        <v>29249.723999999998</v>
      </c>
      <c r="G94" s="64">
        <f>IF(F94=V94,"Mínimo",IF(F94=W94,"Máximo",F94))</f>
        <v>29249.723999999998</v>
      </c>
      <c r="H94" s="65">
        <f>IF(F94=V94,0,IF(F94=W94,0,F94))</f>
        <v>29249.723999999998</v>
      </c>
      <c r="I94" s="63">
        <v>27370</v>
      </c>
      <c r="J94" s="64">
        <f>IF(I94=V94,"Mínimo",IF(I94=W94,"Máximo",I94))</f>
        <v>27370</v>
      </c>
      <c r="K94" s="65">
        <f>IF(I94=V94,0,IF(I94=W94,0,I94))</f>
        <v>27370</v>
      </c>
      <c r="L94" s="63">
        <v>54145</v>
      </c>
      <c r="M94" s="64">
        <f>IF(L94=V94,"Mínimo",IF(L94=W94,"Máximo",L94))</f>
        <v>54145</v>
      </c>
      <c r="N94" s="65">
        <f>IF(L94=V94,0,IF(L94=W94,0,L94))</f>
        <v>54145</v>
      </c>
      <c r="O94" s="63">
        <v>24374.77</v>
      </c>
      <c r="P94" s="64" t="str">
        <f>IF(O94=V94,"Mínimo",IF(O94=W94,"Máximo",O94))</f>
        <v>Mínimo</v>
      </c>
      <c r="Q94" s="65">
        <f>IF(O94=V94,0,IF(O94=W94,0,O94))</f>
        <v>0</v>
      </c>
      <c r="R94" s="63">
        <v>63725</v>
      </c>
      <c r="S94" s="64" t="str">
        <f>IF(R94=V94,"Mínimo",IF(R94=W94,"Máximo",R94))</f>
        <v>Máximo</v>
      </c>
      <c r="T94" s="65">
        <f>IF(R94=V94,0,IF(R94=W94,0,R94))</f>
        <v>0</v>
      </c>
      <c r="U94" s="66">
        <f>COUNT(G94,J94,M94,O94,S94)</f>
        <v>4</v>
      </c>
      <c r="V94" s="63">
        <f>MIN(F94,I94,L94,O94,R94)</f>
        <v>24374.77</v>
      </c>
      <c r="W94" s="65">
        <f>MAX(F94,I94,L94,O94,R94)</f>
        <v>63725</v>
      </c>
      <c r="X94" s="67">
        <f>ROUND((H94+K94+N94+Q94+T94)/U94,0)</f>
        <v>27691</v>
      </c>
      <c r="Y94" s="67">
        <f>+X94*E94</f>
        <v>0</v>
      </c>
      <c r="Z94" s="67">
        <f t="shared" si="1"/>
        <v>0</v>
      </c>
    </row>
    <row r="95" spans="1:26" ht="21" hidden="1" x14ac:dyDescent="0.25">
      <c r="A95" s="62">
        <f>VLOOKUP($B95,'[8]Hoja2 (2)'!$A:$E,5,0)</f>
        <v>155</v>
      </c>
      <c r="B95" s="62">
        <v>84</v>
      </c>
      <c r="C95" s="62" t="s">
        <v>109</v>
      </c>
      <c r="D95" s="62" t="s">
        <v>158</v>
      </c>
      <c r="E95" s="106">
        <v>500</v>
      </c>
      <c r="F95" s="63">
        <v>7282.8</v>
      </c>
      <c r="G95" s="64">
        <f>IF(F95=V95,"Mínimo",IF(F95=W95,"Máximo",F95))</f>
        <v>7282.8</v>
      </c>
      <c r="H95" s="65">
        <f>IF(F95=V95,0,IF(F95=W95,0,F95))</f>
        <v>7282.8</v>
      </c>
      <c r="I95" s="63">
        <v>5355</v>
      </c>
      <c r="J95" s="64" t="str">
        <f>IF(I95=V95,"Mínimo",IF(I95=W95,"Máximo",I95))</f>
        <v>Mínimo</v>
      </c>
      <c r="K95" s="65">
        <f>IF(I95=V95,0,IF(I95=W95,0,I95))</f>
        <v>0</v>
      </c>
      <c r="L95" s="63">
        <v>11067</v>
      </c>
      <c r="M95" s="64">
        <f>IF(L95=V95,"Mínimo",IF(L95=W95,"Máximo",L95))</f>
        <v>11067</v>
      </c>
      <c r="N95" s="65">
        <f>IF(L95=V95,0,IF(L95=W95,0,L95))</f>
        <v>11067</v>
      </c>
      <c r="O95" s="63">
        <v>6069</v>
      </c>
      <c r="P95" s="64">
        <f>IF(O95=V95,"Mínimo",IF(O95=W95,"Máximo",O95))</f>
        <v>6069</v>
      </c>
      <c r="Q95" s="65">
        <f>IF(O95=V95,0,IF(O95=W95,0,O95))</f>
        <v>6069</v>
      </c>
      <c r="R95" s="63">
        <v>28322</v>
      </c>
      <c r="S95" s="64" t="str">
        <f>IF(R95=V95,"Mínimo",IF(R95=W95,"Máximo",R95))</f>
        <v>Máximo</v>
      </c>
      <c r="T95" s="65">
        <f>IF(R95=V95,0,IF(R95=W95,0,R95))</f>
        <v>0</v>
      </c>
      <c r="U95" s="66">
        <f>COUNT(G95,J95,M95,O95,S95)</f>
        <v>3</v>
      </c>
      <c r="V95" s="63">
        <f>MIN(F95,I95,L95,O95,R95)</f>
        <v>5355</v>
      </c>
      <c r="W95" s="65">
        <f>MAX(F95,I95,L95,O95,R95)</f>
        <v>28322</v>
      </c>
      <c r="X95" s="67">
        <f>ROUND((H95+K95+N95+Q95+T95)/U95,0)</f>
        <v>8140</v>
      </c>
      <c r="Y95" s="67">
        <f>+X95*E95</f>
        <v>4070000</v>
      </c>
      <c r="Z95" s="67">
        <f t="shared" si="1"/>
        <v>32560000</v>
      </c>
    </row>
    <row r="96" spans="1:26" ht="21" hidden="1" x14ac:dyDescent="0.25">
      <c r="A96" s="62">
        <f>VLOOKUP($B96,'[8]Hoja2 (2)'!$A:$E,5,0)</f>
        <v>157</v>
      </c>
      <c r="B96" s="62">
        <v>85</v>
      </c>
      <c r="C96" s="62" t="s">
        <v>110</v>
      </c>
      <c r="D96" s="62" t="s">
        <v>158</v>
      </c>
      <c r="E96" s="106">
        <v>40</v>
      </c>
      <c r="F96" s="63">
        <v>12138</v>
      </c>
      <c r="G96" s="64">
        <f>IF(F96=V96,"Mínimo",IF(F96=W96,"Máximo",F96))</f>
        <v>12138</v>
      </c>
      <c r="H96" s="65">
        <f>IF(F96=V96,0,IF(F96=W96,0,F96))</f>
        <v>12138</v>
      </c>
      <c r="I96" s="63">
        <v>5355</v>
      </c>
      <c r="J96" s="64" t="str">
        <f>IF(I96=V96,"Mínimo",IF(I96=W96,"Máximo",I96))</f>
        <v>Mínimo</v>
      </c>
      <c r="K96" s="65">
        <f>IF(I96=V96,0,IF(I96=W96,0,I96))</f>
        <v>0</v>
      </c>
      <c r="L96" s="63">
        <v>16541</v>
      </c>
      <c r="M96" s="64">
        <f>IF(L96=V96,"Mínimo",IF(L96=W96,"Máximo",L96))</f>
        <v>16541</v>
      </c>
      <c r="N96" s="65">
        <f>IF(L96=V96,0,IF(L96=W96,0,L96))</f>
        <v>16541</v>
      </c>
      <c r="O96" s="63">
        <v>10115</v>
      </c>
      <c r="P96" s="64">
        <f>IF(O96=V96,"Mínimo",IF(O96=W96,"Máximo",O96))</f>
        <v>10115</v>
      </c>
      <c r="Q96" s="65">
        <f>IF(O96=V96,0,IF(O96=W96,0,O96))</f>
        <v>10115</v>
      </c>
      <c r="R96" s="63">
        <v>20250</v>
      </c>
      <c r="S96" s="64" t="str">
        <f>IF(R96=V96,"Mínimo",IF(R96=W96,"Máximo",R96))</f>
        <v>Máximo</v>
      </c>
      <c r="T96" s="65">
        <f>IF(R96=V96,0,IF(R96=W96,0,R96))</f>
        <v>0</v>
      </c>
      <c r="U96" s="66">
        <f>COUNT(G96,J96,M96,O96,S96)</f>
        <v>3</v>
      </c>
      <c r="V96" s="63">
        <f>MIN(F96,I96,L96,O96,R96)</f>
        <v>5355</v>
      </c>
      <c r="W96" s="65">
        <f>MAX(F96,I96,L96,O96,R96)</f>
        <v>20250</v>
      </c>
      <c r="X96" s="67">
        <f>ROUND((H96+K96+N96+Q96+T96)/U96,0)</f>
        <v>12931</v>
      </c>
      <c r="Y96" s="67">
        <f>+X96*E96</f>
        <v>517240</v>
      </c>
      <c r="Z96" s="67">
        <f t="shared" si="1"/>
        <v>4137920</v>
      </c>
    </row>
    <row r="97" spans="1:26" hidden="1" x14ac:dyDescent="0.25">
      <c r="A97" s="50"/>
      <c r="B97" s="50"/>
      <c r="C97" s="50" t="s">
        <v>111</v>
      </c>
      <c r="D97" s="50"/>
      <c r="E97" s="50"/>
      <c r="F97" s="51"/>
      <c r="G97" s="52"/>
      <c r="H97" s="53"/>
      <c r="I97" s="51"/>
      <c r="J97" s="52"/>
      <c r="K97" s="53"/>
      <c r="L97" s="51"/>
      <c r="M97" s="52"/>
      <c r="N97" s="53"/>
      <c r="O97" s="51"/>
      <c r="P97" s="52"/>
      <c r="Q97" s="53"/>
      <c r="R97" s="51"/>
      <c r="S97" s="52"/>
      <c r="T97" s="53"/>
      <c r="U97" s="54"/>
      <c r="V97" s="51"/>
      <c r="W97" s="53"/>
      <c r="X97" s="55"/>
      <c r="Y97" s="55"/>
      <c r="Z97" s="55">
        <f t="shared" si="1"/>
        <v>0</v>
      </c>
    </row>
    <row r="98" spans="1:26" ht="31.5" hidden="1" x14ac:dyDescent="0.25">
      <c r="A98" s="62">
        <f>VLOOKUP($B98,'[8]Hoja2 (2)'!$A:$E,5,0)</f>
        <v>281</v>
      </c>
      <c r="B98" s="62">
        <v>86</v>
      </c>
      <c r="C98" s="62" t="s">
        <v>112</v>
      </c>
      <c r="D98" s="62" t="s">
        <v>158</v>
      </c>
      <c r="E98" s="106">
        <v>14</v>
      </c>
      <c r="F98" s="63">
        <v>34820.722222222219</v>
      </c>
      <c r="G98" s="64">
        <f>IF(F98=V98,"Mínimo",IF(F98=W98,"Máximo",F98))</f>
        <v>34820.722222222219</v>
      </c>
      <c r="H98" s="65">
        <f>IF(F98=V98,0,IF(F98=W98,0,F98))</f>
        <v>34820.722222222219</v>
      </c>
      <c r="I98" s="63">
        <v>29750</v>
      </c>
      <c r="J98" s="64">
        <f>IF(I98=V98,"Mínimo",IF(I98=W98,"Máximo",I98))</f>
        <v>29750</v>
      </c>
      <c r="K98" s="65">
        <f>IF(I98=V98,0,IF(I98=W98,0,I98))</f>
        <v>29750</v>
      </c>
      <c r="L98" s="63">
        <v>10829</v>
      </c>
      <c r="M98" s="64" t="str">
        <f>IF(L98=V98,"Mínimo",IF(L98=W98,"Máximo",L98))</f>
        <v>Mínimo</v>
      </c>
      <c r="N98" s="65">
        <f>IF(L98=V98,0,IF(L98=W98,0,L98))</f>
        <v>0</v>
      </c>
      <c r="O98" s="63">
        <v>22709.166666666664</v>
      </c>
      <c r="P98" s="64">
        <f>IF(O98=V98,"Mínimo",IF(O98=W98,"Máximo",O98))</f>
        <v>22709.166666666664</v>
      </c>
      <c r="Q98" s="65">
        <f>IF(O98=V98,0,IF(O98=W98,0,O98))</f>
        <v>22709.166666666664</v>
      </c>
      <c r="R98" s="63">
        <v>35502</v>
      </c>
      <c r="S98" s="64" t="str">
        <f>IF(R98=V98,"Mínimo",IF(R98=W98,"Máximo",R98))</f>
        <v>Máximo</v>
      </c>
      <c r="T98" s="65">
        <f>IF(R98=V98,0,IF(R98=W98,0,R98))</f>
        <v>0</v>
      </c>
      <c r="U98" s="66">
        <f>COUNT(G98,J98,M98,O98,S98)</f>
        <v>3</v>
      </c>
      <c r="V98" s="63">
        <f>MIN(F98,I98,L98,O98,R98)</f>
        <v>10829</v>
      </c>
      <c r="W98" s="65">
        <f>MAX(F98,I98,L98,O98,R98)</f>
        <v>35502</v>
      </c>
      <c r="X98" s="67">
        <f>ROUND((H98+K98+N98+Q98+T98)/U98,0)</f>
        <v>29093</v>
      </c>
      <c r="Y98" s="67">
        <f>+X98*E98</f>
        <v>407302</v>
      </c>
      <c r="Z98" s="67">
        <f t="shared" si="1"/>
        <v>3258416</v>
      </c>
    </row>
    <row r="99" spans="1:26" ht="21" hidden="1" x14ac:dyDescent="0.25">
      <c r="A99" s="62">
        <f>VLOOKUP($B99,'[8]Hoja2 (2)'!$A:$E,5,0)</f>
        <v>295</v>
      </c>
      <c r="B99" s="62">
        <v>87</v>
      </c>
      <c r="C99" s="62" t="s">
        <v>113</v>
      </c>
      <c r="D99" s="62" t="s">
        <v>158</v>
      </c>
      <c r="E99" s="106">
        <v>2</v>
      </c>
      <c r="F99" s="63">
        <v>56853.57222222221</v>
      </c>
      <c r="G99" s="64" t="str">
        <f>IF(F99=V99,"Mínimo",IF(F99=W99,"Máximo",F99))</f>
        <v>Máximo</v>
      </c>
      <c r="H99" s="65">
        <f>IF(F99=V99,0,IF(F99=W99,0,F99))</f>
        <v>0</v>
      </c>
      <c r="I99" s="63">
        <v>29750</v>
      </c>
      <c r="J99" s="64">
        <f>IF(I99=V99,"Mínimo",IF(I99=W99,"Máximo",I99))</f>
        <v>29750</v>
      </c>
      <c r="K99" s="65">
        <f>IF(I99=V99,0,IF(I99=W99,0,I99))</f>
        <v>29750</v>
      </c>
      <c r="L99" s="63">
        <v>9282</v>
      </c>
      <c r="M99" s="64" t="str">
        <f>IF(L99=V99,"Mínimo",IF(L99=W99,"Máximo",L99))</f>
        <v>Mínimo</v>
      </c>
      <c r="N99" s="65">
        <f>IF(L99=V99,0,IF(L99=W99,0,L99))</f>
        <v>0</v>
      </c>
      <c r="O99" s="63">
        <v>37078.416666666664</v>
      </c>
      <c r="P99" s="64">
        <f>IF(O99=V99,"Mínimo",IF(O99=W99,"Máximo",O99))</f>
        <v>37078.416666666664</v>
      </c>
      <c r="Q99" s="65">
        <f>IF(O99=V99,0,IF(O99=W99,0,O99))</f>
        <v>37078.416666666664</v>
      </c>
      <c r="R99" s="63">
        <v>39240</v>
      </c>
      <c r="S99" s="64">
        <f>IF(R99=V99,"Mínimo",IF(R99=W99,"Máximo",R99))</f>
        <v>39240</v>
      </c>
      <c r="T99" s="65">
        <f>IF(R99=V99,0,IF(R99=W99,0,R99))</f>
        <v>39240</v>
      </c>
      <c r="U99" s="66">
        <f>COUNT(G99,J99,M99,O99,S99)</f>
        <v>3</v>
      </c>
      <c r="V99" s="63">
        <f>MIN(F99,I99,L99,O99,R99)</f>
        <v>9282</v>
      </c>
      <c r="W99" s="65">
        <f>MAX(F99,I99,L99,O99,R99)</f>
        <v>56853.57222222221</v>
      </c>
      <c r="X99" s="67">
        <f>ROUND((H99+K99+N99+Q99+T99)/U99,0)</f>
        <v>35356</v>
      </c>
      <c r="Y99" s="67">
        <f>+X99*E99</f>
        <v>70712</v>
      </c>
      <c r="Z99" s="67">
        <f t="shared" si="1"/>
        <v>565696</v>
      </c>
    </row>
    <row r="100" spans="1:26" ht="42" hidden="1" x14ac:dyDescent="0.25">
      <c r="A100" s="62">
        <f>VLOOKUP($B100,'[8]Hoja2 (2)'!$A:$E,5,0)</f>
        <v>303</v>
      </c>
      <c r="B100" s="62">
        <v>88</v>
      </c>
      <c r="C100" s="62" t="s">
        <v>114</v>
      </c>
      <c r="D100" s="62" t="s">
        <v>158</v>
      </c>
      <c r="E100" s="106">
        <v>3</v>
      </c>
      <c r="F100" s="63">
        <v>33452.222222222219</v>
      </c>
      <c r="G100" s="64" t="str">
        <f>IF(F100=V100,"Mínimo",IF(F100=W100,"Máximo",F100))</f>
        <v>Máximo</v>
      </c>
      <c r="H100" s="65">
        <f>IF(F100=V100,0,IF(F100=W100,0,F100))</f>
        <v>0</v>
      </c>
      <c r="I100" s="63">
        <v>29750</v>
      </c>
      <c r="J100" s="64">
        <f>IF(I100=V100,"Mínimo",IF(I100=W100,"Máximo",I100))</f>
        <v>29750</v>
      </c>
      <c r="K100" s="65">
        <f>IF(I100=V100,0,IF(I100=W100,0,I100))</f>
        <v>29750</v>
      </c>
      <c r="L100" s="63">
        <v>32487</v>
      </c>
      <c r="M100" s="64">
        <f>IF(L100=V100,"Mínimo",IF(L100=W100,"Máximo",L100))</f>
        <v>32487</v>
      </c>
      <c r="N100" s="65">
        <f>IF(L100=V100,0,IF(L100=W100,0,L100))</f>
        <v>32487</v>
      </c>
      <c r="O100" s="63">
        <v>21816.666666666664</v>
      </c>
      <c r="P100" s="64" t="str">
        <f>IF(O100=V100,"Mínimo",IF(O100=W100,"Máximo",O100))</f>
        <v>Mínimo</v>
      </c>
      <c r="Q100" s="65">
        <f>IF(O100=V100,0,IF(O100=W100,0,O100))</f>
        <v>0</v>
      </c>
      <c r="R100" s="63">
        <v>23800</v>
      </c>
      <c r="S100" s="64">
        <f>IF(R100=V100,"Mínimo",IF(R100=W100,"Máximo",R100))</f>
        <v>23800</v>
      </c>
      <c r="T100" s="65">
        <f>IF(R100=V100,0,IF(R100=W100,0,R100))</f>
        <v>23800</v>
      </c>
      <c r="U100" s="66">
        <f>COUNT(G100,J100,M100,O100,S100)</f>
        <v>4</v>
      </c>
      <c r="V100" s="63">
        <f>MIN(F100,I100,L100,O100,R100)</f>
        <v>21816.666666666664</v>
      </c>
      <c r="W100" s="65">
        <f>MAX(F100,I100,L100,O100,R100)</f>
        <v>33452.222222222219</v>
      </c>
      <c r="X100" s="67">
        <f>ROUND((H100+K100+N100+Q100+T100)/U100,0)</f>
        <v>21509</v>
      </c>
      <c r="Y100" s="67">
        <f>+X100*E100</f>
        <v>64527</v>
      </c>
      <c r="Z100" s="67">
        <f t="shared" si="1"/>
        <v>516216</v>
      </c>
    </row>
    <row r="101" spans="1:26" ht="52.5" hidden="1" x14ac:dyDescent="0.25">
      <c r="A101" s="62">
        <f>VLOOKUP($B101,'[8]Hoja2 (2)'!$A:$E,5,0)</f>
        <v>348</v>
      </c>
      <c r="B101" s="62">
        <v>89</v>
      </c>
      <c r="C101" s="62" t="s">
        <v>115</v>
      </c>
      <c r="D101" s="62" t="s">
        <v>158</v>
      </c>
      <c r="E101" s="106">
        <v>10</v>
      </c>
      <c r="F101" s="63">
        <v>4044.6777777777775</v>
      </c>
      <c r="G101" s="64">
        <f>IF(F101=V101,"Mínimo",IF(F101=W101,"Máximo",F101))</f>
        <v>4044.6777777777775</v>
      </c>
      <c r="H101" s="65">
        <f>IF(F101=V101,0,IF(F101=W101,0,F101))</f>
        <v>4044.6777777777775</v>
      </c>
      <c r="I101" s="63">
        <v>5950</v>
      </c>
      <c r="J101" s="64" t="str">
        <f>IF(I101=V101,"Mínimo",IF(I101=W101,"Máximo",I101))</f>
        <v>Máximo</v>
      </c>
      <c r="K101" s="65">
        <f>IF(I101=V101,0,IF(I101=W101,0,I101))</f>
        <v>0</v>
      </c>
      <c r="L101" s="63">
        <v>2142</v>
      </c>
      <c r="M101" s="64" t="str">
        <f>IF(L101=V101,"Mínimo",IF(L101=W101,"Máximo",L101))</f>
        <v>Mínimo</v>
      </c>
      <c r="N101" s="65">
        <f>IF(L101=V101,0,IF(L101=W101,0,L101))</f>
        <v>0</v>
      </c>
      <c r="O101" s="63">
        <v>2637.833333333333</v>
      </c>
      <c r="P101" s="64">
        <f>IF(O101=V101,"Mínimo",IF(O101=W101,"Máximo",O101))</f>
        <v>2637.833333333333</v>
      </c>
      <c r="Q101" s="65">
        <f>IF(O101=V101,0,IF(O101=W101,0,O101))</f>
        <v>2637.833333333333</v>
      </c>
      <c r="R101" s="63">
        <v>4353</v>
      </c>
      <c r="S101" s="64">
        <f>IF(R101=V101,"Mínimo",IF(R101=W101,"Máximo",R101))</f>
        <v>4353</v>
      </c>
      <c r="T101" s="65">
        <f>IF(R101=V101,0,IF(R101=W101,0,R101))</f>
        <v>4353</v>
      </c>
      <c r="U101" s="66">
        <f>COUNT(G101,J101,M101,O101,S101)</f>
        <v>3</v>
      </c>
      <c r="V101" s="63">
        <f>MIN(F101,I101,L101,O101,R101)</f>
        <v>2142</v>
      </c>
      <c r="W101" s="65">
        <f>MAX(F101,I101,L101,O101,R101)</f>
        <v>5950</v>
      </c>
      <c r="X101" s="67">
        <f>ROUND((H101+K101+N101+Q101+T101)/U101,0)</f>
        <v>3679</v>
      </c>
      <c r="Y101" s="67">
        <f>+X101*E101</f>
        <v>36790</v>
      </c>
      <c r="Z101" s="67">
        <f t="shared" si="1"/>
        <v>294320</v>
      </c>
    </row>
    <row r="102" spans="1:26" ht="63" hidden="1" x14ac:dyDescent="0.25">
      <c r="A102" s="62">
        <f>VLOOKUP($B102,'[8]Hoja2 (2)'!$A:$E,5,0)</f>
        <v>349</v>
      </c>
      <c r="B102" s="62">
        <v>90</v>
      </c>
      <c r="C102" s="62" t="s">
        <v>116</v>
      </c>
      <c r="D102" s="62" t="s">
        <v>158</v>
      </c>
      <c r="E102" s="106">
        <v>40</v>
      </c>
      <c r="F102" s="63">
        <v>4044.6777777777775</v>
      </c>
      <c r="G102" s="64">
        <f>IF(F102=V102,"Mínimo",IF(F102=W102,"Máximo",F102))</f>
        <v>4044.6777777777775</v>
      </c>
      <c r="H102" s="65">
        <f>IF(F102=V102,0,IF(F102=W102,0,F102))</f>
        <v>4044.6777777777775</v>
      </c>
      <c r="I102" s="63">
        <v>5950</v>
      </c>
      <c r="J102" s="64">
        <f>IF(I102=V102,"Mínimo",IF(I102=W102,"Máximo",I102))</f>
        <v>5950</v>
      </c>
      <c r="K102" s="65">
        <f>IF(I102=V102,0,IF(I102=W102,0,I102))</f>
        <v>5950</v>
      </c>
      <c r="L102" s="63">
        <v>2261</v>
      </c>
      <c r="M102" s="64" t="str">
        <f>IF(L102=V102,"Mínimo",IF(L102=W102,"Máximo",L102))</f>
        <v>Mínimo</v>
      </c>
      <c r="N102" s="65">
        <f>IF(L102=V102,0,IF(L102=W102,0,L102))</f>
        <v>0</v>
      </c>
      <c r="O102" s="63">
        <v>2637.833333333333</v>
      </c>
      <c r="P102" s="64">
        <f>IF(O102=V102,"Mínimo",IF(O102=W102,"Máximo",O102))</f>
        <v>2637.833333333333</v>
      </c>
      <c r="Q102" s="65">
        <f>IF(O102=V102,0,IF(O102=W102,0,O102))</f>
        <v>2637.833333333333</v>
      </c>
      <c r="R102" s="63">
        <v>7255</v>
      </c>
      <c r="S102" s="64" t="str">
        <f>IF(R102=V102,"Mínimo",IF(R102=W102,"Máximo",R102))</f>
        <v>Máximo</v>
      </c>
      <c r="T102" s="65">
        <f>IF(R102=V102,0,IF(R102=W102,0,R102))</f>
        <v>0</v>
      </c>
      <c r="U102" s="66">
        <f>COUNT(G102,J102,M102,O102,S102)</f>
        <v>3</v>
      </c>
      <c r="V102" s="63">
        <f>MIN(F102,I102,L102,O102,R102)</f>
        <v>2261</v>
      </c>
      <c r="W102" s="65">
        <f>MAX(F102,I102,L102,O102,R102)</f>
        <v>7255</v>
      </c>
      <c r="X102" s="67">
        <f>ROUND((H102+K102+N102+Q102+T102)/U102,0)</f>
        <v>4211</v>
      </c>
      <c r="Y102" s="67">
        <f>+X102*E102</f>
        <v>168440</v>
      </c>
      <c r="Z102" s="67">
        <f t="shared" si="1"/>
        <v>1347520</v>
      </c>
    </row>
    <row r="103" spans="1:26" ht="63" hidden="1" x14ac:dyDescent="0.25">
      <c r="A103" s="62">
        <f>VLOOKUP($B103,'[8]Hoja2 (2)'!$A:$E,5,0)</f>
        <v>351</v>
      </c>
      <c r="B103" s="62">
        <v>91</v>
      </c>
      <c r="C103" s="62" t="s">
        <v>117</v>
      </c>
      <c r="D103" s="62" t="s">
        <v>158</v>
      </c>
      <c r="E103" s="106">
        <v>4.13</v>
      </c>
      <c r="F103" s="63">
        <v>9579.5</v>
      </c>
      <c r="G103" s="64">
        <f>IF(F103=V103,"Mínimo",IF(F103=W103,"Máximo",F103))</f>
        <v>9579.5</v>
      </c>
      <c r="H103" s="65">
        <f>IF(F103=V103,0,IF(F103=W103,0,F103))</f>
        <v>9579.5</v>
      </c>
      <c r="I103" s="63">
        <v>5950</v>
      </c>
      <c r="J103" s="64">
        <f>IF(I103=V103,"Mínimo",IF(I103=W103,"Máximo",I103))</f>
        <v>5950</v>
      </c>
      <c r="K103" s="65">
        <f>IF(I103=V103,0,IF(I103=W103,0,I103))</f>
        <v>5950</v>
      </c>
      <c r="L103" s="63">
        <v>5831</v>
      </c>
      <c r="M103" s="64" t="str">
        <f>IF(L103=V103,"Mínimo",IF(L103=W103,"Máximo",L103))</f>
        <v>Mínimo</v>
      </c>
      <c r="N103" s="65">
        <f>IF(L103=V103,0,IF(L103=W103,0,L103))</f>
        <v>0</v>
      </c>
      <c r="O103" s="63">
        <v>6247.5</v>
      </c>
      <c r="P103" s="64">
        <f>IF(O103=V103,"Mínimo",IF(O103=W103,"Máximo",O103))</f>
        <v>6247.5</v>
      </c>
      <c r="Q103" s="65">
        <f>IF(O103=V103,0,IF(O103=W103,0,O103))</f>
        <v>6247.5</v>
      </c>
      <c r="R103" s="63">
        <v>29582</v>
      </c>
      <c r="S103" s="64" t="str">
        <f>IF(R103=V103,"Mínimo",IF(R103=W103,"Máximo",R103))</f>
        <v>Máximo</v>
      </c>
      <c r="T103" s="65">
        <f>IF(R103=V103,0,IF(R103=W103,0,R103))</f>
        <v>0</v>
      </c>
      <c r="U103" s="66">
        <f>COUNT(G103,J103,M103,O103,S103)</f>
        <v>3</v>
      </c>
      <c r="V103" s="63">
        <f>MIN(F103,I103,L103,O103,R103)</f>
        <v>5831</v>
      </c>
      <c r="W103" s="65">
        <f>MAX(F103,I103,L103,O103,R103)</f>
        <v>29582</v>
      </c>
      <c r="X103" s="67">
        <f>ROUND((H103+K103+N103+Q103+T103)/U103,0)</f>
        <v>7259</v>
      </c>
      <c r="Y103" s="67">
        <f>+X103*E103</f>
        <v>29979.67</v>
      </c>
      <c r="Z103" s="67">
        <f t="shared" si="1"/>
        <v>239837.36</v>
      </c>
    </row>
    <row r="104" spans="1:26" ht="63" hidden="1" x14ac:dyDescent="0.25">
      <c r="A104" s="62">
        <f>VLOOKUP($B104,'[8]Hoja2 (2)'!$A:$E,5,0)</f>
        <v>356</v>
      </c>
      <c r="B104" s="62">
        <v>92</v>
      </c>
      <c r="C104" s="62" t="s">
        <v>118</v>
      </c>
      <c r="D104" s="62" t="s">
        <v>158</v>
      </c>
      <c r="E104" s="106">
        <v>4.13</v>
      </c>
      <c r="F104" s="63">
        <v>3634.1277777777777</v>
      </c>
      <c r="G104" s="64">
        <f>IF(F104=V104,"Mínimo",IF(F104=W104,"Máximo",F104))</f>
        <v>3634.1277777777777</v>
      </c>
      <c r="H104" s="65">
        <f>IF(F104=V104,0,IF(F104=W104,0,F104))</f>
        <v>3634.1277777777777</v>
      </c>
      <c r="I104" s="63">
        <v>5950</v>
      </c>
      <c r="J104" s="64">
        <f>IF(I104=V104,"Mínimo",IF(I104=W104,"Máximo",I104))</f>
        <v>5950</v>
      </c>
      <c r="K104" s="65">
        <f>IF(I104=V104,0,IF(I104=W104,0,I104))</f>
        <v>5950</v>
      </c>
      <c r="L104" s="63">
        <v>5355</v>
      </c>
      <c r="M104" s="64">
        <f>IF(L104=V104,"Mínimo",IF(L104=W104,"Máximo",L104))</f>
        <v>5355</v>
      </c>
      <c r="N104" s="65">
        <f>IF(L104=V104,0,IF(L104=W104,0,L104))</f>
        <v>5355</v>
      </c>
      <c r="O104" s="63">
        <v>2370.0833333333335</v>
      </c>
      <c r="P104" s="64" t="str">
        <f>IF(O104=V104,"Mínimo",IF(O104=W104,"Máximo",O104))</f>
        <v>Mínimo</v>
      </c>
      <c r="Q104" s="65">
        <f>IF(O104=V104,0,IF(O104=W104,0,O104))</f>
        <v>0</v>
      </c>
      <c r="R104" s="63">
        <v>17350</v>
      </c>
      <c r="S104" s="64" t="str">
        <f>IF(R104=V104,"Mínimo",IF(R104=W104,"Máximo",R104))</f>
        <v>Máximo</v>
      </c>
      <c r="T104" s="65">
        <f>IF(R104=V104,0,IF(R104=W104,0,R104))</f>
        <v>0</v>
      </c>
      <c r="U104" s="66">
        <f>COUNT(G104,J104,M104,O104,S104)</f>
        <v>4</v>
      </c>
      <c r="V104" s="63">
        <f>MIN(F104,I104,L104,O104,R104)</f>
        <v>2370.0833333333335</v>
      </c>
      <c r="W104" s="65">
        <f>MAX(F104,I104,L104,O104,R104)</f>
        <v>17350</v>
      </c>
      <c r="X104" s="67">
        <f>ROUND((H104+K104+N104+Q104+T104)/U104,0)</f>
        <v>3735</v>
      </c>
      <c r="Y104" s="67">
        <f>+X104*E104</f>
        <v>15425.55</v>
      </c>
      <c r="Z104" s="67">
        <f t="shared" si="1"/>
        <v>123404.4</v>
      </c>
    </row>
    <row r="105" spans="1:26" ht="84" hidden="1" x14ac:dyDescent="0.25">
      <c r="A105" s="62">
        <f>VLOOKUP($B105,'[8]Hoja2 (2)'!$A:$E,5,0)</f>
        <v>367</v>
      </c>
      <c r="B105" s="62">
        <v>93</v>
      </c>
      <c r="C105" s="62" t="s">
        <v>119</v>
      </c>
      <c r="D105" s="62" t="s">
        <v>158</v>
      </c>
      <c r="E105" s="106">
        <v>10</v>
      </c>
      <c r="F105" s="63">
        <v>79829.166666666657</v>
      </c>
      <c r="G105" s="64">
        <f>IF(F105=V105,"Mínimo",IF(F105=W105,"Máximo",F105))</f>
        <v>79829.166666666657</v>
      </c>
      <c r="H105" s="65">
        <f>IF(F105=V105,0,IF(F105=W105,0,F105))</f>
        <v>79829.166666666657</v>
      </c>
      <c r="I105" s="63">
        <v>29750</v>
      </c>
      <c r="J105" s="64">
        <f>IF(I105=V105,"Mínimo",IF(I105=W105,"Máximo",I105))</f>
        <v>29750</v>
      </c>
      <c r="K105" s="65">
        <f>IF(I105=V105,0,IF(I105=W105,0,I105))</f>
        <v>29750</v>
      </c>
      <c r="L105" s="63">
        <v>25942</v>
      </c>
      <c r="M105" s="64" t="str">
        <f>IF(L105=V105,"Mínimo",IF(L105=W105,"Máximo",L105))</f>
        <v>Mínimo</v>
      </c>
      <c r="N105" s="65">
        <f>IF(L105=V105,0,IF(L105=W105,0,L105))</f>
        <v>0</v>
      </c>
      <c r="O105" s="63">
        <v>52062.5</v>
      </c>
      <c r="P105" s="64">
        <f>IF(O105=V105,"Mínimo",IF(O105=W105,"Máximo",O105))</f>
        <v>52062.5</v>
      </c>
      <c r="Q105" s="65">
        <f>IF(O105=V105,0,IF(O105=W105,0,O105))</f>
        <v>52062.5</v>
      </c>
      <c r="R105" s="63">
        <v>85085</v>
      </c>
      <c r="S105" s="64" t="str">
        <f>IF(R105=V105,"Mínimo",IF(R105=W105,"Máximo",R105))</f>
        <v>Máximo</v>
      </c>
      <c r="T105" s="65">
        <f>IF(R105=V105,0,IF(R105=W105,0,R105))</f>
        <v>0</v>
      </c>
      <c r="U105" s="66">
        <f>COUNT(G105,J105,M105,O105,S105)</f>
        <v>3</v>
      </c>
      <c r="V105" s="63">
        <f>MIN(F105,I105,L105,O105,R105)</f>
        <v>25942</v>
      </c>
      <c r="W105" s="65">
        <f>MAX(F105,I105,L105,O105,R105)</f>
        <v>85085</v>
      </c>
      <c r="X105" s="67">
        <f>ROUND((H105+K105+N105+Q105+T105)/U105,0)</f>
        <v>53881</v>
      </c>
      <c r="Y105" s="67">
        <f>+X105*E105</f>
        <v>538810</v>
      </c>
      <c r="Z105" s="67">
        <f t="shared" si="1"/>
        <v>4310480</v>
      </c>
    </row>
    <row r="106" spans="1:26" ht="42" hidden="1" x14ac:dyDescent="0.25">
      <c r="A106" s="62">
        <f>VLOOKUP($B106,'[8]Hoja2 (2)'!$A:$E,5,0)</f>
        <v>372</v>
      </c>
      <c r="B106" s="62">
        <v>94</v>
      </c>
      <c r="C106" s="62" t="s">
        <v>120</v>
      </c>
      <c r="D106" s="62" t="s">
        <v>158</v>
      </c>
      <c r="E106" s="106">
        <v>6</v>
      </c>
      <c r="F106" s="63">
        <v>48657.777777777781</v>
      </c>
      <c r="G106" s="64">
        <f>IF(F106=V106,"Mínimo",IF(F106=W106,"Máximo",F106))</f>
        <v>48657.777777777781</v>
      </c>
      <c r="H106" s="65">
        <f>IF(F106=V106,0,IF(F106=W106,0,F106))</f>
        <v>48657.777777777781</v>
      </c>
      <c r="I106" s="63">
        <v>29750</v>
      </c>
      <c r="J106" s="64" t="str">
        <f>IF(I106=V106,"Mínimo",IF(I106=W106,"Máximo",I106))</f>
        <v>Mínimo</v>
      </c>
      <c r="K106" s="65">
        <f>IF(I106=V106,0,IF(I106=W106,0,I106))</f>
        <v>0</v>
      </c>
      <c r="L106" s="63">
        <v>107338</v>
      </c>
      <c r="M106" s="64">
        <f>IF(L106=V106,"Mínimo",IF(L106=W106,"Máximo",L106))</f>
        <v>107338</v>
      </c>
      <c r="N106" s="65">
        <f>IF(L106=V106,0,IF(L106=W106,0,L106))</f>
        <v>107338</v>
      </c>
      <c r="O106" s="63">
        <v>31733.333333333336</v>
      </c>
      <c r="P106" s="64">
        <f>IF(O106=V106,"Mínimo",IF(O106=W106,"Máximo",O106))</f>
        <v>31733.333333333336</v>
      </c>
      <c r="Q106" s="65">
        <f>IF(O106=V106,0,IF(O106=W106,0,O106))</f>
        <v>31733.333333333336</v>
      </c>
      <c r="R106" s="63">
        <v>588390</v>
      </c>
      <c r="S106" s="64" t="str">
        <f>IF(R106=V106,"Mínimo",IF(R106=W106,"Máximo",R106))</f>
        <v>Máximo</v>
      </c>
      <c r="T106" s="65">
        <f>IF(R106=V106,0,IF(R106=W106,0,R106))</f>
        <v>0</v>
      </c>
      <c r="U106" s="66">
        <f>COUNT(G106,J106,M106,O106,S106)</f>
        <v>3</v>
      </c>
      <c r="V106" s="63">
        <f>MIN(F106,I106,L106,O106,R106)</f>
        <v>29750</v>
      </c>
      <c r="W106" s="65">
        <f>MAX(F106,I106,L106,O106,R106)</f>
        <v>588390</v>
      </c>
      <c r="X106" s="67">
        <f>ROUND((H106+K106+N106+Q106+T106)/U106,0)</f>
        <v>62576</v>
      </c>
      <c r="Y106" s="67">
        <f>+X106*E106</f>
        <v>375456</v>
      </c>
      <c r="Z106" s="67">
        <f t="shared" si="1"/>
        <v>3003648</v>
      </c>
    </row>
    <row r="107" spans="1:26" ht="42" hidden="1" x14ac:dyDescent="0.25">
      <c r="A107" s="62">
        <v>378</v>
      </c>
      <c r="B107" s="62">
        <v>95</v>
      </c>
      <c r="C107" s="62" t="s">
        <v>121</v>
      </c>
      <c r="D107" s="62" t="s">
        <v>158</v>
      </c>
      <c r="E107" s="105">
        <v>3</v>
      </c>
      <c r="F107" s="63">
        <v>63863.333333333321</v>
      </c>
      <c r="G107" s="64" t="str">
        <f>IF(F107=V107,"Mínimo",IF(F107=W107,"Máximo",F107))</f>
        <v>Máximo</v>
      </c>
      <c r="H107" s="65">
        <f>IF(F107=V107,0,IF(F107=W107,0,F107))</f>
        <v>0</v>
      </c>
      <c r="I107" s="63">
        <v>5950</v>
      </c>
      <c r="J107" s="64" t="str">
        <f>IF(I107=V107,"Mínimo",IF(I107=W107,"Máximo",I107))</f>
        <v>Mínimo</v>
      </c>
      <c r="K107" s="65">
        <f>IF(I107=V107,0,IF(I107=W107,0,I107))</f>
        <v>0</v>
      </c>
      <c r="L107" s="63">
        <v>9044</v>
      </c>
      <c r="M107" s="64">
        <f>IF(L107=V107,"Mínimo",IF(L107=W107,"Máximo",L107))</f>
        <v>9044</v>
      </c>
      <c r="N107" s="65">
        <f>IF(L107=V107,0,IF(L107=W107,0,L107))</f>
        <v>9044</v>
      </c>
      <c r="O107" s="63">
        <v>41650</v>
      </c>
      <c r="P107" s="64">
        <f>IF(O107=V107,"Mínimo",IF(O107=W107,"Máximo",O107))</f>
        <v>41650</v>
      </c>
      <c r="Q107" s="65">
        <f>IF(O107=V107,0,IF(O107=W107,0,O107))</f>
        <v>41650</v>
      </c>
      <c r="R107" s="63">
        <v>26198</v>
      </c>
      <c r="S107" s="64">
        <f>IF(R107=V107,"Mínimo",IF(R107=W107,"Máximo",R107))</f>
        <v>26198</v>
      </c>
      <c r="T107" s="65">
        <f>IF(R107=V107,0,IF(R107=W107,0,R107))</f>
        <v>26198</v>
      </c>
      <c r="U107" s="66">
        <f>COUNT(G107,J107,M107,O107,S107)</f>
        <v>3</v>
      </c>
      <c r="V107" s="63">
        <f>MIN(F107,I107,L107,O107,R107)</f>
        <v>5950</v>
      </c>
      <c r="W107" s="65">
        <f>MAX(F107,I107,L107,O107,R107)</f>
        <v>63863.333333333321</v>
      </c>
      <c r="X107" s="67">
        <f>ROUND((H107+K107+N107+Q107+T107)/U107,0)</f>
        <v>25631</v>
      </c>
      <c r="Y107" s="67">
        <f>+X107*E107</f>
        <v>76893</v>
      </c>
      <c r="Z107" s="67">
        <f t="shared" si="1"/>
        <v>615144</v>
      </c>
    </row>
    <row r="108" spans="1:26" ht="63" hidden="1" x14ac:dyDescent="0.25">
      <c r="A108" s="62">
        <f>VLOOKUP($B108,'[8]Hoja2 (2)'!$A:$E,5,0)</f>
        <v>382</v>
      </c>
      <c r="B108" s="62">
        <v>96</v>
      </c>
      <c r="C108" s="62" t="s">
        <v>122</v>
      </c>
      <c r="D108" s="62" t="s">
        <v>158</v>
      </c>
      <c r="E108" s="106">
        <v>2</v>
      </c>
      <c r="F108" s="63">
        <v>273699.99999999994</v>
      </c>
      <c r="G108" s="64">
        <f>IF(F108=V108,"Mínimo",IF(F108=W108,"Máximo",F108))</f>
        <v>273699.99999999994</v>
      </c>
      <c r="H108" s="65">
        <f>IF(F108=V108,0,IF(F108=W108,0,F108))</f>
        <v>273699.99999999994</v>
      </c>
      <c r="I108" s="63">
        <v>59500</v>
      </c>
      <c r="J108" s="64" t="str">
        <f>IF(I108=V108,"Mínimo",IF(I108=W108,"Máximo",I108))</f>
        <v>Mínimo</v>
      </c>
      <c r="K108" s="65">
        <f>IF(I108=V108,0,IF(I108=W108,0,I108))</f>
        <v>0</v>
      </c>
      <c r="L108" s="63">
        <v>74494</v>
      </c>
      <c r="M108" s="64">
        <f>IF(L108=V108,"Mínimo",IF(L108=W108,"Máximo",L108))</f>
        <v>74494</v>
      </c>
      <c r="N108" s="65">
        <f>IF(L108=V108,0,IF(L108=W108,0,L108))</f>
        <v>74494</v>
      </c>
      <c r="O108" s="63">
        <v>178500</v>
      </c>
      <c r="P108" s="64">
        <f>IF(O108=V108,"Mínimo",IF(O108=W108,"Máximo",O108))</f>
        <v>178500</v>
      </c>
      <c r="Q108" s="65">
        <f>IF(O108=V108,0,IF(O108=W108,0,O108))</f>
        <v>178500</v>
      </c>
      <c r="R108" s="63">
        <v>351633</v>
      </c>
      <c r="S108" s="64" t="str">
        <f>IF(R108=V108,"Mínimo",IF(R108=W108,"Máximo",R108))</f>
        <v>Máximo</v>
      </c>
      <c r="T108" s="65">
        <f>IF(R108=V108,0,IF(R108=W108,0,R108))</f>
        <v>0</v>
      </c>
      <c r="U108" s="66">
        <f>COUNT(G108,J108,M108,O108,S108)</f>
        <v>3</v>
      </c>
      <c r="V108" s="63">
        <f>MIN(F108,I108,L108,O108,R108)</f>
        <v>59500</v>
      </c>
      <c r="W108" s="65">
        <f>MAX(F108,I108,L108,O108,R108)</f>
        <v>351633</v>
      </c>
      <c r="X108" s="67">
        <f>ROUND((H108+K108+N108+Q108+T108)/U108,0)</f>
        <v>175565</v>
      </c>
      <c r="Y108" s="67">
        <f>+X108*E108</f>
        <v>351130</v>
      </c>
      <c r="Z108" s="67">
        <f t="shared" si="1"/>
        <v>2809040</v>
      </c>
    </row>
    <row r="109" spans="1:26" ht="84" hidden="1" x14ac:dyDescent="0.25">
      <c r="A109" s="62">
        <f>VLOOKUP($B109,'[8]Hoja2 (2)'!$A:$E,5,0)</f>
        <v>384</v>
      </c>
      <c r="B109" s="62">
        <v>97</v>
      </c>
      <c r="C109" s="62" t="s">
        <v>123</v>
      </c>
      <c r="D109" s="62" t="s">
        <v>158</v>
      </c>
      <c r="E109" s="106">
        <v>10</v>
      </c>
      <c r="F109" s="63">
        <v>404923.94444444438</v>
      </c>
      <c r="G109" s="64" t="str">
        <f>IF(F109=V109,"Mínimo",IF(F109=W109,"Máximo",F109))</f>
        <v>Máximo</v>
      </c>
      <c r="H109" s="65">
        <f>IF(F109=V109,0,IF(F109=W109,0,F109))</f>
        <v>0</v>
      </c>
      <c r="I109" s="63">
        <v>59500</v>
      </c>
      <c r="J109" s="64" t="str">
        <f>IF(I109=V109,"Mínimo",IF(I109=W109,"Máximo",I109))</f>
        <v>Mínimo</v>
      </c>
      <c r="K109" s="65">
        <f>IF(I109=V109,0,IF(I109=W109,0,I109))</f>
        <v>0</v>
      </c>
      <c r="L109" s="63">
        <v>78302</v>
      </c>
      <c r="M109" s="64">
        <f>IF(L109=V109,"Mínimo",IF(L109=W109,"Máximo",L109))</f>
        <v>78302</v>
      </c>
      <c r="N109" s="65">
        <f>IF(L109=V109,0,IF(L109=W109,0,L109))</f>
        <v>78302</v>
      </c>
      <c r="O109" s="63">
        <v>264080.83333333331</v>
      </c>
      <c r="P109" s="64">
        <f>IF(O109=V109,"Mínimo",IF(O109=W109,"Máximo",O109))</f>
        <v>264080.83333333331</v>
      </c>
      <c r="Q109" s="65">
        <f>IF(O109=V109,0,IF(O109=W109,0,O109))</f>
        <v>264080.83333333331</v>
      </c>
      <c r="R109" s="63">
        <v>295021</v>
      </c>
      <c r="S109" s="64">
        <f>IF(R109=V109,"Mínimo",IF(R109=W109,"Máximo",R109))</f>
        <v>295021</v>
      </c>
      <c r="T109" s="65">
        <f>IF(R109=V109,0,IF(R109=W109,0,R109))</f>
        <v>295021</v>
      </c>
      <c r="U109" s="66">
        <f>COUNT(G109,J109,M109,O109,S109)</f>
        <v>3</v>
      </c>
      <c r="V109" s="63">
        <f>MIN(F109,I109,L109,O109,R109)</f>
        <v>59500</v>
      </c>
      <c r="W109" s="65">
        <f>MAX(F109,I109,L109,O109,R109)</f>
        <v>404923.94444444438</v>
      </c>
      <c r="X109" s="67">
        <f>ROUND((H109+K109+N109+Q109+T109)/U109,0)</f>
        <v>212468</v>
      </c>
      <c r="Y109" s="67">
        <f>+X109*E109</f>
        <v>2124680</v>
      </c>
      <c r="Z109" s="67">
        <f t="shared" si="1"/>
        <v>16997440</v>
      </c>
    </row>
    <row r="110" spans="1:26" ht="42" hidden="1" x14ac:dyDescent="0.25">
      <c r="A110" s="62">
        <f>VLOOKUP($B110,'[8]Hoja2 (2)'!$A:$E,5,0)</f>
        <v>394</v>
      </c>
      <c r="B110" s="62">
        <v>98</v>
      </c>
      <c r="C110" s="62" t="s">
        <v>124</v>
      </c>
      <c r="D110" s="62" t="s">
        <v>158</v>
      </c>
      <c r="E110" s="106">
        <v>2</v>
      </c>
      <c r="F110" s="63">
        <v>440961.11111111107</v>
      </c>
      <c r="G110" s="64" t="str">
        <f>IF(F110=V110,"Mínimo",IF(F110=W110,"Máximo",F110))</f>
        <v>Máximo</v>
      </c>
      <c r="H110" s="65">
        <f>IF(F110=V110,0,IF(F110=W110,0,F110))</f>
        <v>0</v>
      </c>
      <c r="I110" s="63">
        <v>59500</v>
      </c>
      <c r="J110" s="64">
        <f>IF(I110=V110,"Mínimo",IF(I110=W110,"Máximo",I110))</f>
        <v>59500</v>
      </c>
      <c r="K110" s="65">
        <f>IF(I110=V110,0,IF(I110=W110,0,I110))</f>
        <v>59500</v>
      </c>
      <c r="L110" s="63">
        <v>57239</v>
      </c>
      <c r="M110" s="64" t="str">
        <f>IF(L110=V110,"Mínimo",IF(L110=W110,"Máximo",L110))</f>
        <v>Mínimo</v>
      </c>
      <c r="N110" s="65">
        <f>IF(L110=V110,0,IF(L110=W110,0,L110))</f>
        <v>0</v>
      </c>
      <c r="O110" s="63">
        <v>287583.33333333331</v>
      </c>
      <c r="P110" s="64">
        <f>IF(O110=V110,"Mínimo",IF(O110=W110,"Máximo",O110))</f>
        <v>287583.33333333331</v>
      </c>
      <c r="Q110" s="65">
        <f>IF(O110=V110,0,IF(O110=W110,0,O110))</f>
        <v>287583.33333333331</v>
      </c>
      <c r="R110" s="63">
        <v>77874</v>
      </c>
      <c r="S110" s="64">
        <f>IF(R110=V110,"Mínimo",IF(R110=W110,"Máximo",R110))</f>
        <v>77874</v>
      </c>
      <c r="T110" s="65">
        <f>IF(R110=V110,0,IF(R110=W110,0,R110))</f>
        <v>77874</v>
      </c>
      <c r="U110" s="66">
        <f>COUNT(G110,J110,M110,O110,S110)</f>
        <v>3</v>
      </c>
      <c r="V110" s="63">
        <f>MIN(F110,I110,L110,O110,R110)</f>
        <v>57239</v>
      </c>
      <c r="W110" s="65">
        <f>MAX(F110,I110,L110,O110,R110)</f>
        <v>440961.11111111107</v>
      </c>
      <c r="X110" s="67">
        <f>ROUND((H110+K110+N110+Q110+T110)/U110,0)</f>
        <v>141652</v>
      </c>
      <c r="Y110" s="67">
        <f>+X110*E110</f>
        <v>283304</v>
      </c>
      <c r="Z110" s="67">
        <f t="shared" si="1"/>
        <v>2266432</v>
      </c>
    </row>
    <row r="111" spans="1:26" ht="84" hidden="1" x14ac:dyDescent="0.25">
      <c r="A111" s="62">
        <f>VLOOKUP($B111,'[8]Hoja2 (2)'!$A:$E,5,0)</f>
        <v>404</v>
      </c>
      <c r="B111" s="62">
        <v>99</v>
      </c>
      <c r="C111" s="62" t="s">
        <v>125</v>
      </c>
      <c r="D111" s="62" t="s">
        <v>158</v>
      </c>
      <c r="E111" s="106">
        <v>1</v>
      </c>
      <c r="F111" s="63">
        <v>378618.33333333337</v>
      </c>
      <c r="G111" s="64" t="str">
        <f>IF(F111=V111,"Mínimo",IF(F111=W111,"Máximo",F111))</f>
        <v>Máximo</v>
      </c>
      <c r="H111" s="65">
        <f>IF(F111=V111,0,IF(F111=W111,0,F111))</f>
        <v>0</v>
      </c>
      <c r="I111" s="63">
        <v>119000</v>
      </c>
      <c r="J111" s="64" t="str">
        <f>IF(I111=V111,"Mínimo",IF(I111=W111,"Máximo",I111))</f>
        <v>Mínimo</v>
      </c>
      <c r="K111" s="65">
        <f>IF(I111=V111,0,IF(I111=W111,0,I111))</f>
        <v>0</v>
      </c>
      <c r="L111" s="63">
        <v>140063</v>
      </c>
      <c r="M111" s="64">
        <f>IF(L111=V111,"Mínimo",IF(L111=W111,"Máximo",L111))</f>
        <v>140063</v>
      </c>
      <c r="N111" s="65">
        <f>IF(L111=V111,0,IF(L111=W111,0,L111))</f>
        <v>140063</v>
      </c>
      <c r="O111" s="63">
        <v>246925</v>
      </c>
      <c r="P111" s="64">
        <f>IF(O111=V111,"Mínimo",IF(O111=W111,"Máximo",O111))</f>
        <v>246925</v>
      </c>
      <c r="Q111" s="65">
        <f>IF(O111=V111,0,IF(O111=W111,0,O111))</f>
        <v>246925</v>
      </c>
      <c r="R111" s="63">
        <v>247917</v>
      </c>
      <c r="S111" s="64">
        <f>IF(R111=V111,"Mínimo",IF(R111=W111,"Máximo",R111))</f>
        <v>247917</v>
      </c>
      <c r="T111" s="65">
        <f>IF(R111=V111,0,IF(R111=W111,0,R111))</f>
        <v>247917</v>
      </c>
      <c r="U111" s="66">
        <f>COUNT(G111,J111,M111,O111,S111)</f>
        <v>3</v>
      </c>
      <c r="V111" s="63">
        <f>MIN(F111,I111,L111,O111,R111)</f>
        <v>119000</v>
      </c>
      <c r="W111" s="65">
        <f>MAX(F111,I111,L111,O111,R111)</f>
        <v>378618.33333333337</v>
      </c>
      <c r="X111" s="67">
        <f>ROUND((H111+K111+N111+Q111+T111)/U111,0)</f>
        <v>211635</v>
      </c>
      <c r="Y111" s="67">
        <f>+X111*E111</f>
        <v>211635</v>
      </c>
      <c r="Z111" s="67">
        <f t="shared" si="1"/>
        <v>1693080</v>
      </c>
    </row>
    <row r="112" spans="1:26" hidden="1" x14ac:dyDescent="0.25">
      <c r="A112" s="50"/>
      <c r="B112" s="50"/>
      <c r="C112" s="50" t="s">
        <v>126</v>
      </c>
      <c r="D112" s="50"/>
      <c r="E112" s="50"/>
      <c r="F112" s="51"/>
      <c r="G112" s="52"/>
      <c r="H112" s="53"/>
      <c r="I112" s="51"/>
      <c r="J112" s="52"/>
      <c r="K112" s="53"/>
      <c r="L112" s="51"/>
      <c r="M112" s="52"/>
      <c r="N112" s="53"/>
      <c r="O112" s="51"/>
      <c r="P112" s="52"/>
      <c r="Q112" s="53"/>
      <c r="R112" s="51"/>
      <c r="S112" s="52"/>
      <c r="T112" s="53"/>
      <c r="U112" s="54"/>
      <c r="V112" s="51"/>
      <c r="W112" s="53"/>
      <c r="X112" s="55"/>
      <c r="Y112" s="55"/>
      <c r="Z112" s="55">
        <f t="shared" si="1"/>
        <v>0</v>
      </c>
    </row>
    <row r="113" spans="1:26" hidden="1" x14ac:dyDescent="0.25">
      <c r="A113" s="50"/>
      <c r="B113" s="50"/>
      <c r="C113" s="50" t="s">
        <v>127</v>
      </c>
      <c r="D113" s="50"/>
      <c r="E113" s="50"/>
      <c r="F113" s="51"/>
      <c r="G113" s="52"/>
      <c r="H113" s="53"/>
      <c r="I113" s="51"/>
      <c r="J113" s="52"/>
      <c r="K113" s="53"/>
      <c r="L113" s="51"/>
      <c r="M113" s="52"/>
      <c r="N113" s="53"/>
      <c r="O113" s="51"/>
      <c r="P113" s="52"/>
      <c r="Q113" s="53"/>
      <c r="R113" s="51"/>
      <c r="S113" s="52"/>
      <c r="T113" s="53"/>
      <c r="U113" s="54"/>
      <c r="V113" s="51"/>
      <c r="W113" s="53"/>
      <c r="X113" s="55"/>
      <c r="Y113" s="55"/>
      <c r="Z113" s="55">
        <f t="shared" si="1"/>
        <v>0</v>
      </c>
    </row>
    <row r="114" spans="1:26" ht="21" hidden="1" x14ac:dyDescent="0.25">
      <c r="A114" s="62">
        <f>VLOOKUP($B114,'[8]Hoja2 (2)'!$A:$E,5,0)</f>
        <v>0</v>
      </c>
      <c r="B114" s="62">
        <v>100</v>
      </c>
      <c r="C114" s="62" t="s">
        <v>128</v>
      </c>
      <c r="D114" s="62" t="s">
        <v>158</v>
      </c>
      <c r="E114" s="62">
        <v>0</v>
      </c>
      <c r="F114" s="63">
        <v>1505350</v>
      </c>
      <c r="G114" s="64">
        <f>IF(F114=V114,"Mínimo",IF(F114=W114,"Máximo",F114))</f>
        <v>1505350</v>
      </c>
      <c r="H114" s="65">
        <f>IF(F114=V114,0,IF(F114=W114,0,F114))</f>
        <v>1505350</v>
      </c>
      <c r="I114" s="63">
        <v>9520000</v>
      </c>
      <c r="J114" s="64" t="str">
        <f>IF(I114=V114,"Mínimo",IF(I114=W114,"Máximo",I114))</f>
        <v>Máximo</v>
      </c>
      <c r="K114" s="65">
        <f>IF(I114=V114,0,IF(I114=W114,0,I114))</f>
        <v>0</v>
      </c>
      <c r="L114" s="63">
        <v>2380</v>
      </c>
      <c r="M114" s="64" t="str">
        <f>IF(L114=V114,"Mínimo",IF(L114=W114,"Máximo",L114))</f>
        <v>Mínimo</v>
      </c>
      <c r="N114" s="65">
        <f>IF(L114=V114,0,IF(L114=W114,0,L114))</f>
        <v>0</v>
      </c>
      <c r="O114" s="63">
        <v>1309000</v>
      </c>
      <c r="P114" s="64">
        <f>IF(O114=V114,"Mínimo",IF(O114=W114,"Máximo",O114))</f>
        <v>1309000</v>
      </c>
      <c r="Q114" s="65">
        <f>IF(O114=V114,0,IF(O114=W114,0,O114))</f>
        <v>1309000</v>
      </c>
      <c r="R114" s="63">
        <v>2380</v>
      </c>
      <c r="S114" s="64" t="str">
        <f>IF(R114=V114,"Mínimo",IF(R114=W114,"Máximo",R114))</f>
        <v>Mínimo</v>
      </c>
      <c r="T114" s="65">
        <f>IF(R114=V114,0,IF(R114=W114,0,R114))</f>
        <v>0</v>
      </c>
      <c r="U114" s="66">
        <f>COUNT(G114,J114,M114,O114,S114)</f>
        <v>2</v>
      </c>
      <c r="V114" s="63">
        <f>MIN(F114,I114,L114,O114,R114)</f>
        <v>2380</v>
      </c>
      <c r="W114" s="65">
        <f>MAX(F114,I114,L114,O114,R114)</f>
        <v>9520000</v>
      </c>
      <c r="X114" s="67">
        <f>ROUND((H114+K114+N114+Q114+T114)/U114,0)</f>
        <v>1407175</v>
      </c>
      <c r="Y114" s="67">
        <f>+X114*E114</f>
        <v>0</v>
      </c>
      <c r="Z114" s="67">
        <f t="shared" si="1"/>
        <v>0</v>
      </c>
    </row>
    <row r="115" spans="1:26" ht="21" hidden="1" x14ac:dyDescent="0.25">
      <c r="A115" s="62">
        <f>VLOOKUP($B115,'[8]Hoja2 (2)'!$A:$E,5,0)</f>
        <v>0</v>
      </c>
      <c r="B115" s="62">
        <v>101</v>
      </c>
      <c r="C115" s="62" t="s">
        <v>130</v>
      </c>
      <c r="D115" s="62" t="s">
        <v>158</v>
      </c>
      <c r="E115" s="62">
        <v>0</v>
      </c>
      <c r="F115" s="63">
        <v>53816.262499999997</v>
      </c>
      <c r="G115" s="64">
        <f>IF(F115=V115,"Mínimo",IF(F115=W115,"Máximo",F115))</f>
        <v>53816.262499999997</v>
      </c>
      <c r="H115" s="65">
        <f>IF(F115=V115,0,IF(F115=W115,0,F115))</f>
        <v>53816.262499999997</v>
      </c>
      <c r="I115" s="63">
        <v>309400</v>
      </c>
      <c r="J115" s="64" t="str">
        <f>IF(I115=V115,"Mínimo",IF(I115=W115,"Máximo",I115))</f>
        <v>Máximo</v>
      </c>
      <c r="K115" s="65">
        <f>IF(I115=V115,0,IF(I115=W115,0,I115))</f>
        <v>0</v>
      </c>
      <c r="L115" s="63">
        <v>2380</v>
      </c>
      <c r="M115" s="64" t="str">
        <f>IF(L115=V115,"Mínimo",IF(L115=W115,"Máximo",L115))</f>
        <v>Mínimo</v>
      </c>
      <c r="N115" s="65">
        <f>IF(L115=V115,0,IF(L115=W115,0,L115))</f>
        <v>0</v>
      </c>
      <c r="O115" s="63">
        <v>46796.75</v>
      </c>
      <c r="P115" s="64">
        <f>IF(O115=V115,"Mínimo",IF(O115=W115,"Máximo",O115))</f>
        <v>46796.75</v>
      </c>
      <c r="Q115" s="65">
        <f>IF(O115=V115,0,IF(O115=W115,0,O115))</f>
        <v>46796.75</v>
      </c>
      <c r="R115" s="63">
        <v>2380</v>
      </c>
      <c r="S115" s="64" t="str">
        <f>IF(R115=V115,"Mínimo",IF(R115=W115,"Máximo",R115))</f>
        <v>Mínimo</v>
      </c>
      <c r="T115" s="65">
        <f>IF(R115=V115,0,IF(R115=W115,0,R115))</f>
        <v>0</v>
      </c>
      <c r="U115" s="66">
        <f>COUNT(G115,J115,M115,O115,S115)</f>
        <v>2</v>
      </c>
      <c r="V115" s="63">
        <f>MIN(F115,I115,L115,O115,R115)</f>
        <v>2380</v>
      </c>
      <c r="W115" s="65">
        <f>MAX(F115,I115,L115,O115,R115)</f>
        <v>309400</v>
      </c>
      <c r="X115" s="67">
        <f>ROUND((H115+K115+N115+Q115+T115)/U115,0)</f>
        <v>50307</v>
      </c>
      <c r="Y115" s="67">
        <f>+X115*E115</f>
        <v>0</v>
      </c>
      <c r="Z115" s="67">
        <f t="shared" si="1"/>
        <v>0</v>
      </c>
    </row>
    <row r="116" spans="1:26" ht="21" hidden="1" x14ac:dyDescent="0.25">
      <c r="A116" s="62">
        <f>VLOOKUP($B116,'[8]Hoja2 (2)'!$A:$E,5,0)</f>
        <v>0</v>
      </c>
      <c r="B116" s="62">
        <v>102</v>
      </c>
      <c r="C116" s="62" t="s">
        <v>131</v>
      </c>
      <c r="D116" s="62" t="s">
        <v>158</v>
      </c>
      <c r="E116" s="62">
        <v>0</v>
      </c>
      <c r="F116" s="63">
        <v>673034.45824999991</v>
      </c>
      <c r="G116" s="64">
        <f>IF(F116=V116,"Mínimo",IF(F116=W116,"Máximo",F116))</f>
        <v>673034.45824999991</v>
      </c>
      <c r="H116" s="65">
        <f>IF(F116=V116,0,IF(F116=W116,0,F116))</f>
        <v>673034.45824999991</v>
      </c>
      <c r="I116" s="63">
        <v>3517640</v>
      </c>
      <c r="J116" s="64" t="str">
        <f>IF(I116=V116,"Mínimo",IF(I116=W116,"Máximo",I116))</f>
        <v>Máximo</v>
      </c>
      <c r="K116" s="65">
        <f>IF(I116=V116,0,IF(I116=W116,0,I116))</f>
        <v>0</v>
      </c>
      <c r="L116" s="63">
        <v>2380</v>
      </c>
      <c r="M116" s="64" t="str">
        <f>IF(L116=V116,"Mínimo",IF(L116=W116,"Máximo",L116))</f>
        <v>Mínimo</v>
      </c>
      <c r="N116" s="65">
        <f>IF(L116=V116,0,IF(L116=W116,0,L116))</f>
        <v>0</v>
      </c>
      <c r="O116" s="63">
        <v>585247.94999999995</v>
      </c>
      <c r="P116" s="64">
        <f>IF(O116=V116,"Mínimo",IF(O116=W116,"Máximo",O116))</f>
        <v>585247.94999999995</v>
      </c>
      <c r="Q116" s="65">
        <f>IF(O116=V116,0,IF(O116=W116,0,O116))</f>
        <v>585247.94999999995</v>
      </c>
      <c r="R116" s="63">
        <v>2380</v>
      </c>
      <c r="S116" s="64" t="str">
        <f>IF(R116=V116,"Mínimo",IF(R116=W116,"Máximo",R116))</f>
        <v>Mínimo</v>
      </c>
      <c r="T116" s="65">
        <f>IF(R116=V116,0,IF(R116=W116,0,R116))</f>
        <v>0</v>
      </c>
      <c r="U116" s="66">
        <f>COUNT(G116,J116,M116,O116,S116)</f>
        <v>2</v>
      </c>
      <c r="V116" s="63">
        <f>MIN(F116,I116,L116,O116,R116)</f>
        <v>2380</v>
      </c>
      <c r="W116" s="65">
        <f>MAX(F116,I116,L116,O116,R116)</f>
        <v>3517640</v>
      </c>
      <c r="X116" s="67">
        <f>ROUND((H116+K116+N116+Q116+T116)/U116,0)</f>
        <v>629141</v>
      </c>
      <c r="Y116" s="67">
        <f>+X116*E116</f>
        <v>0</v>
      </c>
      <c r="Z116" s="67">
        <f t="shared" si="1"/>
        <v>0</v>
      </c>
    </row>
    <row r="117" spans="1:26" ht="21" hidden="1" x14ac:dyDescent="0.25">
      <c r="A117" s="62">
        <f>VLOOKUP($B117,'[8]Hoja2 (2)'!$A:$E,5,0)</f>
        <v>0</v>
      </c>
      <c r="B117" s="62">
        <v>103</v>
      </c>
      <c r="C117" s="62" t="s">
        <v>132</v>
      </c>
      <c r="D117" s="62" t="s">
        <v>158</v>
      </c>
      <c r="E117" s="62">
        <v>0</v>
      </c>
      <c r="F117" s="63">
        <v>50090.521249999998</v>
      </c>
      <c r="G117" s="64">
        <f>IF(F117=V117,"Mínimo",IF(F117=W117,"Máximo",F117))</f>
        <v>50090.521249999998</v>
      </c>
      <c r="H117" s="65">
        <f>IF(F117=V117,0,IF(F117=W117,0,F117))</f>
        <v>50090.521249999998</v>
      </c>
      <c r="I117" s="63">
        <v>238000</v>
      </c>
      <c r="J117" s="64" t="str">
        <f>IF(I117=V117,"Mínimo",IF(I117=W117,"Máximo",I117))</f>
        <v>Máximo</v>
      </c>
      <c r="K117" s="65">
        <f>IF(I117=V117,0,IF(I117=W117,0,I117))</f>
        <v>0</v>
      </c>
      <c r="L117" s="63">
        <v>2380</v>
      </c>
      <c r="M117" s="64" t="str">
        <f>IF(L117=V117,"Mínimo",IF(L117=W117,"Máximo",L117))</f>
        <v>Mínimo</v>
      </c>
      <c r="N117" s="65">
        <f>IF(L117=V117,0,IF(L117=W117,0,L117))</f>
        <v>0</v>
      </c>
      <c r="O117" s="63">
        <v>43557.57</v>
      </c>
      <c r="P117" s="64">
        <f>IF(O117=V117,"Mínimo",IF(O117=W117,"Máximo",O117))</f>
        <v>43557.57</v>
      </c>
      <c r="Q117" s="65">
        <f>IF(O117=V117,0,IF(O117=W117,0,O117))</f>
        <v>43557.57</v>
      </c>
      <c r="R117" s="63">
        <v>2380</v>
      </c>
      <c r="S117" s="64" t="str">
        <f>IF(R117=V117,"Mínimo",IF(R117=W117,"Máximo",R117))</f>
        <v>Mínimo</v>
      </c>
      <c r="T117" s="65">
        <f>IF(R117=V117,0,IF(R117=W117,0,R117))</f>
        <v>0</v>
      </c>
      <c r="U117" s="66">
        <f>COUNT(G117,J117,M117,O117,S117)</f>
        <v>2</v>
      </c>
      <c r="V117" s="63">
        <f>MIN(F117,I117,L117,O117,R117)</f>
        <v>2380</v>
      </c>
      <c r="W117" s="65">
        <f>MAX(F117,I117,L117,O117,R117)</f>
        <v>238000</v>
      </c>
      <c r="X117" s="67">
        <f>ROUND((H117+K117+N117+Q117+T117)/U117,0)</f>
        <v>46824</v>
      </c>
      <c r="Y117" s="67">
        <f>+X117*E117</f>
        <v>0</v>
      </c>
      <c r="Z117" s="67">
        <f t="shared" si="1"/>
        <v>0</v>
      </c>
    </row>
    <row r="118" spans="1:26" hidden="1" x14ac:dyDescent="0.25">
      <c r="A118" s="50"/>
      <c r="B118" s="50"/>
      <c r="C118" s="50" t="s">
        <v>133</v>
      </c>
      <c r="D118" s="50"/>
      <c r="E118" s="50"/>
      <c r="F118" s="51"/>
      <c r="G118" s="52"/>
      <c r="H118" s="53"/>
      <c r="I118" s="51"/>
      <c r="J118" s="52"/>
      <c r="K118" s="53"/>
      <c r="L118" s="51"/>
      <c r="M118" s="52"/>
      <c r="N118" s="53"/>
      <c r="O118" s="51"/>
      <c r="P118" s="52"/>
      <c r="Q118" s="53"/>
      <c r="R118" s="51"/>
      <c r="S118" s="52"/>
      <c r="T118" s="53"/>
      <c r="U118" s="54"/>
      <c r="V118" s="51"/>
      <c r="W118" s="53"/>
      <c r="X118" s="55"/>
      <c r="Y118" s="55"/>
      <c r="Z118" s="55">
        <f t="shared" si="1"/>
        <v>0</v>
      </c>
    </row>
    <row r="119" spans="1:26" ht="21" hidden="1" x14ac:dyDescent="0.25">
      <c r="A119" s="62">
        <f>VLOOKUP($B119,'[8]Hoja2 (2)'!$A:$E,5,0)</f>
        <v>0</v>
      </c>
      <c r="B119" s="62">
        <v>104</v>
      </c>
      <c r="C119" s="62" t="s">
        <v>134</v>
      </c>
      <c r="D119" s="62" t="s">
        <v>158</v>
      </c>
      <c r="E119" s="62">
        <v>1</v>
      </c>
      <c r="F119" s="68">
        <v>165298.72012500002</v>
      </c>
      <c r="G119" s="69">
        <f>IF(F119=V119,"Mínimo",IF(F119=W119,"Máximo",F119))</f>
        <v>165298.72012500002</v>
      </c>
      <c r="H119" s="70">
        <f>IF(F119=V119,0,IF(F119=W119,0,F119))</f>
        <v>165298.72012500002</v>
      </c>
      <c r="I119" s="68">
        <v>714000</v>
      </c>
      <c r="J119" s="69" t="str">
        <f>IF(I119=V119,"Mínimo",IF(I119=W119,"Máximo",I119))</f>
        <v>Máximo</v>
      </c>
      <c r="K119" s="70">
        <f>IF(I119=V119,0,IF(I119=W119,0,I119))</f>
        <v>0</v>
      </c>
      <c r="L119" s="68">
        <v>2380</v>
      </c>
      <c r="M119" s="69" t="str">
        <f>IF(L119=V119,"Mínimo",IF(L119=W119,"Máximo",L119))</f>
        <v>Mínimo</v>
      </c>
      <c r="N119" s="70">
        <f>IF(L119=V119,0,IF(L119=W119,0,L119))</f>
        <v>0</v>
      </c>
      <c r="O119" s="68">
        <v>143737.72</v>
      </c>
      <c r="P119" s="69">
        <f>IF(O119=V119,"Mínimo",IF(O119=W119,"Máximo",O119))</f>
        <v>143737.72</v>
      </c>
      <c r="Q119" s="70">
        <f>IF(O119=V119,0,IF(O119=W119,0,O119))</f>
        <v>143737.72</v>
      </c>
      <c r="R119" s="68">
        <v>2975</v>
      </c>
      <c r="S119" s="69">
        <f>IF(R119=V119,"Mínimo",IF(R119=W119,"Máximo",R119))</f>
        <v>2975</v>
      </c>
      <c r="T119" s="70">
        <f>IF(R119=V119,0,IF(R119=W119,0,R119))</f>
        <v>2975</v>
      </c>
      <c r="U119" s="71">
        <f>COUNT(G119,J119,M119,O119,S119)</f>
        <v>3</v>
      </c>
      <c r="V119" s="68">
        <f>MIN(F119,I119,L119,O119,R119)</f>
        <v>2380</v>
      </c>
      <c r="W119" s="70">
        <f>MAX(F119,I119,L119,O119,R119)</f>
        <v>714000</v>
      </c>
      <c r="X119" s="72">
        <f>ROUND((H119+K119+N119+Q119+T119)/U119,0)</f>
        <v>104004</v>
      </c>
      <c r="Y119" s="72">
        <f>+X119*E119</f>
        <v>104004</v>
      </c>
      <c r="Z119" s="72">
        <f t="shared" si="1"/>
        <v>832032</v>
      </c>
    </row>
    <row r="120" spans="1:26" hidden="1" x14ac:dyDescent="0.25">
      <c r="A120" s="62"/>
      <c r="B120" s="62"/>
      <c r="C120" s="62"/>
      <c r="D120" s="62"/>
      <c r="E120" s="62"/>
    </row>
    <row r="121" spans="1:26" hidden="1" x14ac:dyDescent="0.25">
      <c r="F121" s="64">
        <f>SUM(F2:F119)</f>
        <v>24795003.898711044</v>
      </c>
      <c r="I121" s="64">
        <f>SUM(I2:I119)</f>
        <v>38173891</v>
      </c>
      <c r="L121" s="64">
        <f>SUM(L2:L119)</f>
        <v>21885779.09</v>
      </c>
      <c r="O121" s="64">
        <f>SUM(O2:O119)</f>
        <v>23464628.141919356</v>
      </c>
      <c r="R121" s="64">
        <f>SUM(R2:R119)</f>
        <v>31422801</v>
      </c>
      <c r="X121" s="73">
        <f>SUM(X2:X119)</f>
        <v>24621959</v>
      </c>
      <c r="Y121" s="73">
        <f>SUM(Y2:Y119)</f>
        <v>106872068.22</v>
      </c>
      <c r="Z121" s="73">
        <f>SUM(Z5:Z119)</f>
        <v>854976545.75999999</v>
      </c>
    </row>
    <row r="122" spans="1:26" hidden="1" x14ac:dyDescent="0.25">
      <c r="E122" s="62">
        <f>SUM(E19:E111)</f>
        <v>2362.2600000000002</v>
      </c>
    </row>
  </sheetData>
  <autoFilter xmlns:x14="http://schemas.microsoft.com/office/spreadsheetml/2009/9/main" ref="A1:Z122" xr:uid="{688D221E-3588-4734-9064-7ED8C061FDF8}">
    <filterColumn colId="2">
      <mc:AlternateContent xmlns:mc="http://schemas.openxmlformats.org/markup-compatibility/2006">
        <mc:Choice Requires="x14">
          <filters>
            <x14:filter val="CAFÉ 2 Especificación: (- 100% café tostado y molido_x000a_- Tipo medio_x000a_- Descafeinado_x000a_- Empacada en bolsa de polipropileno aluminizada resistente a la humedad y al oxigeno_x000a_-  Debe cumplir con Resolución 333 de 2011 sobre rotulado y etiquetado nutricional y las normas que_x000a_la modifiquen) (Libra)"/>
          </filters>
        </mc:Choice>
        <mc:Fallback>
          <customFilters>
            <customFilter val=""/>
            <customFilter operator="notEqual" val=" "/>
          </customFilters>
        </mc:Fallback>
      </mc:AlternateContent>
    </filterColumn>
  </autoFilter>
  <conditionalFormatting sqref="N1:N1048576 Q1:Q1048576 T1:T1048576 G1:H1048576 K1:K1048576">
    <cfRule type="cellIs" dxfId="20" priority="9" operator="equal">
      <formula>"Mínimo"</formula>
    </cfRule>
    <cfRule type="cellIs" dxfId="19" priority="10" operator="equal">
      <formula>"Máximo"</formula>
    </cfRule>
  </conditionalFormatting>
  <conditionalFormatting sqref="J1:J1048576">
    <cfRule type="cellIs" dxfId="18" priority="7" operator="equal">
      <formula>"Mínimo"</formula>
    </cfRule>
    <cfRule type="cellIs" dxfId="17" priority="8" operator="equal">
      <formula>"Máximo"</formula>
    </cfRule>
  </conditionalFormatting>
  <conditionalFormatting sqref="M1:M1048576">
    <cfRule type="cellIs" dxfId="16" priority="5" operator="equal">
      <formula>"Mínimo"</formula>
    </cfRule>
    <cfRule type="cellIs" dxfId="15" priority="6" operator="equal">
      <formula>"Máximo"</formula>
    </cfRule>
  </conditionalFormatting>
  <conditionalFormatting sqref="P1:P1048576">
    <cfRule type="cellIs" dxfId="14" priority="3" operator="equal">
      <formula>"Mínimo"</formula>
    </cfRule>
    <cfRule type="cellIs" dxfId="13" priority="4" operator="equal">
      <formula>"Máximo"</formula>
    </cfRule>
  </conditionalFormatting>
  <conditionalFormatting sqref="S1:S1048576">
    <cfRule type="cellIs" dxfId="12" priority="1" operator="equal">
      <formula>"Mínimo"</formula>
    </cfRule>
    <cfRule type="cellIs" dxfId="11" priority="2" operator="equal">
      <formula>"Máximo"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538E-73CE-4D8A-B2E1-4D54697EBA0E}">
  <sheetPr>
    <pageSetUpPr fitToPage="1"/>
  </sheetPr>
  <dimension ref="A1:AD411"/>
  <sheetViews>
    <sheetView topLeftCell="B406" workbookViewId="0">
      <selection activeCell="J409" sqref="J409"/>
    </sheetView>
  </sheetViews>
  <sheetFormatPr baseColWidth="10" defaultRowHeight="15" x14ac:dyDescent="0.25"/>
  <cols>
    <col min="1" max="16384" width="11.42578125" style="114"/>
  </cols>
  <sheetData>
    <row r="1" spans="1:30" x14ac:dyDescent="0.25">
      <c r="A1" s="108" t="s">
        <v>166</v>
      </c>
      <c r="B1" s="108" t="s">
        <v>167</v>
      </c>
      <c r="C1" s="109" t="s">
        <v>168</v>
      </c>
      <c r="D1" s="108" t="s">
        <v>169</v>
      </c>
      <c r="E1" s="110" t="s">
        <v>170</v>
      </c>
      <c r="F1" s="111" t="s">
        <v>171</v>
      </c>
      <c r="G1" s="111" t="s">
        <v>135</v>
      </c>
      <c r="H1" s="112"/>
      <c r="I1" s="113"/>
      <c r="J1" s="111" t="s">
        <v>172</v>
      </c>
      <c r="K1" s="111" t="s">
        <v>173</v>
      </c>
      <c r="L1" s="111" t="s">
        <v>174</v>
      </c>
      <c r="M1" s="111" t="s">
        <v>175</v>
      </c>
      <c r="P1" s="108" t="s">
        <v>166</v>
      </c>
      <c r="Q1" s="108" t="s">
        <v>167</v>
      </c>
      <c r="R1" s="109" t="s">
        <v>168</v>
      </c>
      <c r="S1" s="108" t="s">
        <v>169</v>
      </c>
      <c r="T1" s="110" t="s">
        <v>170</v>
      </c>
      <c r="U1" s="111" t="s">
        <v>171</v>
      </c>
      <c r="V1" s="111" t="s">
        <v>135</v>
      </c>
      <c r="W1" s="113"/>
      <c r="X1" s="111" t="s">
        <v>172</v>
      </c>
      <c r="Y1" s="111" t="s">
        <v>173</v>
      </c>
      <c r="Z1" s="111" t="s">
        <v>174</v>
      </c>
      <c r="AA1" s="111" t="s">
        <v>175</v>
      </c>
      <c r="AC1" s="128" t="s">
        <v>993</v>
      </c>
    </row>
    <row r="2" spans="1:30" ht="313.5" x14ac:dyDescent="0.25">
      <c r="A2" s="115">
        <v>1</v>
      </c>
      <c r="B2" s="116" t="s">
        <v>176</v>
      </c>
      <c r="C2" s="117" t="s">
        <v>177</v>
      </c>
      <c r="D2" s="116" t="s">
        <v>178</v>
      </c>
      <c r="E2" s="118">
        <v>0</v>
      </c>
      <c r="F2" s="119"/>
      <c r="G2" s="120"/>
      <c r="H2" s="120"/>
      <c r="I2" s="113"/>
      <c r="J2" s="121">
        <v>4</v>
      </c>
      <c r="K2" s="121"/>
      <c r="L2" s="121"/>
      <c r="M2" s="121"/>
      <c r="P2" s="115">
        <v>1</v>
      </c>
      <c r="Q2" s="116" t="s">
        <v>176</v>
      </c>
      <c r="R2" s="117" t="s">
        <v>177</v>
      </c>
      <c r="S2" s="116" t="s">
        <v>178</v>
      </c>
      <c r="T2" s="118">
        <v>4</v>
      </c>
      <c r="U2" s="119"/>
      <c r="V2" s="120"/>
      <c r="W2" s="113"/>
      <c r="X2" s="121">
        <v>3</v>
      </c>
      <c r="Y2" s="121">
        <v>1</v>
      </c>
      <c r="Z2" s="121">
        <v>0</v>
      </c>
      <c r="AA2" s="121">
        <v>0</v>
      </c>
      <c r="AB2" s="122">
        <v>4</v>
      </c>
      <c r="AC2" s="122">
        <v>0</v>
      </c>
      <c r="AD2" s="122"/>
    </row>
    <row r="3" spans="1:30" ht="313.5" x14ac:dyDescent="0.25">
      <c r="A3" s="115">
        <v>2</v>
      </c>
      <c r="B3" s="116" t="s">
        <v>179</v>
      </c>
      <c r="C3" s="117" t="s">
        <v>177</v>
      </c>
      <c r="D3" s="116" t="s">
        <v>180</v>
      </c>
      <c r="E3" s="118">
        <v>0</v>
      </c>
      <c r="F3" s="119"/>
      <c r="G3" s="120"/>
      <c r="H3" s="120"/>
      <c r="I3" s="113"/>
      <c r="J3" s="121"/>
      <c r="K3" s="121"/>
      <c r="L3" s="121"/>
      <c r="M3" s="121"/>
      <c r="P3" s="115">
        <v>2</v>
      </c>
      <c r="Q3" s="116" t="s">
        <v>179</v>
      </c>
      <c r="R3" s="117" t="s">
        <v>177</v>
      </c>
      <c r="S3" s="116" t="s">
        <v>180</v>
      </c>
      <c r="T3" s="118">
        <v>0</v>
      </c>
      <c r="U3" s="119"/>
      <c r="V3" s="120"/>
      <c r="W3" s="113"/>
      <c r="X3" s="121">
        <v>0</v>
      </c>
      <c r="Y3" s="121">
        <v>0</v>
      </c>
      <c r="Z3" s="121">
        <v>0</v>
      </c>
      <c r="AA3" s="121">
        <v>0</v>
      </c>
      <c r="AB3" s="122">
        <v>0</v>
      </c>
      <c r="AC3" s="122">
        <v>0</v>
      </c>
    </row>
    <row r="4" spans="1:30" ht="272.25" x14ac:dyDescent="0.25">
      <c r="A4" s="115">
        <v>3</v>
      </c>
      <c r="B4" s="116" t="s">
        <v>181</v>
      </c>
      <c r="C4" s="117" t="s">
        <v>182</v>
      </c>
      <c r="D4" s="116" t="s">
        <v>183</v>
      </c>
      <c r="E4" s="118">
        <v>0</v>
      </c>
      <c r="F4" s="119"/>
      <c r="G4" s="120"/>
      <c r="H4" s="120"/>
      <c r="I4" s="113"/>
      <c r="J4" s="121"/>
      <c r="K4" s="121"/>
      <c r="L4" s="121"/>
      <c r="M4" s="121"/>
      <c r="P4" s="115">
        <v>3</v>
      </c>
      <c r="Q4" s="116" t="s">
        <v>181</v>
      </c>
      <c r="R4" s="117" t="s">
        <v>182</v>
      </c>
      <c r="S4" s="116" t="s">
        <v>183</v>
      </c>
      <c r="T4" s="118">
        <v>0</v>
      </c>
      <c r="U4" s="119"/>
      <c r="V4" s="120"/>
      <c r="W4" s="113"/>
      <c r="X4" s="121">
        <v>0</v>
      </c>
      <c r="Y4" s="121">
        <v>0</v>
      </c>
      <c r="Z4" s="121">
        <v>0</v>
      </c>
      <c r="AA4" s="121">
        <v>0</v>
      </c>
      <c r="AB4" s="122">
        <v>0</v>
      </c>
      <c r="AC4" s="122">
        <v>0</v>
      </c>
    </row>
    <row r="5" spans="1:30" ht="321.75" x14ac:dyDescent="0.25">
      <c r="A5" s="115">
        <v>4</v>
      </c>
      <c r="B5" s="116" t="s">
        <v>184</v>
      </c>
      <c r="C5" s="117" t="s">
        <v>185</v>
      </c>
      <c r="D5" s="116" t="s">
        <v>186</v>
      </c>
      <c r="E5" s="118">
        <v>0</v>
      </c>
      <c r="F5" s="119"/>
      <c r="G5" s="120"/>
      <c r="H5" s="120"/>
      <c r="I5" s="113"/>
      <c r="J5" s="121"/>
      <c r="K5" s="121"/>
      <c r="L5" s="121"/>
      <c r="M5" s="121"/>
      <c r="P5" s="115">
        <v>4</v>
      </c>
      <c r="Q5" s="116" t="s">
        <v>184</v>
      </c>
      <c r="R5" s="117" t="s">
        <v>185</v>
      </c>
      <c r="S5" s="116" t="s">
        <v>186</v>
      </c>
      <c r="T5" s="118">
        <v>0</v>
      </c>
      <c r="U5" s="119"/>
      <c r="V5" s="120"/>
      <c r="W5" s="113"/>
      <c r="X5" s="121">
        <v>0</v>
      </c>
      <c r="Y5" s="121">
        <v>0</v>
      </c>
      <c r="Z5" s="121">
        <v>0</v>
      </c>
      <c r="AA5" s="121">
        <v>0</v>
      </c>
      <c r="AB5" s="122">
        <v>0</v>
      </c>
      <c r="AC5" s="122">
        <v>0</v>
      </c>
    </row>
    <row r="6" spans="1:30" ht="82.5" x14ac:dyDescent="0.25">
      <c r="A6" s="115">
        <v>5</v>
      </c>
      <c r="B6" s="116" t="s">
        <v>187</v>
      </c>
      <c r="C6" s="117" t="s">
        <v>188</v>
      </c>
      <c r="D6" s="116" t="s">
        <v>189</v>
      </c>
      <c r="E6" s="118">
        <v>0</v>
      </c>
      <c r="F6" s="119"/>
      <c r="G6" s="120"/>
      <c r="H6" s="120"/>
      <c r="I6" s="113"/>
      <c r="J6" s="121"/>
      <c r="K6" s="121"/>
      <c r="L6" s="121"/>
      <c r="M6" s="121"/>
      <c r="P6" s="115">
        <v>5</v>
      </c>
      <c r="Q6" s="116" t="s">
        <v>187</v>
      </c>
      <c r="R6" s="117" t="s">
        <v>188</v>
      </c>
      <c r="S6" s="116" t="s">
        <v>189</v>
      </c>
      <c r="T6" s="118">
        <v>0</v>
      </c>
      <c r="U6" s="119"/>
      <c r="V6" s="120"/>
      <c r="W6" s="113"/>
      <c r="X6" s="121">
        <v>0</v>
      </c>
      <c r="Y6" s="121">
        <v>0</v>
      </c>
      <c r="Z6" s="121">
        <v>0</v>
      </c>
      <c r="AA6" s="121">
        <v>0</v>
      </c>
      <c r="AB6" s="122">
        <v>0</v>
      </c>
      <c r="AC6" s="122">
        <v>0</v>
      </c>
    </row>
    <row r="7" spans="1:30" ht="132" x14ac:dyDescent="0.25">
      <c r="A7" s="115">
        <v>6</v>
      </c>
      <c r="B7" s="116" t="s">
        <v>190</v>
      </c>
      <c r="C7" s="117" t="s">
        <v>191</v>
      </c>
      <c r="D7" s="116" t="s">
        <v>189</v>
      </c>
      <c r="E7" s="118">
        <v>0</v>
      </c>
      <c r="F7" s="119"/>
      <c r="G7" s="120"/>
      <c r="H7" s="120"/>
      <c r="I7" s="113"/>
      <c r="J7" s="121"/>
      <c r="K7" s="121"/>
      <c r="L7" s="121"/>
      <c r="M7" s="121"/>
      <c r="P7" s="115">
        <v>6</v>
      </c>
      <c r="Q7" s="116" t="s">
        <v>190</v>
      </c>
      <c r="R7" s="117" t="s">
        <v>191</v>
      </c>
      <c r="S7" s="116" t="s">
        <v>189</v>
      </c>
      <c r="T7" s="118">
        <v>0</v>
      </c>
      <c r="U7" s="119"/>
      <c r="V7" s="120"/>
      <c r="W7" s="113"/>
      <c r="X7" s="121">
        <v>0</v>
      </c>
      <c r="Y7" s="121">
        <v>0</v>
      </c>
      <c r="Z7" s="121">
        <v>0</v>
      </c>
      <c r="AA7" s="121">
        <v>0</v>
      </c>
      <c r="AB7" s="122">
        <v>0</v>
      </c>
      <c r="AC7" s="122">
        <v>0</v>
      </c>
    </row>
    <row r="8" spans="1:30" ht="123.75" x14ac:dyDescent="0.25">
      <c r="A8" s="115">
        <v>7</v>
      </c>
      <c r="B8" s="116" t="s">
        <v>192</v>
      </c>
      <c r="C8" s="117" t="s">
        <v>193</v>
      </c>
      <c r="D8" s="116" t="s">
        <v>194</v>
      </c>
      <c r="E8" s="118">
        <v>0</v>
      </c>
      <c r="F8" s="119"/>
      <c r="G8" s="120"/>
      <c r="H8" s="120"/>
      <c r="I8" s="113"/>
      <c r="J8" s="121"/>
      <c r="K8" s="121"/>
      <c r="L8" s="121"/>
      <c r="M8" s="121"/>
      <c r="P8" s="115">
        <v>7</v>
      </c>
      <c r="Q8" s="116" t="s">
        <v>192</v>
      </c>
      <c r="R8" s="117" t="s">
        <v>193</v>
      </c>
      <c r="S8" s="116" t="s">
        <v>194</v>
      </c>
      <c r="T8" s="118">
        <v>0</v>
      </c>
      <c r="U8" s="119"/>
      <c r="V8" s="120"/>
      <c r="W8" s="113"/>
      <c r="X8" s="121">
        <v>0</v>
      </c>
      <c r="Y8" s="121">
        <v>0</v>
      </c>
      <c r="Z8" s="121">
        <v>0</v>
      </c>
      <c r="AA8" s="121">
        <v>0</v>
      </c>
      <c r="AB8" s="122">
        <v>0</v>
      </c>
      <c r="AC8" s="122">
        <v>0</v>
      </c>
    </row>
    <row r="9" spans="1:30" ht="222.75" x14ac:dyDescent="0.25">
      <c r="A9" s="115">
        <v>8</v>
      </c>
      <c r="B9" s="116" t="s">
        <v>195</v>
      </c>
      <c r="C9" s="117" t="s">
        <v>196</v>
      </c>
      <c r="D9" s="116" t="s">
        <v>197</v>
      </c>
      <c r="E9" s="118">
        <v>0</v>
      </c>
      <c r="F9" s="119"/>
      <c r="G9" s="120"/>
      <c r="H9" s="120"/>
      <c r="I9" s="113"/>
      <c r="J9" s="121"/>
      <c r="K9" s="121"/>
      <c r="L9" s="121"/>
      <c r="M9" s="121"/>
      <c r="P9" s="115">
        <v>8</v>
      </c>
      <c r="Q9" s="116" t="s">
        <v>195</v>
      </c>
      <c r="R9" s="117" t="s">
        <v>196</v>
      </c>
      <c r="S9" s="116" t="s">
        <v>197</v>
      </c>
      <c r="T9" s="118">
        <v>0</v>
      </c>
      <c r="U9" s="119"/>
      <c r="V9" s="120"/>
      <c r="W9" s="113"/>
      <c r="X9" s="121">
        <v>0</v>
      </c>
      <c r="Y9" s="121">
        <v>0</v>
      </c>
      <c r="Z9" s="121">
        <v>0</v>
      </c>
      <c r="AA9" s="121">
        <v>0</v>
      </c>
      <c r="AB9" s="122">
        <v>0</v>
      </c>
      <c r="AC9" s="122">
        <v>0</v>
      </c>
    </row>
    <row r="10" spans="1:30" ht="409.5" x14ac:dyDescent="0.25">
      <c r="A10" s="115">
        <v>9</v>
      </c>
      <c r="B10" s="116" t="s">
        <v>198</v>
      </c>
      <c r="C10" s="117" t="s">
        <v>199</v>
      </c>
      <c r="D10" s="116" t="s">
        <v>200</v>
      </c>
      <c r="E10" s="118">
        <v>0</v>
      </c>
      <c r="F10" s="119"/>
      <c r="G10" s="120"/>
      <c r="H10" s="120"/>
      <c r="I10" s="113"/>
      <c r="J10" s="121"/>
      <c r="K10" s="121"/>
      <c r="L10" s="121"/>
      <c r="M10" s="121"/>
      <c r="P10" s="115">
        <v>9</v>
      </c>
      <c r="Q10" s="116" t="s">
        <v>198</v>
      </c>
      <c r="R10" s="117" t="s">
        <v>199</v>
      </c>
      <c r="S10" s="116" t="s">
        <v>200</v>
      </c>
      <c r="T10" s="118">
        <v>0</v>
      </c>
      <c r="U10" s="119"/>
      <c r="V10" s="120"/>
      <c r="W10" s="113"/>
      <c r="X10" s="121">
        <v>0</v>
      </c>
      <c r="Y10" s="121">
        <v>0</v>
      </c>
      <c r="Z10" s="121">
        <v>0</v>
      </c>
      <c r="AA10" s="121">
        <v>0</v>
      </c>
      <c r="AB10" s="122">
        <v>0</v>
      </c>
      <c r="AC10" s="122">
        <v>0</v>
      </c>
    </row>
    <row r="11" spans="1:30" ht="156.75" x14ac:dyDescent="0.25">
      <c r="A11" s="115">
        <v>10</v>
      </c>
      <c r="B11" s="116" t="s">
        <v>201</v>
      </c>
      <c r="C11" s="117" t="s">
        <v>202</v>
      </c>
      <c r="D11" s="116" t="s">
        <v>203</v>
      </c>
      <c r="E11" s="118">
        <v>0</v>
      </c>
      <c r="F11" s="119"/>
      <c r="G11" s="120"/>
      <c r="H11" s="120"/>
      <c r="I11" s="113"/>
      <c r="J11" s="121"/>
      <c r="K11" s="121"/>
      <c r="L11" s="121"/>
      <c r="M11" s="121"/>
      <c r="P11" s="115">
        <v>10</v>
      </c>
      <c r="Q11" s="116" t="s">
        <v>201</v>
      </c>
      <c r="R11" s="117" t="s">
        <v>202</v>
      </c>
      <c r="S11" s="116" t="s">
        <v>203</v>
      </c>
      <c r="T11" s="118">
        <v>0</v>
      </c>
      <c r="U11" s="119"/>
      <c r="V11" s="120"/>
      <c r="W11" s="113"/>
      <c r="X11" s="121">
        <v>0</v>
      </c>
      <c r="Y11" s="121">
        <v>0</v>
      </c>
      <c r="Z11" s="121">
        <v>0</v>
      </c>
      <c r="AA11" s="121">
        <v>0</v>
      </c>
      <c r="AB11" s="122">
        <v>0</v>
      </c>
      <c r="AC11" s="122">
        <v>0</v>
      </c>
    </row>
    <row r="12" spans="1:30" ht="156.75" x14ac:dyDescent="0.25">
      <c r="A12" s="115">
        <v>11</v>
      </c>
      <c r="B12" s="116" t="s">
        <v>204</v>
      </c>
      <c r="C12" s="117" t="s">
        <v>202</v>
      </c>
      <c r="D12" s="116" t="s">
        <v>178</v>
      </c>
      <c r="E12" s="118">
        <v>0</v>
      </c>
      <c r="F12" s="119"/>
      <c r="G12" s="120"/>
      <c r="H12" s="120"/>
      <c r="I12" s="113"/>
      <c r="J12" s="121">
        <v>4</v>
      </c>
      <c r="K12" s="121"/>
      <c r="L12" s="121"/>
      <c r="M12" s="121"/>
      <c r="P12" s="115">
        <v>11</v>
      </c>
      <c r="Q12" s="116" t="s">
        <v>204</v>
      </c>
      <c r="R12" s="117" t="s">
        <v>202</v>
      </c>
      <c r="S12" s="116" t="s">
        <v>178</v>
      </c>
      <c r="T12" s="118">
        <v>4</v>
      </c>
      <c r="U12" s="119"/>
      <c r="V12" s="120"/>
      <c r="W12" s="113"/>
      <c r="X12" s="121">
        <v>3</v>
      </c>
      <c r="Y12" s="121">
        <v>1</v>
      </c>
      <c r="Z12" s="121">
        <v>0</v>
      </c>
      <c r="AA12" s="121">
        <v>0</v>
      </c>
      <c r="AB12" s="122">
        <v>4</v>
      </c>
      <c r="AC12" s="122">
        <v>0</v>
      </c>
    </row>
    <row r="13" spans="1:30" ht="189.75" x14ac:dyDescent="0.25">
      <c r="A13" s="115">
        <v>12</v>
      </c>
      <c r="B13" s="116" t="s">
        <v>205</v>
      </c>
      <c r="C13" s="117" t="s">
        <v>206</v>
      </c>
      <c r="D13" s="116" t="s">
        <v>178</v>
      </c>
      <c r="E13" s="118">
        <v>0</v>
      </c>
      <c r="F13" s="119"/>
      <c r="G13" s="120"/>
      <c r="H13" s="120"/>
      <c r="I13" s="113"/>
      <c r="J13" s="121"/>
      <c r="K13" s="121"/>
      <c r="L13" s="121"/>
      <c r="M13" s="121"/>
      <c r="P13" s="115">
        <v>12</v>
      </c>
      <c r="Q13" s="116" t="s">
        <v>205</v>
      </c>
      <c r="R13" s="117" t="s">
        <v>206</v>
      </c>
      <c r="S13" s="116" t="s">
        <v>178</v>
      </c>
      <c r="T13" s="118">
        <v>0</v>
      </c>
      <c r="U13" s="119"/>
      <c r="V13" s="120"/>
      <c r="W13" s="113"/>
      <c r="X13" s="121">
        <v>0</v>
      </c>
      <c r="Y13" s="121">
        <v>0</v>
      </c>
      <c r="Z13" s="121">
        <v>0</v>
      </c>
      <c r="AA13" s="121">
        <v>0</v>
      </c>
      <c r="AB13" s="122">
        <v>0</v>
      </c>
      <c r="AC13" s="122">
        <v>0</v>
      </c>
    </row>
    <row r="14" spans="1:30" ht="66" x14ac:dyDescent="0.25">
      <c r="A14" s="115">
        <v>13</v>
      </c>
      <c r="B14" s="116" t="s">
        <v>207</v>
      </c>
      <c r="C14" s="117" t="s">
        <v>208</v>
      </c>
      <c r="D14" s="116" t="s">
        <v>209</v>
      </c>
      <c r="E14" s="118">
        <v>0</v>
      </c>
      <c r="F14" s="119"/>
      <c r="G14" s="120"/>
      <c r="H14" s="120"/>
      <c r="I14" s="113"/>
      <c r="J14" s="121"/>
      <c r="K14" s="121"/>
      <c r="L14" s="121"/>
      <c r="M14" s="121"/>
      <c r="P14" s="115">
        <v>13</v>
      </c>
      <c r="Q14" s="116" t="s">
        <v>207</v>
      </c>
      <c r="R14" s="117" t="s">
        <v>208</v>
      </c>
      <c r="S14" s="116" t="s">
        <v>209</v>
      </c>
      <c r="T14" s="118">
        <v>0</v>
      </c>
      <c r="U14" s="119"/>
      <c r="V14" s="120"/>
      <c r="W14" s="113"/>
      <c r="X14" s="121">
        <v>0</v>
      </c>
      <c r="Y14" s="121">
        <v>0</v>
      </c>
      <c r="Z14" s="121">
        <v>0</v>
      </c>
      <c r="AA14" s="121">
        <v>0</v>
      </c>
      <c r="AB14" s="122">
        <v>0</v>
      </c>
      <c r="AC14" s="122">
        <v>0</v>
      </c>
    </row>
    <row r="15" spans="1:30" ht="115.5" x14ac:dyDescent="0.25">
      <c r="A15" s="115">
        <v>14</v>
      </c>
      <c r="B15" s="116" t="s">
        <v>210</v>
      </c>
      <c r="C15" s="117" t="s">
        <v>211</v>
      </c>
      <c r="D15" s="116" t="s">
        <v>212</v>
      </c>
      <c r="E15" s="118">
        <v>0</v>
      </c>
      <c r="F15" s="119"/>
      <c r="G15" s="120"/>
      <c r="H15" s="120"/>
      <c r="I15" s="113"/>
      <c r="J15" s="121"/>
      <c r="K15" s="121"/>
      <c r="L15" s="121"/>
      <c r="M15" s="121"/>
      <c r="P15" s="115">
        <v>14</v>
      </c>
      <c r="Q15" s="116" t="s">
        <v>210</v>
      </c>
      <c r="R15" s="117" t="s">
        <v>211</v>
      </c>
      <c r="S15" s="116" t="s">
        <v>212</v>
      </c>
      <c r="T15" s="118">
        <v>0</v>
      </c>
      <c r="U15" s="119"/>
      <c r="V15" s="120"/>
      <c r="W15" s="113"/>
      <c r="X15" s="121">
        <v>0</v>
      </c>
      <c r="Y15" s="121">
        <v>0</v>
      </c>
      <c r="Z15" s="121">
        <v>0</v>
      </c>
      <c r="AA15" s="121">
        <v>0</v>
      </c>
      <c r="AB15" s="122">
        <v>0</v>
      </c>
      <c r="AC15" s="122">
        <v>0</v>
      </c>
    </row>
    <row r="16" spans="1:30" ht="247.5" x14ac:dyDescent="0.25">
      <c r="A16" s="115">
        <v>15</v>
      </c>
      <c r="B16" s="116" t="s">
        <v>213</v>
      </c>
      <c r="C16" s="117" t="s">
        <v>214</v>
      </c>
      <c r="D16" s="116" t="s">
        <v>215</v>
      </c>
      <c r="E16" s="118">
        <v>0</v>
      </c>
      <c r="F16" s="119"/>
      <c r="G16" s="120"/>
      <c r="H16" s="120"/>
      <c r="I16" s="113"/>
      <c r="J16" s="121">
        <v>15</v>
      </c>
      <c r="K16" s="121"/>
      <c r="L16" s="121"/>
      <c r="M16" s="121"/>
      <c r="P16" s="115">
        <v>15</v>
      </c>
      <c r="Q16" s="116" t="s">
        <v>213</v>
      </c>
      <c r="R16" s="117" t="s">
        <v>214</v>
      </c>
      <c r="S16" s="116" t="s">
        <v>215</v>
      </c>
      <c r="T16" s="118">
        <v>15</v>
      </c>
      <c r="U16" s="119"/>
      <c r="V16" s="120"/>
      <c r="W16" s="113"/>
      <c r="X16" s="121">
        <v>10</v>
      </c>
      <c r="Y16" s="121">
        <v>5</v>
      </c>
      <c r="Z16" s="121">
        <v>0</v>
      </c>
      <c r="AA16" s="121">
        <v>0</v>
      </c>
      <c r="AB16" s="122">
        <v>15</v>
      </c>
      <c r="AC16" s="122">
        <v>0</v>
      </c>
    </row>
    <row r="17" spans="1:29" ht="255.75" x14ac:dyDescent="0.25">
      <c r="A17" s="115">
        <v>16</v>
      </c>
      <c r="B17" s="116" t="s">
        <v>216</v>
      </c>
      <c r="C17" s="117" t="s">
        <v>217</v>
      </c>
      <c r="D17" s="116" t="s">
        <v>218</v>
      </c>
      <c r="E17" s="118">
        <v>0</v>
      </c>
      <c r="F17" s="119"/>
      <c r="G17" s="120"/>
      <c r="H17" s="120"/>
      <c r="I17" s="113"/>
      <c r="J17" s="121"/>
      <c r="K17" s="121"/>
      <c r="L17" s="121"/>
      <c r="M17" s="121"/>
      <c r="P17" s="115">
        <v>16</v>
      </c>
      <c r="Q17" s="116" t="s">
        <v>216</v>
      </c>
      <c r="R17" s="117" t="s">
        <v>217</v>
      </c>
      <c r="S17" s="116" t="s">
        <v>218</v>
      </c>
      <c r="T17" s="118">
        <v>0</v>
      </c>
      <c r="U17" s="119"/>
      <c r="V17" s="120"/>
      <c r="W17" s="113"/>
      <c r="X17" s="121">
        <v>0</v>
      </c>
      <c r="Y17" s="121">
        <v>0</v>
      </c>
      <c r="Z17" s="121">
        <v>0</v>
      </c>
      <c r="AA17" s="121">
        <v>0</v>
      </c>
      <c r="AB17" s="122">
        <v>0</v>
      </c>
      <c r="AC17" s="122">
        <v>0</v>
      </c>
    </row>
    <row r="18" spans="1:29" ht="255.75" x14ac:dyDescent="0.25">
      <c r="A18" s="115">
        <v>17</v>
      </c>
      <c r="B18" s="116" t="s">
        <v>219</v>
      </c>
      <c r="C18" s="117" t="s">
        <v>217</v>
      </c>
      <c r="D18" s="116" t="s">
        <v>220</v>
      </c>
      <c r="E18" s="118">
        <v>0</v>
      </c>
      <c r="F18" s="119"/>
      <c r="G18" s="120"/>
      <c r="H18" s="120"/>
      <c r="I18" s="113"/>
      <c r="J18" s="121"/>
      <c r="K18" s="121"/>
      <c r="L18" s="121"/>
      <c r="M18" s="121"/>
      <c r="P18" s="115">
        <v>17</v>
      </c>
      <c r="Q18" s="116" t="s">
        <v>219</v>
      </c>
      <c r="R18" s="117" t="s">
        <v>217</v>
      </c>
      <c r="S18" s="116" t="s">
        <v>220</v>
      </c>
      <c r="T18" s="118">
        <v>0</v>
      </c>
      <c r="U18" s="119"/>
      <c r="V18" s="120"/>
      <c r="W18" s="113"/>
      <c r="X18" s="121">
        <v>0</v>
      </c>
      <c r="Y18" s="121">
        <v>0</v>
      </c>
      <c r="Z18" s="121">
        <v>0</v>
      </c>
      <c r="AA18" s="121">
        <v>0</v>
      </c>
      <c r="AB18" s="122">
        <v>0</v>
      </c>
      <c r="AC18" s="122">
        <v>0</v>
      </c>
    </row>
    <row r="19" spans="1:29" ht="396" x14ac:dyDescent="0.25">
      <c r="A19" s="115">
        <v>18</v>
      </c>
      <c r="B19" s="116" t="s">
        <v>221</v>
      </c>
      <c r="C19" s="117" t="s">
        <v>222</v>
      </c>
      <c r="D19" s="116" t="s">
        <v>223</v>
      </c>
      <c r="E19" s="118">
        <v>0</v>
      </c>
      <c r="F19" s="119"/>
      <c r="G19" s="120"/>
      <c r="H19" s="120"/>
      <c r="I19" s="113"/>
      <c r="J19" s="121"/>
      <c r="K19" s="121"/>
      <c r="L19" s="121"/>
      <c r="M19" s="121"/>
      <c r="P19" s="115">
        <v>18</v>
      </c>
      <c r="Q19" s="116" t="s">
        <v>221</v>
      </c>
      <c r="R19" s="117" t="s">
        <v>222</v>
      </c>
      <c r="S19" s="116" t="s">
        <v>223</v>
      </c>
      <c r="T19" s="118">
        <v>0</v>
      </c>
      <c r="U19" s="119"/>
      <c r="V19" s="120"/>
      <c r="W19" s="113"/>
      <c r="X19" s="121">
        <v>0</v>
      </c>
      <c r="Y19" s="121">
        <v>0</v>
      </c>
      <c r="Z19" s="121">
        <v>0</v>
      </c>
      <c r="AA19" s="121">
        <v>0</v>
      </c>
      <c r="AB19" s="122">
        <v>0</v>
      </c>
      <c r="AC19" s="122">
        <v>0</v>
      </c>
    </row>
    <row r="20" spans="1:29" ht="288.75" x14ac:dyDescent="0.25">
      <c r="A20" s="115">
        <v>19</v>
      </c>
      <c r="B20" s="116" t="s">
        <v>224</v>
      </c>
      <c r="C20" s="117" t="s">
        <v>225</v>
      </c>
      <c r="D20" s="116" t="s">
        <v>178</v>
      </c>
      <c r="E20" s="118">
        <v>0</v>
      </c>
      <c r="F20" s="119"/>
      <c r="G20" s="120"/>
      <c r="H20" s="120"/>
      <c r="I20" s="113"/>
      <c r="J20" s="121">
        <v>10</v>
      </c>
      <c r="K20" s="121"/>
      <c r="L20" s="121"/>
      <c r="M20" s="121"/>
      <c r="P20" s="115">
        <v>19</v>
      </c>
      <c r="Q20" s="116" t="s">
        <v>224</v>
      </c>
      <c r="R20" s="117" t="s">
        <v>225</v>
      </c>
      <c r="S20" s="116" t="s">
        <v>178</v>
      </c>
      <c r="T20" s="118">
        <v>10</v>
      </c>
      <c r="U20" s="119"/>
      <c r="V20" s="120"/>
      <c r="W20" s="113"/>
      <c r="X20" s="121">
        <v>7</v>
      </c>
      <c r="Y20" s="121">
        <v>3</v>
      </c>
      <c r="Z20" s="121">
        <v>0</v>
      </c>
      <c r="AA20" s="121">
        <v>0</v>
      </c>
      <c r="AB20" s="122">
        <v>10</v>
      </c>
      <c r="AC20" s="122">
        <v>0</v>
      </c>
    </row>
    <row r="21" spans="1:29" ht="321.75" x14ac:dyDescent="0.25">
      <c r="A21" s="115">
        <v>20</v>
      </c>
      <c r="B21" s="116" t="s">
        <v>226</v>
      </c>
      <c r="C21" s="117" t="s">
        <v>227</v>
      </c>
      <c r="D21" s="116" t="s">
        <v>228</v>
      </c>
      <c r="E21" s="118">
        <v>0</v>
      </c>
      <c r="F21" s="119"/>
      <c r="G21" s="120"/>
      <c r="H21" s="120"/>
      <c r="I21" s="113"/>
      <c r="J21" s="121"/>
      <c r="K21" s="121"/>
      <c r="L21" s="121"/>
      <c r="M21" s="121"/>
      <c r="P21" s="115">
        <v>20</v>
      </c>
      <c r="Q21" s="116" t="s">
        <v>226</v>
      </c>
      <c r="R21" s="117" t="s">
        <v>227</v>
      </c>
      <c r="S21" s="116" t="s">
        <v>228</v>
      </c>
      <c r="T21" s="118">
        <v>0</v>
      </c>
      <c r="U21" s="119"/>
      <c r="V21" s="120"/>
      <c r="W21" s="113"/>
      <c r="X21" s="121">
        <v>0</v>
      </c>
      <c r="Y21" s="121">
        <v>0</v>
      </c>
      <c r="Z21" s="121">
        <v>0</v>
      </c>
      <c r="AA21" s="121">
        <v>0</v>
      </c>
      <c r="AB21" s="122">
        <v>0</v>
      </c>
      <c r="AC21" s="122">
        <v>0</v>
      </c>
    </row>
    <row r="22" spans="1:29" ht="214.5" x14ac:dyDescent="0.25">
      <c r="A22" s="115">
        <v>21</v>
      </c>
      <c r="B22" s="116" t="s">
        <v>229</v>
      </c>
      <c r="C22" s="117" t="s">
        <v>230</v>
      </c>
      <c r="D22" s="116" t="s">
        <v>231</v>
      </c>
      <c r="E22" s="118">
        <v>0</v>
      </c>
      <c r="F22" s="119"/>
      <c r="G22" s="120"/>
      <c r="H22" s="120"/>
      <c r="I22" s="113"/>
      <c r="J22" s="121">
        <v>8</v>
      </c>
      <c r="K22" s="121"/>
      <c r="L22" s="121"/>
      <c r="M22" s="121"/>
      <c r="P22" s="115">
        <v>21</v>
      </c>
      <c r="Q22" s="116" t="s">
        <v>229</v>
      </c>
      <c r="R22" s="117" t="s">
        <v>230</v>
      </c>
      <c r="S22" s="116" t="s">
        <v>231</v>
      </c>
      <c r="T22" s="118">
        <v>8</v>
      </c>
      <c r="U22" s="119"/>
      <c r="V22" s="120"/>
      <c r="W22" s="113"/>
      <c r="X22" s="121">
        <v>5</v>
      </c>
      <c r="Y22" s="121">
        <v>3</v>
      </c>
      <c r="Z22" s="121">
        <v>0</v>
      </c>
      <c r="AA22" s="121">
        <v>0</v>
      </c>
      <c r="AB22" s="122">
        <v>8</v>
      </c>
      <c r="AC22" s="122">
        <v>0</v>
      </c>
    </row>
    <row r="23" spans="1:29" ht="272.25" x14ac:dyDescent="0.25">
      <c r="A23" s="115">
        <v>22</v>
      </c>
      <c r="B23" s="116" t="s">
        <v>232</v>
      </c>
      <c r="C23" s="117" t="s">
        <v>233</v>
      </c>
      <c r="D23" s="116" t="s">
        <v>178</v>
      </c>
      <c r="E23" s="118">
        <v>0</v>
      </c>
      <c r="F23" s="119"/>
      <c r="G23" s="120"/>
      <c r="H23" s="120"/>
      <c r="I23" s="113"/>
      <c r="J23" s="121"/>
      <c r="K23" s="121"/>
      <c r="L23" s="121"/>
      <c r="M23" s="121"/>
      <c r="P23" s="115">
        <v>22</v>
      </c>
      <c r="Q23" s="116" t="s">
        <v>232</v>
      </c>
      <c r="R23" s="117" t="s">
        <v>233</v>
      </c>
      <c r="S23" s="116" t="s">
        <v>178</v>
      </c>
      <c r="T23" s="118">
        <v>0</v>
      </c>
      <c r="U23" s="119"/>
      <c r="V23" s="120"/>
      <c r="W23" s="113"/>
      <c r="X23" s="121">
        <v>0</v>
      </c>
      <c r="Y23" s="121">
        <v>0</v>
      </c>
      <c r="Z23" s="121">
        <v>0</v>
      </c>
      <c r="AA23" s="121">
        <v>0</v>
      </c>
      <c r="AB23" s="122">
        <v>0</v>
      </c>
      <c r="AC23" s="122">
        <v>0</v>
      </c>
    </row>
    <row r="24" spans="1:29" ht="272.25" x14ac:dyDescent="0.25">
      <c r="A24" s="115">
        <v>23</v>
      </c>
      <c r="B24" s="116" t="s">
        <v>234</v>
      </c>
      <c r="C24" s="117" t="s">
        <v>233</v>
      </c>
      <c r="D24" s="116" t="s">
        <v>235</v>
      </c>
      <c r="E24" s="118">
        <v>0</v>
      </c>
      <c r="F24" s="119"/>
      <c r="G24" s="120"/>
      <c r="H24" s="120"/>
      <c r="I24" s="113"/>
      <c r="J24" s="121"/>
      <c r="K24" s="121"/>
      <c r="L24" s="121"/>
      <c r="M24" s="121"/>
      <c r="P24" s="115">
        <v>23</v>
      </c>
      <c r="Q24" s="116" t="s">
        <v>234</v>
      </c>
      <c r="R24" s="117" t="s">
        <v>233</v>
      </c>
      <c r="S24" s="116" t="s">
        <v>235</v>
      </c>
      <c r="T24" s="118">
        <v>0</v>
      </c>
      <c r="U24" s="119"/>
      <c r="V24" s="120"/>
      <c r="W24" s="113"/>
      <c r="X24" s="121">
        <v>0</v>
      </c>
      <c r="Y24" s="121">
        <v>0</v>
      </c>
      <c r="Z24" s="121">
        <v>0</v>
      </c>
      <c r="AA24" s="121">
        <v>0</v>
      </c>
      <c r="AB24" s="122">
        <v>0</v>
      </c>
      <c r="AC24" s="122">
        <v>0</v>
      </c>
    </row>
    <row r="25" spans="1:29" ht="272.25" x14ac:dyDescent="0.25">
      <c r="A25" s="115">
        <v>24</v>
      </c>
      <c r="B25" s="116" t="s">
        <v>236</v>
      </c>
      <c r="C25" s="117" t="s">
        <v>233</v>
      </c>
      <c r="D25" s="116" t="s">
        <v>237</v>
      </c>
      <c r="E25" s="118">
        <v>0</v>
      </c>
      <c r="F25" s="119"/>
      <c r="G25" s="120"/>
      <c r="H25" s="120"/>
      <c r="I25" s="113"/>
      <c r="J25" s="121"/>
      <c r="K25" s="121"/>
      <c r="L25" s="121"/>
      <c r="M25" s="121"/>
      <c r="P25" s="115">
        <v>24</v>
      </c>
      <c r="Q25" s="116" t="s">
        <v>236</v>
      </c>
      <c r="R25" s="117" t="s">
        <v>233</v>
      </c>
      <c r="S25" s="116" t="s">
        <v>237</v>
      </c>
      <c r="T25" s="118">
        <v>0</v>
      </c>
      <c r="U25" s="119"/>
      <c r="V25" s="120"/>
      <c r="W25" s="113"/>
      <c r="X25" s="121">
        <v>0</v>
      </c>
      <c r="Y25" s="121">
        <v>0</v>
      </c>
      <c r="Z25" s="121">
        <v>0</v>
      </c>
      <c r="AA25" s="121">
        <v>0</v>
      </c>
      <c r="AB25" s="122">
        <v>0</v>
      </c>
      <c r="AC25" s="122">
        <v>0</v>
      </c>
    </row>
    <row r="26" spans="1:29" ht="231" x14ac:dyDescent="0.25">
      <c r="A26" s="115">
        <v>25</v>
      </c>
      <c r="B26" s="116" t="s">
        <v>238</v>
      </c>
      <c r="C26" s="117" t="s">
        <v>239</v>
      </c>
      <c r="D26" s="116" t="s">
        <v>240</v>
      </c>
      <c r="E26" s="118">
        <v>0</v>
      </c>
      <c r="F26" s="119"/>
      <c r="G26" s="120"/>
      <c r="H26" s="120"/>
      <c r="I26" s="113"/>
      <c r="J26" s="121"/>
      <c r="K26" s="121"/>
      <c r="L26" s="121"/>
      <c r="M26" s="121"/>
      <c r="P26" s="115">
        <v>25</v>
      </c>
      <c r="Q26" s="116" t="s">
        <v>238</v>
      </c>
      <c r="R26" s="117" t="s">
        <v>239</v>
      </c>
      <c r="S26" s="116" t="s">
        <v>240</v>
      </c>
      <c r="T26" s="118">
        <v>0</v>
      </c>
      <c r="U26" s="119"/>
      <c r="V26" s="120"/>
      <c r="W26" s="113"/>
      <c r="X26" s="121">
        <v>0</v>
      </c>
      <c r="Y26" s="121">
        <v>0</v>
      </c>
      <c r="Z26" s="121">
        <v>0</v>
      </c>
      <c r="AA26" s="121">
        <v>0</v>
      </c>
      <c r="AB26" s="122">
        <v>0</v>
      </c>
      <c r="AC26" s="122">
        <v>0</v>
      </c>
    </row>
    <row r="27" spans="1:29" ht="33" x14ac:dyDescent="0.25">
      <c r="A27" s="115">
        <v>26</v>
      </c>
      <c r="B27" s="116" t="s">
        <v>241</v>
      </c>
      <c r="C27" s="117" t="s">
        <v>242</v>
      </c>
      <c r="D27" s="116" t="s">
        <v>243</v>
      </c>
      <c r="E27" s="118">
        <v>0</v>
      </c>
      <c r="F27" s="119"/>
      <c r="G27" s="120"/>
      <c r="H27" s="120"/>
      <c r="I27" s="113"/>
      <c r="J27" s="121">
        <v>10</v>
      </c>
      <c r="K27" s="121"/>
      <c r="L27" s="121"/>
      <c r="M27" s="121"/>
      <c r="P27" s="115">
        <v>26</v>
      </c>
      <c r="Q27" s="116" t="s">
        <v>241</v>
      </c>
      <c r="R27" s="117" t="s">
        <v>242</v>
      </c>
      <c r="S27" s="116" t="s">
        <v>243</v>
      </c>
      <c r="T27" s="118">
        <v>10</v>
      </c>
      <c r="U27" s="119"/>
      <c r="V27" s="120"/>
      <c r="W27" s="113"/>
      <c r="X27" s="121">
        <v>10</v>
      </c>
      <c r="Y27" s="121">
        <v>0</v>
      </c>
      <c r="Z27" s="121">
        <v>0</v>
      </c>
      <c r="AA27" s="121">
        <v>0</v>
      </c>
      <c r="AB27" s="122">
        <v>10</v>
      </c>
      <c r="AC27" s="122">
        <v>0</v>
      </c>
    </row>
    <row r="28" spans="1:29" ht="189.75" x14ac:dyDescent="0.25">
      <c r="A28" s="115">
        <v>27</v>
      </c>
      <c r="B28" s="116" t="s">
        <v>244</v>
      </c>
      <c r="C28" s="117" t="s">
        <v>245</v>
      </c>
      <c r="D28" s="116" t="s">
        <v>178</v>
      </c>
      <c r="E28" s="118">
        <v>0</v>
      </c>
      <c r="F28" s="119"/>
      <c r="G28" s="120"/>
      <c r="H28" s="120"/>
      <c r="I28" s="113"/>
      <c r="J28" s="121">
        <v>8</v>
      </c>
      <c r="K28" s="121"/>
      <c r="L28" s="121"/>
      <c r="M28" s="121"/>
      <c r="P28" s="115">
        <v>27</v>
      </c>
      <c r="Q28" s="116" t="s">
        <v>244</v>
      </c>
      <c r="R28" s="117" t="s">
        <v>245</v>
      </c>
      <c r="S28" s="116" t="s">
        <v>178</v>
      </c>
      <c r="T28" s="118">
        <v>8</v>
      </c>
      <c r="U28" s="119"/>
      <c r="V28" s="120"/>
      <c r="W28" s="113"/>
      <c r="X28" s="121">
        <v>5</v>
      </c>
      <c r="Y28" s="121">
        <v>3</v>
      </c>
      <c r="Z28" s="121">
        <v>0</v>
      </c>
      <c r="AA28" s="121">
        <v>0</v>
      </c>
      <c r="AB28" s="122">
        <v>8</v>
      </c>
      <c r="AC28" s="122">
        <v>0</v>
      </c>
    </row>
    <row r="29" spans="1:29" ht="247.5" x14ac:dyDescent="0.25">
      <c r="A29" s="115">
        <v>28</v>
      </c>
      <c r="B29" s="116" t="s">
        <v>246</v>
      </c>
      <c r="C29" s="117" t="s">
        <v>247</v>
      </c>
      <c r="D29" s="116" t="s">
        <v>218</v>
      </c>
      <c r="E29" s="118">
        <v>0</v>
      </c>
      <c r="F29" s="119"/>
      <c r="G29" s="120"/>
      <c r="H29" s="120"/>
      <c r="I29" s="113"/>
      <c r="J29" s="121"/>
      <c r="K29" s="121"/>
      <c r="L29" s="121"/>
      <c r="M29" s="121"/>
      <c r="P29" s="115">
        <v>28</v>
      </c>
      <c r="Q29" s="116" t="s">
        <v>246</v>
      </c>
      <c r="R29" s="117" t="s">
        <v>247</v>
      </c>
      <c r="S29" s="116" t="s">
        <v>218</v>
      </c>
      <c r="T29" s="118">
        <v>0</v>
      </c>
      <c r="U29" s="119"/>
      <c r="V29" s="120"/>
      <c r="W29" s="113"/>
      <c r="X29" s="121">
        <v>0</v>
      </c>
      <c r="Y29" s="121">
        <v>0</v>
      </c>
      <c r="Z29" s="121">
        <v>0</v>
      </c>
      <c r="AA29" s="121">
        <v>0</v>
      </c>
      <c r="AB29" s="122">
        <v>0</v>
      </c>
      <c r="AC29" s="122">
        <v>0</v>
      </c>
    </row>
    <row r="30" spans="1:29" ht="247.5" x14ac:dyDescent="0.25">
      <c r="A30" s="115">
        <v>29</v>
      </c>
      <c r="B30" s="116" t="s">
        <v>248</v>
      </c>
      <c r="C30" s="117" t="s">
        <v>247</v>
      </c>
      <c r="D30" s="116" t="s">
        <v>249</v>
      </c>
      <c r="E30" s="118">
        <v>0</v>
      </c>
      <c r="F30" s="119"/>
      <c r="G30" s="120"/>
      <c r="H30" s="120"/>
      <c r="I30" s="113"/>
      <c r="J30" s="121"/>
      <c r="K30" s="121"/>
      <c r="L30" s="121"/>
      <c r="M30" s="121"/>
      <c r="P30" s="115">
        <v>29</v>
      </c>
      <c r="Q30" s="116" t="s">
        <v>248</v>
      </c>
      <c r="R30" s="117" t="s">
        <v>247</v>
      </c>
      <c r="S30" s="116" t="s">
        <v>249</v>
      </c>
      <c r="T30" s="118">
        <v>0</v>
      </c>
      <c r="U30" s="119"/>
      <c r="V30" s="120"/>
      <c r="W30" s="113"/>
      <c r="X30" s="121">
        <v>0</v>
      </c>
      <c r="Y30" s="121">
        <v>0</v>
      </c>
      <c r="Z30" s="121">
        <v>0</v>
      </c>
      <c r="AA30" s="121">
        <v>0</v>
      </c>
      <c r="AB30" s="122">
        <v>0</v>
      </c>
      <c r="AC30" s="122">
        <v>0</v>
      </c>
    </row>
    <row r="31" spans="1:29" ht="288.75" x14ac:dyDescent="0.25">
      <c r="A31" s="115">
        <v>30</v>
      </c>
      <c r="B31" s="116" t="s">
        <v>250</v>
      </c>
      <c r="C31" s="117" t="s">
        <v>251</v>
      </c>
      <c r="D31" s="116" t="s">
        <v>240</v>
      </c>
      <c r="E31" s="118">
        <v>0</v>
      </c>
      <c r="F31" s="119"/>
      <c r="G31" s="120"/>
      <c r="H31" s="120"/>
      <c r="I31" s="113"/>
      <c r="J31" s="121">
        <v>15</v>
      </c>
      <c r="K31" s="121"/>
      <c r="L31" s="121"/>
      <c r="M31" s="121"/>
      <c r="P31" s="115">
        <v>30</v>
      </c>
      <c r="Q31" s="116" t="s">
        <v>250</v>
      </c>
      <c r="R31" s="117" t="s">
        <v>251</v>
      </c>
      <c r="S31" s="116" t="s">
        <v>240</v>
      </c>
      <c r="T31" s="118">
        <v>15</v>
      </c>
      <c r="U31" s="119"/>
      <c r="V31" s="120"/>
      <c r="W31" s="113"/>
      <c r="X31" s="121">
        <v>10</v>
      </c>
      <c r="Y31" s="121">
        <v>5</v>
      </c>
      <c r="Z31" s="121">
        <v>0</v>
      </c>
      <c r="AA31" s="121">
        <v>0</v>
      </c>
      <c r="AB31" s="122">
        <v>15</v>
      </c>
      <c r="AC31" s="122">
        <v>0</v>
      </c>
    </row>
    <row r="32" spans="1:29" ht="288.75" x14ac:dyDescent="0.25">
      <c r="A32" s="115">
        <v>31</v>
      </c>
      <c r="B32" s="116" t="s">
        <v>252</v>
      </c>
      <c r="C32" s="117" t="s">
        <v>251</v>
      </c>
      <c r="D32" s="116" t="s">
        <v>253</v>
      </c>
      <c r="E32" s="118">
        <v>0</v>
      </c>
      <c r="F32" s="119"/>
      <c r="G32" s="120"/>
      <c r="H32" s="120"/>
      <c r="I32" s="113"/>
      <c r="J32" s="121"/>
      <c r="K32" s="121"/>
      <c r="L32" s="121"/>
      <c r="M32" s="121"/>
      <c r="P32" s="115">
        <v>31</v>
      </c>
      <c r="Q32" s="116" t="s">
        <v>252</v>
      </c>
      <c r="R32" s="117" t="s">
        <v>251</v>
      </c>
      <c r="S32" s="116" t="s">
        <v>253</v>
      </c>
      <c r="T32" s="118">
        <v>0</v>
      </c>
      <c r="U32" s="119"/>
      <c r="V32" s="120"/>
      <c r="W32" s="113"/>
      <c r="X32" s="121">
        <v>0</v>
      </c>
      <c r="Y32" s="121">
        <v>0</v>
      </c>
      <c r="Z32" s="121">
        <v>0</v>
      </c>
      <c r="AA32" s="121">
        <v>0</v>
      </c>
      <c r="AB32" s="122">
        <v>0</v>
      </c>
      <c r="AC32" s="122">
        <v>0</v>
      </c>
    </row>
    <row r="33" spans="1:29" ht="288.75" x14ac:dyDescent="0.25">
      <c r="A33" s="115">
        <v>32</v>
      </c>
      <c r="B33" s="116" t="s">
        <v>254</v>
      </c>
      <c r="C33" s="117" t="s">
        <v>255</v>
      </c>
      <c r="D33" s="116" t="s">
        <v>256</v>
      </c>
      <c r="E33" s="118">
        <v>0</v>
      </c>
      <c r="F33" s="119"/>
      <c r="G33" s="120"/>
      <c r="H33" s="120"/>
      <c r="I33" s="113"/>
      <c r="J33" s="121"/>
      <c r="K33" s="121"/>
      <c r="L33" s="121"/>
      <c r="M33" s="121"/>
      <c r="P33" s="115">
        <v>32</v>
      </c>
      <c r="Q33" s="116" t="s">
        <v>254</v>
      </c>
      <c r="R33" s="117" t="s">
        <v>255</v>
      </c>
      <c r="S33" s="116" t="s">
        <v>256</v>
      </c>
      <c r="T33" s="118">
        <v>0</v>
      </c>
      <c r="U33" s="119"/>
      <c r="V33" s="120"/>
      <c r="W33" s="113"/>
      <c r="X33" s="121">
        <v>0</v>
      </c>
      <c r="Y33" s="121">
        <v>0</v>
      </c>
      <c r="Z33" s="121">
        <v>0</v>
      </c>
      <c r="AA33" s="121">
        <v>0</v>
      </c>
      <c r="AB33" s="122">
        <v>0</v>
      </c>
      <c r="AC33" s="122">
        <v>0</v>
      </c>
    </row>
    <row r="34" spans="1:29" ht="49.5" x14ac:dyDescent="0.25">
      <c r="A34" s="115">
        <v>33</v>
      </c>
      <c r="B34" s="116" t="s">
        <v>257</v>
      </c>
      <c r="C34" s="117" t="s">
        <v>258</v>
      </c>
      <c r="D34" s="116" t="s">
        <v>178</v>
      </c>
      <c r="E34" s="118">
        <v>0</v>
      </c>
      <c r="F34" s="119"/>
      <c r="G34" s="120"/>
      <c r="H34" s="120"/>
      <c r="I34" s="113"/>
      <c r="J34" s="121">
        <v>8</v>
      </c>
      <c r="K34" s="121"/>
      <c r="L34" s="121"/>
      <c r="M34" s="121"/>
      <c r="P34" s="115">
        <v>33</v>
      </c>
      <c r="Q34" s="116" t="s">
        <v>257</v>
      </c>
      <c r="R34" s="117" t="s">
        <v>258</v>
      </c>
      <c r="S34" s="116" t="s">
        <v>178</v>
      </c>
      <c r="T34" s="118">
        <v>8</v>
      </c>
      <c r="U34" s="119"/>
      <c r="V34" s="120"/>
      <c r="W34" s="113"/>
      <c r="X34" s="121">
        <v>5</v>
      </c>
      <c r="Y34" s="121">
        <v>3</v>
      </c>
      <c r="Z34" s="121">
        <v>0</v>
      </c>
      <c r="AA34" s="121">
        <v>0</v>
      </c>
      <c r="AB34" s="122">
        <v>8</v>
      </c>
      <c r="AC34" s="122">
        <v>0</v>
      </c>
    </row>
    <row r="35" spans="1:29" ht="49.5" x14ac:dyDescent="0.25">
      <c r="A35" s="115">
        <v>34</v>
      </c>
      <c r="B35" s="116" t="s">
        <v>259</v>
      </c>
      <c r="C35" s="117" t="s">
        <v>260</v>
      </c>
      <c r="D35" s="116" t="s">
        <v>261</v>
      </c>
      <c r="E35" s="118">
        <v>0</v>
      </c>
      <c r="F35" s="119"/>
      <c r="G35" s="120"/>
      <c r="H35" s="120"/>
      <c r="I35" s="113"/>
      <c r="J35" s="121"/>
      <c r="K35" s="121"/>
      <c r="L35" s="121"/>
      <c r="M35" s="121"/>
      <c r="P35" s="115">
        <v>34</v>
      </c>
      <c r="Q35" s="116" t="s">
        <v>259</v>
      </c>
      <c r="R35" s="117" t="s">
        <v>260</v>
      </c>
      <c r="S35" s="116" t="s">
        <v>261</v>
      </c>
      <c r="T35" s="118">
        <v>0</v>
      </c>
      <c r="U35" s="119"/>
      <c r="V35" s="120"/>
      <c r="W35" s="113"/>
      <c r="X35" s="121">
        <v>0</v>
      </c>
      <c r="Y35" s="121">
        <v>0</v>
      </c>
      <c r="Z35" s="121">
        <v>0</v>
      </c>
      <c r="AA35" s="121">
        <v>0</v>
      </c>
      <c r="AB35" s="122">
        <v>0</v>
      </c>
      <c r="AC35" s="122">
        <v>0</v>
      </c>
    </row>
    <row r="36" spans="1:29" ht="41.25" x14ac:dyDescent="0.25">
      <c r="A36" s="115">
        <v>35</v>
      </c>
      <c r="B36" s="116" t="s">
        <v>262</v>
      </c>
      <c r="C36" s="117" t="s">
        <v>263</v>
      </c>
      <c r="D36" s="116" t="s">
        <v>264</v>
      </c>
      <c r="E36" s="118">
        <v>0</v>
      </c>
      <c r="F36" s="119"/>
      <c r="G36" s="120"/>
      <c r="H36" s="120"/>
      <c r="I36" s="113"/>
      <c r="J36" s="121"/>
      <c r="K36" s="121"/>
      <c r="L36" s="121"/>
      <c r="M36" s="121"/>
      <c r="P36" s="115">
        <v>35</v>
      </c>
      <c r="Q36" s="116" t="s">
        <v>262</v>
      </c>
      <c r="R36" s="117" t="s">
        <v>263</v>
      </c>
      <c r="S36" s="116" t="s">
        <v>264</v>
      </c>
      <c r="T36" s="118">
        <v>0</v>
      </c>
      <c r="U36" s="119"/>
      <c r="V36" s="120"/>
      <c r="W36" s="113"/>
      <c r="X36" s="121">
        <v>0</v>
      </c>
      <c r="Y36" s="121">
        <v>0</v>
      </c>
      <c r="Z36" s="121">
        <v>0</v>
      </c>
      <c r="AA36" s="121">
        <v>0</v>
      </c>
      <c r="AB36" s="122">
        <v>0</v>
      </c>
      <c r="AC36" s="122">
        <v>0</v>
      </c>
    </row>
    <row r="37" spans="1:29" ht="33" x14ac:dyDescent="0.25">
      <c r="A37" s="115">
        <v>36</v>
      </c>
      <c r="B37" s="116" t="s">
        <v>265</v>
      </c>
      <c r="C37" s="117" t="s">
        <v>263</v>
      </c>
      <c r="D37" s="116" t="s">
        <v>240</v>
      </c>
      <c r="E37" s="118">
        <v>0</v>
      </c>
      <c r="F37" s="119"/>
      <c r="G37" s="120"/>
      <c r="H37" s="120"/>
      <c r="I37" s="113"/>
      <c r="J37" s="121"/>
      <c r="K37" s="121"/>
      <c r="L37" s="121"/>
      <c r="M37" s="121"/>
      <c r="P37" s="115">
        <v>36</v>
      </c>
      <c r="Q37" s="116" t="s">
        <v>265</v>
      </c>
      <c r="R37" s="117" t="s">
        <v>263</v>
      </c>
      <c r="S37" s="116" t="s">
        <v>240</v>
      </c>
      <c r="T37" s="118">
        <v>0</v>
      </c>
      <c r="U37" s="119"/>
      <c r="V37" s="120"/>
      <c r="W37" s="113"/>
      <c r="X37" s="121">
        <v>0</v>
      </c>
      <c r="Y37" s="121">
        <v>0</v>
      </c>
      <c r="Z37" s="121">
        <v>0</v>
      </c>
      <c r="AA37" s="121">
        <v>0</v>
      </c>
      <c r="AB37" s="122">
        <v>0</v>
      </c>
      <c r="AC37" s="122">
        <v>0</v>
      </c>
    </row>
    <row r="38" spans="1:29" ht="231" x14ac:dyDescent="0.25">
      <c r="A38" s="115">
        <v>37</v>
      </c>
      <c r="B38" s="116" t="s">
        <v>266</v>
      </c>
      <c r="C38" s="117" t="s">
        <v>267</v>
      </c>
      <c r="D38" s="116" t="s">
        <v>268</v>
      </c>
      <c r="E38" s="118">
        <v>0</v>
      </c>
      <c r="F38" s="119"/>
      <c r="G38" s="120"/>
      <c r="H38" s="120"/>
      <c r="I38" s="113"/>
      <c r="J38" s="121"/>
      <c r="K38" s="121"/>
      <c r="L38" s="121"/>
      <c r="M38" s="121"/>
      <c r="P38" s="115">
        <v>37</v>
      </c>
      <c r="Q38" s="116" t="s">
        <v>266</v>
      </c>
      <c r="R38" s="117" t="s">
        <v>267</v>
      </c>
      <c r="S38" s="116" t="s">
        <v>268</v>
      </c>
      <c r="T38" s="118">
        <v>0</v>
      </c>
      <c r="U38" s="119"/>
      <c r="V38" s="120"/>
      <c r="W38" s="113"/>
      <c r="X38" s="121">
        <v>0</v>
      </c>
      <c r="Y38" s="121">
        <v>0</v>
      </c>
      <c r="Z38" s="121">
        <v>0</v>
      </c>
      <c r="AA38" s="121">
        <v>0</v>
      </c>
      <c r="AB38" s="122">
        <v>0</v>
      </c>
      <c r="AC38" s="122">
        <v>0</v>
      </c>
    </row>
    <row r="39" spans="1:29" ht="231" x14ac:dyDescent="0.25">
      <c r="A39" s="115">
        <v>38</v>
      </c>
      <c r="B39" s="116" t="s">
        <v>269</v>
      </c>
      <c r="C39" s="117" t="s">
        <v>267</v>
      </c>
      <c r="D39" s="116" t="s">
        <v>270</v>
      </c>
      <c r="E39" s="118">
        <v>0</v>
      </c>
      <c r="F39" s="119"/>
      <c r="G39" s="120"/>
      <c r="H39" s="120"/>
      <c r="I39" s="113"/>
      <c r="J39" s="121"/>
      <c r="K39" s="121"/>
      <c r="L39" s="121"/>
      <c r="M39" s="121"/>
      <c r="P39" s="115">
        <v>38</v>
      </c>
      <c r="Q39" s="116" t="s">
        <v>269</v>
      </c>
      <c r="R39" s="117" t="s">
        <v>267</v>
      </c>
      <c r="S39" s="116" t="s">
        <v>270</v>
      </c>
      <c r="T39" s="118">
        <v>0</v>
      </c>
      <c r="U39" s="119"/>
      <c r="V39" s="120"/>
      <c r="W39" s="113"/>
      <c r="X39" s="121">
        <v>0</v>
      </c>
      <c r="Y39" s="121">
        <v>0</v>
      </c>
      <c r="Z39" s="121">
        <v>0</v>
      </c>
      <c r="AA39" s="121">
        <v>0</v>
      </c>
      <c r="AB39" s="122">
        <v>0</v>
      </c>
      <c r="AC39" s="122">
        <v>0</v>
      </c>
    </row>
    <row r="40" spans="1:29" ht="115.5" x14ac:dyDescent="0.25">
      <c r="A40" s="115">
        <v>39</v>
      </c>
      <c r="B40" s="116" t="s">
        <v>271</v>
      </c>
      <c r="C40" s="117" t="s">
        <v>272</v>
      </c>
      <c r="D40" s="116" t="s">
        <v>240</v>
      </c>
      <c r="E40" s="118">
        <v>0</v>
      </c>
      <c r="F40" s="119"/>
      <c r="G40" s="120"/>
      <c r="H40" s="120"/>
      <c r="I40" s="113"/>
      <c r="J40" s="121"/>
      <c r="K40" s="121"/>
      <c r="L40" s="121"/>
      <c r="M40" s="121"/>
      <c r="P40" s="115">
        <v>39</v>
      </c>
      <c r="Q40" s="116" t="s">
        <v>271</v>
      </c>
      <c r="R40" s="117" t="s">
        <v>272</v>
      </c>
      <c r="S40" s="116" t="s">
        <v>240</v>
      </c>
      <c r="T40" s="118">
        <v>0</v>
      </c>
      <c r="U40" s="119"/>
      <c r="V40" s="120"/>
      <c r="W40" s="113"/>
      <c r="X40" s="121">
        <v>0</v>
      </c>
      <c r="Y40" s="121">
        <v>0</v>
      </c>
      <c r="Z40" s="121">
        <v>0</v>
      </c>
      <c r="AA40" s="121">
        <v>0</v>
      </c>
      <c r="AB40" s="122">
        <v>0</v>
      </c>
      <c r="AC40" s="122">
        <v>0</v>
      </c>
    </row>
    <row r="41" spans="1:29" ht="148.5" x14ac:dyDescent="0.25">
      <c r="A41" s="115">
        <v>40</v>
      </c>
      <c r="B41" s="116" t="s">
        <v>273</v>
      </c>
      <c r="C41" s="117" t="s">
        <v>274</v>
      </c>
      <c r="D41" s="116" t="s">
        <v>215</v>
      </c>
      <c r="E41" s="118">
        <v>0</v>
      </c>
      <c r="F41" s="119"/>
      <c r="G41" s="120"/>
      <c r="H41" s="120"/>
      <c r="I41" s="113"/>
      <c r="J41" s="121"/>
      <c r="K41" s="121"/>
      <c r="L41" s="121"/>
      <c r="M41" s="121"/>
      <c r="P41" s="115">
        <v>40</v>
      </c>
      <c r="Q41" s="116" t="s">
        <v>273</v>
      </c>
      <c r="R41" s="117" t="s">
        <v>274</v>
      </c>
      <c r="S41" s="116" t="s">
        <v>215</v>
      </c>
      <c r="T41" s="118">
        <v>0</v>
      </c>
      <c r="U41" s="119"/>
      <c r="V41" s="120"/>
      <c r="W41" s="113"/>
      <c r="X41" s="121">
        <v>0</v>
      </c>
      <c r="Y41" s="121">
        <v>0</v>
      </c>
      <c r="Z41" s="121">
        <v>0</v>
      </c>
      <c r="AA41" s="121">
        <v>0</v>
      </c>
      <c r="AB41" s="122">
        <v>0</v>
      </c>
      <c r="AC41" s="122">
        <v>0</v>
      </c>
    </row>
    <row r="42" spans="1:29" ht="214.5" x14ac:dyDescent="0.25">
      <c r="A42" s="115">
        <v>41</v>
      </c>
      <c r="B42" s="116" t="s">
        <v>275</v>
      </c>
      <c r="C42" s="117" t="s">
        <v>276</v>
      </c>
      <c r="D42" s="116" t="s">
        <v>277</v>
      </c>
      <c r="E42" s="118">
        <v>0</v>
      </c>
      <c r="F42" s="119"/>
      <c r="G42" s="120"/>
      <c r="H42" s="120"/>
      <c r="I42" s="113"/>
      <c r="J42" s="121"/>
      <c r="K42" s="121"/>
      <c r="L42" s="121"/>
      <c r="M42" s="121"/>
      <c r="P42" s="115">
        <v>41</v>
      </c>
      <c r="Q42" s="116" t="s">
        <v>275</v>
      </c>
      <c r="R42" s="117" t="s">
        <v>276</v>
      </c>
      <c r="S42" s="116" t="s">
        <v>277</v>
      </c>
      <c r="T42" s="118">
        <v>0</v>
      </c>
      <c r="U42" s="119"/>
      <c r="V42" s="120"/>
      <c r="W42" s="113"/>
      <c r="X42" s="121">
        <v>0</v>
      </c>
      <c r="Y42" s="121">
        <v>0</v>
      </c>
      <c r="Z42" s="121">
        <v>0</v>
      </c>
      <c r="AA42" s="121">
        <v>0</v>
      </c>
      <c r="AB42" s="122">
        <v>0</v>
      </c>
      <c r="AC42" s="122">
        <v>0</v>
      </c>
    </row>
    <row r="43" spans="1:29" ht="74.25" x14ac:dyDescent="0.25">
      <c r="A43" s="115">
        <v>42</v>
      </c>
      <c r="B43" s="116" t="s">
        <v>278</v>
      </c>
      <c r="C43" s="117" t="s">
        <v>279</v>
      </c>
      <c r="D43" s="116" t="s">
        <v>280</v>
      </c>
      <c r="E43" s="118">
        <v>0</v>
      </c>
      <c r="F43" s="119"/>
      <c r="G43" s="120"/>
      <c r="H43" s="120"/>
      <c r="I43" s="113"/>
      <c r="J43" s="121"/>
      <c r="K43" s="121"/>
      <c r="L43" s="121"/>
      <c r="M43" s="121"/>
      <c r="P43" s="115">
        <v>42</v>
      </c>
      <c r="Q43" s="116" t="s">
        <v>278</v>
      </c>
      <c r="R43" s="117" t="s">
        <v>279</v>
      </c>
      <c r="S43" s="116" t="s">
        <v>280</v>
      </c>
      <c r="T43" s="118">
        <v>0</v>
      </c>
      <c r="U43" s="119"/>
      <c r="V43" s="120"/>
      <c r="W43" s="113"/>
      <c r="X43" s="121">
        <v>0</v>
      </c>
      <c r="Y43" s="121">
        <v>0</v>
      </c>
      <c r="Z43" s="121">
        <v>0</v>
      </c>
      <c r="AA43" s="121">
        <v>0</v>
      </c>
      <c r="AB43" s="122">
        <v>0</v>
      </c>
      <c r="AC43" s="122">
        <v>0</v>
      </c>
    </row>
    <row r="44" spans="1:29" ht="41.25" x14ac:dyDescent="0.25">
      <c r="A44" s="115">
        <v>43</v>
      </c>
      <c r="B44" s="116" t="s">
        <v>281</v>
      </c>
      <c r="C44" s="117" t="s">
        <v>282</v>
      </c>
      <c r="D44" s="116" t="s">
        <v>283</v>
      </c>
      <c r="E44" s="118">
        <v>0</v>
      </c>
      <c r="F44" s="119"/>
      <c r="G44" s="120"/>
      <c r="H44" s="120"/>
      <c r="I44" s="113"/>
      <c r="J44" s="121"/>
      <c r="K44" s="121"/>
      <c r="L44" s="121"/>
      <c r="M44" s="121"/>
      <c r="P44" s="115">
        <v>43</v>
      </c>
      <c r="Q44" s="116" t="s">
        <v>281</v>
      </c>
      <c r="R44" s="117" t="s">
        <v>282</v>
      </c>
      <c r="S44" s="116" t="s">
        <v>283</v>
      </c>
      <c r="T44" s="118">
        <v>0</v>
      </c>
      <c r="U44" s="119"/>
      <c r="V44" s="120"/>
      <c r="W44" s="113"/>
      <c r="X44" s="121">
        <v>0</v>
      </c>
      <c r="Y44" s="121">
        <v>0</v>
      </c>
      <c r="Z44" s="121">
        <v>0</v>
      </c>
      <c r="AA44" s="121">
        <v>0</v>
      </c>
      <c r="AB44" s="122">
        <v>0</v>
      </c>
      <c r="AC44" s="122">
        <v>0</v>
      </c>
    </row>
    <row r="45" spans="1:29" ht="82.5" x14ac:dyDescent="0.25">
      <c r="A45" s="115">
        <v>44</v>
      </c>
      <c r="B45" s="116" t="s">
        <v>284</v>
      </c>
      <c r="C45" s="117" t="s">
        <v>285</v>
      </c>
      <c r="D45" s="116" t="s">
        <v>178</v>
      </c>
      <c r="E45" s="118">
        <v>0</v>
      </c>
      <c r="F45" s="119"/>
      <c r="G45" s="120"/>
      <c r="H45" s="120"/>
      <c r="I45" s="113"/>
      <c r="J45" s="121">
        <v>20</v>
      </c>
      <c r="K45" s="121"/>
      <c r="L45" s="121"/>
      <c r="M45" s="121"/>
      <c r="P45" s="115">
        <v>44</v>
      </c>
      <c r="Q45" s="116" t="s">
        <v>284</v>
      </c>
      <c r="R45" s="117" t="s">
        <v>285</v>
      </c>
      <c r="S45" s="116" t="s">
        <v>178</v>
      </c>
      <c r="T45" s="118">
        <v>20</v>
      </c>
      <c r="U45" s="119"/>
      <c r="V45" s="120"/>
      <c r="W45" s="113"/>
      <c r="X45" s="121">
        <v>15</v>
      </c>
      <c r="Y45" s="121">
        <v>5</v>
      </c>
      <c r="Z45" s="121">
        <v>0</v>
      </c>
      <c r="AA45" s="121">
        <v>0</v>
      </c>
      <c r="AB45" s="122">
        <v>20</v>
      </c>
      <c r="AC45" s="122">
        <v>0</v>
      </c>
    </row>
    <row r="46" spans="1:29" ht="49.5" x14ac:dyDescent="0.25">
      <c r="A46" s="115">
        <v>45</v>
      </c>
      <c r="B46" s="116" t="s">
        <v>286</v>
      </c>
      <c r="C46" s="117" t="s">
        <v>287</v>
      </c>
      <c r="D46" s="116" t="s">
        <v>240</v>
      </c>
      <c r="E46" s="118">
        <v>0</v>
      </c>
      <c r="F46" s="119"/>
      <c r="G46" s="120"/>
      <c r="H46" s="120"/>
      <c r="I46" s="113"/>
      <c r="J46" s="121"/>
      <c r="K46" s="121"/>
      <c r="L46" s="121"/>
      <c r="M46" s="121"/>
      <c r="P46" s="115">
        <v>45</v>
      </c>
      <c r="Q46" s="116" t="s">
        <v>286</v>
      </c>
      <c r="R46" s="117" t="s">
        <v>287</v>
      </c>
      <c r="S46" s="116" t="s">
        <v>240</v>
      </c>
      <c r="T46" s="118">
        <v>0</v>
      </c>
      <c r="U46" s="119"/>
      <c r="V46" s="120"/>
      <c r="W46" s="113"/>
      <c r="X46" s="121">
        <v>0</v>
      </c>
      <c r="Y46" s="121">
        <v>0</v>
      </c>
      <c r="Z46" s="121">
        <v>0</v>
      </c>
      <c r="AA46" s="121">
        <v>0</v>
      </c>
      <c r="AB46" s="122">
        <v>0</v>
      </c>
      <c r="AC46" s="122">
        <v>0</v>
      </c>
    </row>
    <row r="47" spans="1:29" ht="41.25" x14ac:dyDescent="0.25">
      <c r="A47" s="115">
        <v>46</v>
      </c>
      <c r="B47" s="116" t="s">
        <v>288</v>
      </c>
      <c r="C47" s="117" t="s">
        <v>289</v>
      </c>
      <c r="D47" s="116" t="s">
        <v>178</v>
      </c>
      <c r="E47" s="118">
        <v>0</v>
      </c>
      <c r="F47" s="119"/>
      <c r="G47" s="120"/>
      <c r="H47" s="120"/>
      <c r="I47" s="113"/>
      <c r="J47" s="121"/>
      <c r="K47" s="121"/>
      <c r="L47" s="121"/>
      <c r="M47" s="121"/>
      <c r="P47" s="115">
        <v>46</v>
      </c>
      <c r="Q47" s="116" t="s">
        <v>288</v>
      </c>
      <c r="R47" s="117" t="s">
        <v>289</v>
      </c>
      <c r="S47" s="116" t="s">
        <v>178</v>
      </c>
      <c r="T47" s="118">
        <v>0</v>
      </c>
      <c r="U47" s="119"/>
      <c r="V47" s="120"/>
      <c r="W47" s="113"/>
      <c r="X47" s="121">
        <v>0</v>
      </c>
      <c r="Y47" s="121">
        <v>0</v>
      </c>
      <c r="Z47" s="121">
        <v>0</v>
      </c>
      <c r="AA47" s="121">
        <v>0</v>
      </c>
      <c r="AB47" s="122">
        <v>0</v>
      </c>
      <c r="AC47" s="122">
        <v>0</v>
      </c>
    </row>
    <row r="48" spans="1:29" ht="33" x14ac:dyDescent="0.25">
      <c r="A48" s="115">
        <v>47</v>
      </c>
      <c r="B48" s="116" t="s">
        <v>290</v>
      </c>
      <c r="C48" s="117" t="s">
        <v>291</v>
      </c>
      <c r="D48" s="116" t="s">
        <v>240</v>
      </c>
      <c r="E48" s="118">
        <v>0</v>
      </c>
      <c r="F48" s="119"/>
      <c r="G48" s="120"/>
      <c r="H48" s="120"/>
      <c r="I48" s="113"/>
      <c r="J48" s="121"/>
      <c r="K48" s="121"/>
      <c r="L48" s="121"/>
      <c r="M48" s="121"/>
      <c r="P48" s="115">
        <v>47</v>
      </c>
      <c r="Q48" s="116" t="s">
        <v>290</v>
      </c>
      <c r="R48" s="117" t="s">
        <v>291</v>
      </c>
      <c r="S48" s="116" t="s">
        <v>240</v>
      </c>
      <c r="T48" s="118">
        <v>0</v>
      </c>
      <c r="U48" s="119"/>
      <c r="V48" s="120"/>
      <c r="W48" s="113"/>
      <c r="X48" s="121">
        <v>0</v>
      </c>
      <c r="Y48" s="121">
        <v>0</v>
      </c>
      <c r="Z48" s="121">
        <v>0</v>
      </c>
      <c r="AA48" s="121">
        <v>0</v>
      </c>
      <c r="AB48" s="122">
        <v>0</v>
      </c>
      <c r="AC48" s="122">
        <v>0</v>
      </c>
    </row>
    <row r="49" spans="1:29" ht="231" x14ac:dyDescent="0.25">
      <c r="A49" s="115">
        <v>48</v>
      </c>
      <c r="B49" s="116" t="s">
        <v>292</v>
      </c>
      <c r="C49" s="117" t="s">
        <v>293</v>
      </c>
      <c r="D49" s="116" t="s">
        <v>178</v>
      </c>
      <c r="E49" s="118">
        <v>0</v>
      </c>
      <c r="F49" s="119"/>
      <c r="G49" s="120"/>
      <c r="H49" s="120"/>
      <c r="I49" s="113"/>
      <c r="J49" s="121"/>
      <c r="K49" s="121"/>
      <c r="L49" s="121"/>
      <c r="M49" s="121"/>
      <c r="P49" s="115">
        <v>48</v>
      </c>
      <c r="Q49" s="116" t="s">
        <v>292</v>
      </c>
      <c r="R49" s="117" t="s">
        <v>293</v>
      </c>
      <c r="S49" s="116" t="s">
        <v>178</v>
      </c>
      <c r="T49" s="118">
        <v>0</v>
      </c>
      <c r="U49" s="119"/>
      <c r="V49" s="120"/>
      <c r="W49" s="113"/>
      <c r="X49" s="121">
        <v>0</v>
      </c>
      <c r="Y49" s="121">
        <v>0</v>
      </c>
      <c r="Z49" s="121">
        <v>0</v>
      </c>
      <c r="AA49" s="121">
        <v>0</v>
      </c>
      <c r="AB49" s="122">
        <v>0</v>
      </c>
      <c r="AC49" s="122">
        <v>0</v>
      </c>
    </row>
    <row r="50" spans="1:29" ht="57.75" x14ac:dyDescent="0.25">
      <c r="A50" s="115">
        <v>49</v>
      </c>
      <c r="B50" s="116" t="s">
        <v>294</v>
      </c>
      <c r="C50" s="117" t="s">
        <v>295</v>
      </c>
      <c r="D50" s="116" t="s">
        <v>296</v>
      </c>
      <c r="E50" s="118">
        <v>0</v>
      </c>
      <c r="F50" s="119"/>
      <c r="G50" s="120"/>
      <c r="H50" s="120"/>
      <c r="I50" s="113"/>
      <c r="J50" s="121"/>
      <c r="K50" s="121"/>
      <c r="L50" s="121"/>
      <c r="M50" s="121"/>
      <c r="P50" s="115">
        <v>49</v>
      </c>
      <c r="Q50" s="116" t="s">
        <v>294</v>
      </c>
      <c r="R50" s="117" t="s">
        <v>295</v>
      </c>
      <c r="S50" s="116" t="s">
        <v>296</v>
      </c>
      <c r="T50" s="118">
        <v>0</v>
      </c>
      <c r="U50" s="119"/>
      <c r="V50" s="120"/>
      <c r="W50" s="113"/>
      <c r="X50" s="121">
        <v>0</v>
      </c>
      <c r="Y50" s="121">
        <v>0</v>
      </c>
      <c r="Z50" s="121">
        <v>0</v>
      </c>
      <c r="AA50" s="121">
        <v>0</v>
      </c>
      <c r="AB50" s="122">
        <v>0</v>
      </c>
      <c r="AC50" s="122">
        <v>0</v>
      </c>
    </row>
    <row r="51" spans="1:29" ht="41.25" x14ac:dyDescent="0.25">
      <c r="A51" s="115">
        <v>50</v>
      </c>
      <c r="B51" s="116" t="s">
        <v>297</v>
      </c>
      <c r="C51" s="117" t="s">
        <v>298</v>
      </c>
      <c r="D51" s="116" t="s">
        <v>178</v>
      </c>
      <c r="E51" s="118">
        <v>0</v>
      </c>
      <c r="F51" s="119"/>
      <c r="G51" s="120"/>
      <c r="H51" s="120"/>
      <c r="I51" s="113"/>
      <c r="J51" s="121">
        <v>15</v>
      </c>
      <c r="K51" s="121"/>
      <c r="L51" s="121"/>
      <c r="M51" s="121"/>
      <c r="P51" s="115">
        <v>50</v>
      </c>
      <c r="Q51" s="116" t="s">
        <v>297</v>
      </c>
      <c r="R51" s="117" t="s">
        <v>298</v>
      </c>
      <c r="S51" s="116" t="s">
        <v>178</v>
      </c>
      <c r="T51" s="118">
        <v>15</v>
      </c>
      <c r="U51" s="119"/>
      <c r="V51" s="120"/>
      <c r="W51" s="113"/>
      <c r="X51" s="121">
        <v>10</v>
      </c>
      <c r="Y51" s="121">
        <v>5</v>
      </c>
      <c r="Z51" s="121">
        <v>0</v>
      </c>
      <c r="AA51" s="121">
        <v>0</v>
      </c>
      <c r="AB51" s="122">
        <v>15</v>
      </c>
      <c r="AC51" s="122">
        <v>0</v>
      </c>
    </row>
    <row r="52" spans="1:29" ht="41.25" x14ac:dyDescent="0.25">
      <c r="A52" s="115">
        <v>51</v>
      </c>
      <c r="B52" s="116" t="s">
        <v>299</v>
      </c>
      <c r="C52" s="117" t="s">
        <v>300</v>
      </c>
      <c r="D52" s="116" t="s">
        <v>296</v>
      </c>
      <c r="E52" s="118">
        <v>0</v>
      </c>
      <c r="F52" s="119"/>
      <c r="G52" s="120"/>
      <c r="H52" s="120"/>
      <c r="I52" s="113"/>
      <c r="J52" s="121"/>
      <c r="K52" s="121"/>
      <c r="L52" s="121"/>
      <c r="M52" s="121"/>
      <c r="P52" s="115">
        <v>51</v>
      </c>
      <c r="Q52" s="116" t="s">
        <v>299</v>
      </c>
      <c r="R52" s="117" t="s">
        <v>300</v>
      </c>
      <c r="S52" s="116" t="s">
        <v>296</v>
      </c>
      <c r="T52" s="118">
        <v>0</v>
      </c>
      <c r="U52" s="119"/>
      <c r="V52" s="120"/>
      <c r="W52" s="113"/>
      <c r="X52" s="121">
        <v>0</v>
      </c>
      <c r="Y52" s="121">
        <v>0</v>
      </c>
      <c r="Z52" s="121">
        <v>0</v>
      </c>
      <c r="AA52" s="121">
        <v>0</v>
      </c>
      <c r="AB52" s="122">
        <v>0</v>
      </c>
      <c r="AC52" s="122">
        <v>0</v>
      </c>
    </row>
    <row r="53" spans="1:29" ht="90.75" x14ac:dyDescent="0.25">
      <c r="A53" s="115">
        <v>52</v>
      </c>
      <c r="B53" s="116" t="s">
        <v>301</v>
      </c>
      <c r="C53" s="117" t="s">
        <v>302</v>
      </c>
      <c r="D53" s="116" t="s">
        <v>296</v>
      </c>
      <c r="E53" s="118">
        <v>0</v>
      </c>
      <c r="F53" s="119"/>
      <c r="G53" s="120"/>
      <c r="H53" s="120"/>
      <c r="I53" s="113"/>
      <c r="J53" s="121"/>
      <c r="K53" s="121"/>
      <c r="L53" s="121"/>
      <c r="M53" s="121"/>
      <c r="P53" s="115">
        <v>52</v>
      </c>
      <c r="Q53" s="116" t="s">
        <v>301</v>
      </c>
      <c r="R53" s="117" t="s">
        <v>302</v>
      </c>
      <c r="S53" s="116" t="s">
        <v>296</v>
      </c>
      <c r="T53" s="118">
        <v>0</v>
      </c>
      <c r="U53" s="119"/>
      <c r="V53" s="120"/>
      <c r="W53" s="113"/>
      <c r="X53" s="121">
        <v>0</v>
      </c>
      <c r="Y53" s="121">
        <v>0</v>
      </c>
      <c r="Z53" s="121">
        <v>0</v>
      </c>
      <c r="AA53" s="121">
        <v>0</v>
      </c>
      <c r="AB53" s="122">
        <v>0</v>
      </c>
      <c r="AC53" s="122">
        <v>0</v>
      </c>
    </row>
    <row r="54" spans="1:29" ht="363" x14ac:dyDescent="0.25">
      <c r="A54" s="115">
        <v>53</v>
      </c>
      <c r="B54" s="116" t="s">
        <v>303</v>
      </c>
      <c r="C54" s="117" t="s">
        <v>304</v>
      </c>
      <c r="D54" s="116" t="s">
        <v>305</v>
      </c>
      <c r="E54" s="118">
        <v>0</v>
      </c>
      <c r="F54" s="119"/>
      <c r="G54" s="120"/>
      <c r="H54" s="120"/>
      <c r="I54" s="113"/>
      <c r="J54" s="121"/>
      <c r="K54" s="121"/>
      <c r="L54" s="121"/>
      <c r="M54" s="121"/>
      <c r="P54" s="115">
        <v>53</v>
      </c>
      <c r="Q54" s="116" t="s">
        <v>303</v>
      </c>
      <c r="R54" s="117" t="s">
        <v>304</v>
      </c>
      <c r="S54" s="116" t="s">
        <v>305</v>
      </c>
      <c r="T54" s="118">
        <v>0</v>
      </c>
      <c r="U54" s="119"/>
      <c r="V54" s="120"/>
      <c r="W54" s="113"/>
      <c r="X54" s="121">
        <v>0</v>
      </c>
      <c r="Y54" s="121">
        <v>0</v>
      </c>
      <c r="Z54" s="121">
        <v>0</v>
      </c>
      <c r="AA54" s="121">
        <v>0</v>
      </c>
      <c r="AB54" s="122">
        <v>0</v>
      </c>
      <c r="AC54" s="122">
        <v>0</v>
      </c>
    </row>
    <row r="55" spans="1:29" ht="74.25" x14ac:dyDescent="0.25">
      <c r="A55" s="115">
        <v>54</v>
      </c>
      <c r="B55" s="116" t="s">
        <v>306</v>
      </c>
      <c r="C55" s="117" t="s">
        <v>307</v>
      </c>
      <c r="D55" s="116" t="s">
        <v>308</v>
      </c>
      <c r="E55" s="118">
        <v>0</v>
      </c>
      <c r="F55" s="119"/>
      <c r="G55" s="120"/>
      <c r="H55" s="120"/>
      <c r="I55" s="113"/>
      <c r="J55" s="121"/>
      <c r="K55" s="121"/>
      <c r="L55" s="121"/>
      <c r="M55" s="121"/>
      <c r="P55" s="115">
        <v>54</v>
      </c>
      <c r="Q55" s="116" t="s">
        <v>306</v>
      </c>
      <c r="R55" s="117" t="s">
        <v>307</v>
      </c>
      <c r="S55" s="116" t="s">
        <v>308</v>
      </c>
      <c r="T55" s="118">
        <v>0</v>
      </c>
      <c r="U55" s="119"/>
      <c r="V55" s="120"/>
      <c r="W55" s="113"/>
      <c r="X55" s="121">
        <v>0</v>
      </c>
      <c r="Y55" s="121">
        <v>0</v>
      </c>
      <c r="Z55" s="121">
        <v>0</v>
      </c>
      <c r="AA55" s="121">
        <v>0</v>
      </c>
      <c r="AB55" s="122">
        <v>0</v>
      </c>
      <c r="AC55" s="122">
        <v>0</v>
      </c>
    </row>
    <row r="56" spans="1:29" ht="74.25" x14ac:dyDescent="0.25">
      <c r="A56" s="115">
        <v>55</v>
      </c>
      <c r="B56" s="116" t="s">
        <v>309</v>
      </c>
      <c r="C56" s="117" t="s">
        <v>307</v>
      </c>
      <c r="D56" s="116" t="s">
        <v>178</v>
      </c>
      <c r="E56" s="118">
        <v>0</v>
      </c>
      <c r="F56" s="119"/>
      <c r="G56" s="120"/>
      <c r="H56" s="120"/>
      <c r="I56" s="113"/>
      <c r="J56" s="121"/>
      <c r="K56" s="121"/>
      <c r="L56" s="121"/>
      <c r="M56" s="121"/>
      <c r="P56" s="115">
        <v>55</v>
      </c>
      <c r="Q56" s="116" t="s">
        <v>309</v>
      </c>
      <c r="R56" s="117" t="s">
        <v>307</v>
      </c>
      <c r="S56" s="116" t="s">
        <v>178</v>
      </c>
      <c r="T56" s="118">
        <v>0</v>
      </c>
      <c r="U56" s="119"/>
      <c r="V56" s="120"/>
      <c r="W56" s="113"/>
      <c r="X56" s="121">
        <v>0</v>
      </c>
      <c r="Y56" s="121">
        <v>0</v>
      </c>
      <c r="Z56" s="121">
        <v>0</v>
      </c>
      <c r="AA56" s="121">
        <v>0</v>
      </c>
      <c r="AB56" s="122">
        <v>0</v>
      </c>
      <c r="AC56" s="122">
        <v>0</v>
      </c>
    </row>
    <row r="57" spans="1:29" ht="49.5" x14ac:dyDescent="0.25">
      <c r="A57" s="115">
        <v>56</v>
      </c>
      <c r="B57" s="116" t="s">
        <v>310</v>
      </c>
      <c r="C57" s="117" t="s">
        <v>311</v>
      </c>
      <c r="D57" s="116" t="s">
        <v>312</v>
      </c>
      <c r="E57" s="118">
        <v>0</v>
      </c>
      <c r="F57" s="119"/>
      <c r="G57" s="120"/>
      <c r="H57" s="120"/>
      <c r="I57" s="113"/>
      <c r="J57" s="121"/>
      <c r="K57" s="121"/>
      <c r="L57" s="121"/>
      <c r="M57" s="121"/>
      <c r="P57" s="115">
        <v>56</v>
      </c>
      <c r="Q57" s="116" t="s">
        <v>310</v>
      </c>
      <c r="R57" s="117" t="s">
        <v>311</v>
      </c>
      <c r="S57" s="116" t="s">
        <v>312</v>
      </c>
      <c r="T57" s="118">
        <v>0</v>
      </c>
      <c r="U57" s="119"/>
      <c r="V57" s="120"/>
      <c r="W57" s="113"/>
      <c r="X57" s="121">
        <v>0</v>
      </c>
      <c r="Y57" s="121">
        <v>0</v>
      </c>
      <c r="Z57" s="121">
        <v>0</v>
      </c>
      <c r="AA57" s="121">
        <v>0</v>
      </c>
      <c r="AB57" s="122">
        <v>0</v>
      </c>
      <c r="AC57" s="122">
        <v>0</v>
      </c>
    </row>
    <row r="58" spans="1:29" ht="132" x14ac:dyDescent="0.25">
      <c r="A58" s="115">
        <v>57</v>
      </c>
      <c r="B58" s="116" t="s">
        <v>313</v>
      </c>
      <c r="C58" s="117" t="s">
        <v>314</v>
      </c>
      <c r="D58" s="116" t="s">
        <v>315</v>
      </c>
      <c r="E58" s="118">
        <v>0</v>
      </c>
      <c r="F58" s="119"/>
      <c r="G58" s="120"/>
      <c r="H58" s="120"/>
      <c r="I58" s="113"/>
      <c r="J58" s="121"/>
      <c r="K58" s="121"/>
      <c r="L58" s="121"/>
      <c r="M58" s="121"/>
      <c r="P58" s="115">
        <v>57</v>
      </c>
      <c r="Q58" s="116" t="s">
        <v>313</v>
      </c>
      <c r="R58" s="117" t="s">
        <v>314</v>
      </c>
      <c r="S58" s="116" t="s">
        <v>315</v>
      </c>
      <c r="T58" s="118">
        <v>0</v>
      </c>
      <c r="U58" s="119"/>
      <c r="V58" s="120"/>
      <c r="W58" s="113"/>
      <c r="X58" s="121">
        <v>0</v>
      </c>
      <c r="Y58" s="121">
        <v>0</v>
      </c>
      <c r="Z58" s="121">
        <v>0</v>
      </c>
      <c r="AA58" s="121">
        <v>0</v>
      </c>
      <c r="AB58" s="122">
        <v>0</v>
      </c>
      <c r="AC58" s="122">
        <v>0</v>
      </c>
    </row>
    <row r="59" spans="1:29" ht="41.25" x14ac:dyDescent="0.25">
      <c r="A59" s="115">
        <v>58</v>
      </c>
      <c r="B59" s="116" t="s">
        <v>316</v>
      </c>
      <c r="C59" s="117" t="s">
        <v>317</v>
      </c>
      <c r="D59" s="116" t="s">
        <v>318</v>
      </c>
      <c r="E59" s="118">
        <v>0</v>
      </c>
      <c r="F59" s="119"/>
      <c r="G59" s="120"/>
      <c r="H59" s="120"/>
      <c r="I59" s="113"/>
      <c r="J59" s="121"/>
      <c r="K59" s="121"/>
      <c r="L59" s="121"/>
      <c r="M59" s="121"/>
      <c r="P59" s="115">
        <v>58</v>
      </c>
      <c r="Q59" s="116" t="s">
        <v>316</v>
      </c>
      <c r="R59" s="117" t="s">
        <v>317</v>
      </c>
      <c r="S59" s="116" t="s">
        <v>318</v>
      </c>
      <c r="T59" s="118">
        <v>0</v>
      </c>
      <c r="U59" s="119"/>
      <c r="V59" s="120"/>
      <c r="W59" s="113"/>
      <c r="X59" s="121">
        <v>0</v>
      </c>
      <c r="Y59" s="121">
        <v>0</v>
      </c>
      <c r="Z59" s="121">
        <v>0</v>
      </c>
      <c r="AA59" s="121">
        <v>0</v>
      </c>
      <c r="AB59" s="122">
        <v>0</v>
      </c>
      <c r="AC59" s="122">
        <v>0</v>
      </c>
    </row>
    <row r="60" spans="1:29" ht="288.75" x14ac:dyDescent="0.25">
      <c r="A60" s="115">
        <v>59</v>
      </c>
      <c r="B60" s="116" t="s">
        <v>319</v>
      </c>
      <c r="C60" s="117" t="s">
        <v>320</v>
      </c>
      <c r="D60" s="116" t="s">
        <v>321</v>
      </c>
      <c r="E60" s="118">
        <v>0</v>
      </c>
      <c r="F60" s="119"/>
      <c r="G60" s="120"/>
      <c r="H60" s="120"/>
      <c r="I60" s="113"/>
      <c r="J60" s="121"/>
      <c r="K60" s="121"/>
      <c r="L60" s="121"/>
      <c r="M60" s="121"/>
      <c r="P60" s="115">
        <v>59</v>
      </c>
      <c r="Q60" s="116" t="s">
        <v>319</v>
      </c>
      <c r="R60" s="117" t="s">
        <v>320</v>
      </c>
      <c r="S60" s="116" t="s">
        <v>321</v>
      </c>
      <c r="T60" s="118">
        <v>0</v>
      </c>
      <c r="U60" s="119"/>
      <c r="V60" s="120"/>
      <c r="W60" s="113"/>
      <c r="X60" s="121">
        <v>0</v>
      </c>
      <c r="Y60" s="121">
        <v>0</v>
      </c>
      <c r="Z60" s="121">
        <v>0</v>
      </c>
      <c r="AA60" s="121">
        <v>0</v>
      </c>
      <c r="AB60" s="122">
        <v>0</v>
      </c>
      <c r="AC60" s="122">
        <v>0</v>
      </c>
    </row>
    <row r="61" spans="1:29" ht="239.25" x14ac:dyDescent="0.25">
      <c r="A61" s="115">
        <v>60</v>
      </c>
      <c r="B61" s="116" t="s">
        <v>322</v>
      </c>
      <c r="C61" s="117" t="s">
        <v>323</v>
      </c>
      <c r="D61" s="116" t="s">
        <v>240</v>
      </c>
      <c r="E61" s="118">
        <v>0</v>
      </c>
      <c r="F61" s="119"/>
      <c r="G61" s="120"/>
      <c r="H61" s="120"/>
      <c r="I61" s="113"/>
      <c r="J61" s="121">
        <v>15</v>
      </c>
      <c r="K61" s="121"/>
      <c r="L61" s="121"/>
      <c r="M61" s="121"/>
      <c r="P61" s="115">
        <v>60</v>
      </c>
      <c r="Q61" s="116" t="s">
        <v>322</v>
      </c>
      <c r="R61" s="117" t="s">
        <v>323</v>
      </c>
      <c r="S61" s="116" t="s">
        <v>240</v>
      </c>
      <c r="T61" s="118">
        <v>15</v>
      </c>
      <c r="U61" s="119"/>
      <c r="V61" s="120"/>
      <c r="W61" s="113"/>
      <c r="X61" s="121">
        <v>10</v>
      </c>
      <c r="Y61" s="121">
        <v>5</v>
      </c>
      <c r="Z61" s="121">
        <v>0</v>
      </c>
      <c r="AA61" s="121">
        <v>0</v>
      </c>
      <c r="AB61" s="122">
        <v>15</v>
      </c>
      <c r="AC61" s="122">
        <v>0</v>
      </c>
    </row>
    <row r="62" spans="1:29" ht="198" x14ac:dyDescent="0.25">
      <c r="A62" s="115">
        <v>61</v>
      </c>
      <c r="B62" s="116" t="s">
        <v>324</v>
      </c>
      <c r="C62" s="117" t="s">
        <v>325</v>
      </c>
      <c r="D62" s="116" t="s">
        <v>326</v>
      </c>
      <c r="E62" s="118">
        <v>0</v>
      </c>
      <c r="F62" s="119"/>
      <c r="G62" s="120"/>
      <c r="H62" s="120"/>
      <c r="I62" s="113"/>
      <c r="J62" s="121"/>
      <c r="K62" s="121"/>
      <c r="L62" s="121"/>
      <c r="M62" s="121"/>
      <c r="P62" s="115">
        <v>61</v>
      </c>
      <c r="Q62" s="116" t="s">
        <v>324</v>
      </c>
      <c r="R62" s="117" t="s">
        <v>325</v>
      </c>
      <c r="S62" s="116" t="s">
        <v>326</v>
      </c>
      <c r="T62" s="118">
        <v>0</v>
      </c>
      <c r="U62" s="119"/>
      <c r="V62" s="120"/>
      <c r="W62" s="113"/>
      <c r="X62" s="121">
        <v>0</v>
      </c>
      <c r="Y62" s="121">
        <v>0</v>
      </c>
      <c r="Z62" s="121">
        <v>0</v>
      </c>
      <c r="AA62" s="121">
        <v>0</v>
      </c>
      <c r="AB62" s="122">
        <v>0</v>
      </c>
      <c r="AC62" s="122">
        <v>0</v>
      </c>
    </row>
    <row r="63" spans="1:29" ht="165" x14ac:dyDescent="0.25">
      <c r="A63" s="115">
        <v>62</v>
      </c>
      <c r="B63" s="116" t="s">
        <v>327</v>
      </c>
      <c r="C63" s="117" t="s">
        <v>328</v>
      </c>
      <c r="D63" s="116" t="s">
        <v>329</v>
      </c>
      <c r="E63" s="118">
        <v>0</v>
      </c>
      <c r="F63" s="119"/>
      <c r="G63" s="120"/>
      <c r="H63" s="120"/>
      <c r="I63" s="113"/>
      <c r="J63" s="121"/>
      <c r="K63" s="121"/>
      <c r="L63" s="121"/>
      <c r="M63" s="121"/>
      <c r="P63" s="115">
        <v>62</v>
      </c>
      <c r="Q63" s="116" t="s">
        <v>327</v>
      </c>
      <c r="R63" s="117" t="s">
        <v>328</v>
      </c>
      <c r="S63" s="116" t="s">
        <v>329</v>
      </c>
      <c r="T63" s="118">
        <v>0</v>
      </c>
      <c r="U63" s="119"/>
      <c r="V63" s="120"/>
      <c r="W63" s="113"/>
      <c r="X63" s="121">
        <v>0</v>
      </c>
      <c r="Y63" s="121">
        <v>0</v>
      </c>
      <c r="Z63" s="121">
        <v>0</v>
      </c>
      <c r="AA63" s="121">
        <v>0</v>
      </c>
      <c r="AB63" s="122">
        <v>0</v>
      </c>
      <c r="AC63" s="122">
        <v>0</v>
      </c>
    </row>
    <row r="64" spans="1:29" ht="165" x14ac:dyDescent="0.25">
      <c r="A64" s="115">
        <v>63</v>
      </c>
      <c r="B64" s="116" t="s">
        <v>330</v>
      </c>
      <c r="C64" s="117" t="s">
        <v>331</v>
      </c>
      <c r="D64" s="116" t="s">
        <v>329</v>
      </c>
      <c r="E64" s="118">
        <v>0</v>
      </c>
      <c r="F64" s="119"/>
      <c r="G64" s="120"/>
      <c r="H64" s="120"/>
      <c r="I64" s="113"/>
      <c r="J64" s="121"/>
      <c r="K64" s="121"/>
      <c r="L64" s="121"/>
      <c r="M64" s="121"/>
      <c r="P64" s="115">
        <v>63</v>
      </c>
      <c r="Q64" s="116" t="s">
        <v>330</v>
      </c>
      <c r="R64" s="117" t="s">
        <v>331</v>
      </c>
      <c r="S64" s="116" t="s">
        <v>329</v>
      </c>
      <c r="T64" s="118">
        <v>0</v>
      </c>
      <c r="U64" s="119"/>
      <c r="V64" s="120"/>
      <c r="W64" s="113"/>
      <c r="X64" s="121">
        <v>0</v>
      </c>
      <c r="Y64" s="121">
        <v>0</v>
      </c>
      <c r="Z64" s="121">
        <v>0</v>
      </c>
      <c r="AA64" s="121">
        <v>0</v>
      </c>
      <c r="AB64" s="122">
        <v>0</v>
      </c>
      <c r="AC64" s="122">
        <v>0</v>
      </c>
    </row>
    <row r="65" spans="1:29" ht="57.75" x14ac:dyDescent="0.25">
      <c r="A65" s="115">
        <v>64</v>
      </c>
      <c r="B65" s="116" t="s">
        <v>332</v>
      </c>
      <c r="C65" s="117" t="s">
        <v>333</v>
      </c>
      <c r="D65" s="116" t="s">
        <v>334</v>
      </c>
      <c r="E65" s="118">
        <v>0</v>
      </c>
      <c r="F65" s="119"/>
      <c r="G65" s="120"/>
      <c r="H65" s="120"/>
      <c r="I65" s="113"/>
      <c r="J65" s="121">
        <v>20</v>
      </c>
      <c r="K65" s="121"/>
      <c r="L65" s="121"/>
      <c r="M65" s="121"/>
      <c r="P65" s="115">
        <v>64</v>
      </c>
      <c r="Q65" s="116" t="s">
        <v>332</v>
      </c>
      <c r="R65" s="117" t="s">
        <v>333</v>
      </c>
      <c r="S65" s="116" t="s">
        <v>334</v>
      </c>
      <c r="T65" s="118">
        <v>20</v>
      </c>
      <c r="U65" s="119"/>
      <c r="V65" s="120"/>
      <c r="W65" s="113"/>
      <c r="X65" s="121">
        <v>14</v>
      </c>
      <c r="Y65" s="121">
        <v>6</v>
      </c>
      <c r="Z65" s="121">
        <v>0</v>
      </c>
      <c r="AA65" s="121">
        <v>0</v>
      </c>
      <c r="AB65" s="122">
        <v>20</v>
      </c>
      <c r="AC65" s="122">
        <v>0</v>
      </c>
    </row>
    <row r="66" spans="1:29" ht="57.75" x14ac:dyDescent="0.25">
      <c r="A66" s="115">
        <v>65</v>
      </c>
      <c r="B66" s="116" t="s">
        <v>335</v>
      </c>
      <c r="C66" s="117" t="s">
        <v>336</v>
      </c>
      <c r="D66" s="116" t="s">
        <v>334</v>
      </c>
      <c r="E66" s="118">
        <v>0</v>
      </c>
      <c r="F66" s="119"/>
      <c r="G66" s="120"/>
      <c r="H66" s="120"/>
      <c r="I66" s="113"/>
      <c r="J66" s="121"/>
      <c r="K66" s="121"/>
      <c r="L66" s="121"/>
      <c r="M66" s="121"/>
      <c r="P66" s="115">
        <v>65</v>
      </c>
      <c r="Q66" s="116" t="s">
        <v>335</v>
      </c>
      <c r="R66" s="117" t="s">
        <v>336</v>
      </c>
      <c r="S66" s="116" t="s">
        <v>334</v>
      </c>
      <c r="T66" s="118">
        <v>0</v>
      </c>
      <c r="U66" s="119"/>
      <c r="V66" s="120"/>
      <c r="W66" s="113"/>
      <c r="X66" s="121">
        <v>0</v>
      </c>
      <c r="Y66" s="121">
        <v>0</v>
      </c>
      <c r="Z66" s="121">
        <v>0</v>
      </c>
      <c r="AA66" s="121">
        <v>0</v>
      </c>
      <c r="AB66" s="122">
        <v>0</v>
      </c>
      <c r="AC66" s="122">
        <v>0</v>
      </c>
    </row>
    <row r="67" spans="1:29" ht="49.5" x14ac:dyDescent="0.25">
      <c r="A67" s="115">
        <v>66</v>
      </c>
      <c r="B67" s="116" t="s">
        <v>337</v>
      </c>
      <c r="C67" s="117" t="s">
        <v>338</v>
      </c>
      <c r="D67" s="116" t="s">
        <v>334</v>
      </c>
      <c r="E67" s="118">
        <v>0</v>
      </c>
      <c r="F67" s="119"/>
      <c r="G67" s="120"/>
      <c r="H67" s="120"/>
      <c r="I67" s="113"/>
      <c r="J67" s="121"/>
      <c r="K67" s="121"/>
      <c r="L67" s="121"/>
      <c r="M67" s="121"/>
      <c r="P67" s="115">
        <v>66</v>
      </c>
      <c r="Q67" s="116" t="s">
        <v>337</v>
      </c>
      <c r="R67" s="117" t="s">
        <v>338</v>
      </c>
      <c r="S67" s="116" t="s">
        <v>334</v>
      </c>
      <c r="T67" s="118">
        <v>0</v>
      </c>
      <c r="U67" s="119"/>
      <c r="V67" s="120"/>
      <c r="W67" s="113"/>
      <c r="X67" s="121">
        <v>0</v>
      </c>
      <c r="Y67" s="121">
        <v>0</v>
      </c>
      <c r="Z67" s="121">
        <v>0</v>
      </c>
      <c r="AA67" s="121">
        <v>0</v>
      </c>
      <c r="AB67" s="122">
        <v>0</v>
      </c>
      <c r="AC67" s="122">
        <v>0</v>
      </c>
    </row>
    <row r="68" spans="1:29" ht="49.5" x14ac:dyDescent="0.25">
      <c r="A68" s="115">
        <v>67</v>
      </c>
      <c r="B68" s="116" t="s">
        <v>339</v>
      </c>
      <c r="C68" s="117" t="s">
        <v>340</v>
      </c>
      <c r="D68" s="116" t="s">
        <v>334</v>
      </c>
      <c r="E68" s="118">
        <v>0</v>
      </c>
      <c r="F68" s="119"/>
      <c r="G68" s="120"/>
      <c r="H68" s="120"/>
      <c r="I68" s="113"/>
      <c r="J68" s="121"/>
      <c r="K68" s="121"/>
      <c r="L68" s="121"/>
      <c r="M68" s="121"/>
      <c r="P68" s="115">
        <v>67</v>
      </c>
      <c r="Q68" s="116" t="s">
        <v>339</v>
      </c>
      <c r="R68" s="117" t="s">
        <v>340</v>
      </c>
      <c r="S68" s="116" t="s">
        <v>334</v>
      </c>
      <c r="T68" s="118">
        <v>0</v>
      </c>
      <c r="U68" s="119"/>
      <c r="V68" s="120"/>
      <c r="W68" s="113"/>
      <c r="X68" s="121">
        <v>0</v>
      </c>
      <c r="Y68" s="121">
        <v>0</v>
      </c>
      <c r="Z68" s="121">
        <v>0</v>
      </c>
      <c r="AA68" s="121">
        <v>0</v>
      </c>
      <c r="AB68" s="122">
        <v>0</v>
      </c>
      <c r="AC68" s="122">
        <v>0</v>
      </c>
    </row>
    <row r="69" spans="1:29" ht="66" x14ac:dyDescent="0.25">
      <c r="A69" s="115">
        <v>68</v>
      </c>
      <c r="B69" s="116" t="s">
        <v>341</v>
      </c>
      <c r="C69" s="117" t="s">
        <v>342</v>
      </c>
      <c r="D69" s="116" t="s">
        <v>334</v>
      </c>
      <c r="E69" s="118">
        <v>0</v>
      </c>
      <c r="F69" s="119"/>
      <c r="G69" s="120"/>
      <c r="H69" s="120"/>
      <c r="I69" s="113"/>
      <c r="J69" s="121"/>
      <c r="K69" s="121"/>
      <c r="L69" s="121"/>
      <c r="M69" s="121"/>
      <c r="P69" s="115">
        <v>68</v>
      </c>
      <c r="Q69" s="116" t="s">
        <v>341</v>
      </c>
      <c r="R69" s="117" t="s">
        <v>342</v>
      </c>
      <c r="S69" s="116" t="s">
        <v>334</v>
      </c>
      <c r="T69" s="118">
        <v>0</v>
      </c>
      <c r="U69" s="119"/>
      <c r="V69" s="120"/>
      <c r="W69" s="113"/>
      <c r="X69" s="121">
        <v>0</v>
      </c>
      <c r="Y69" s="121">
        <v>0</v>
      </c>
      <c r="Z69" s="121">
        <v>0</v>
      </c>
      <c r="AA69" s="121">
        <v>0</v>
      </c>
      <c r="AB69" s="122">
        <v>0</v>
      </c>
      <c r="AC69" s="122">
        <v>0</v>
      </c>
    </row>
    <row r="70" spans="1:29" ht="66" x14ac:dyDescent="0.25">
      <c r="A70" s="115">
        <v>69</v>
      </c>
      <c r="B70" s="116" t="s">
        <v>343</v>
      </c>
      <c r="C70" s="117" t="s">
        <v>344</v>
      </c>
      <c r="D70" s="116" t="s">
        <v>334</v>
      </c>
      <c r="E70" s="118">
        <v>0</v>
      </c>
      <c r="F70" s="119"/>
      <c r="G70" s="120"/>
      <c r="H70" s="120"/>
      <c r="I70" s="113"/>
      <c r="J70" s="121">
        <v>50</v>
      </c>
      <c r="K70" s="121"/>
      <c r="L70" s="121"/>
      <c r="M70" s="121"/>
      <c r="P70" s="115">
        <v>69</v>
      </c>
      <c r="Q70" s="116" t="s">
        <v>343</v>
      </c>
      <c r="R70" s="117" t="s">
        <v>344</v>
      </c>
      <c r="S70" s="116" t="s">
        <v>334</v>
      </c>
      <c r="T70" s="118">
        <v>50</v>
      </c>
      <c r="U70" s="119"/>
      <c r="V70" s="120"/>
      <c r="W70" s="113"/>
      <c r="X70" s="121">
        <v>40</v>
      </c>
      <c r="Y70" s="121">
        <v>10</v>
      </c>
      <c r="Z70" s="121">
        <v>0</v>
      </c>
      <c r="AA70" s="121">
        <v>0</v>
      </c>
      <c r="AB70" s="122">
        <v>50</v>
      </c>
      <c r="AC70" s="122">
        <v>0</v>
      </c>
    </row>
    <row r="71" spans="1:29" ht="66" x14ac:dyDescent="0.25">
      <c r="A71" s="115">
        <v>70</v>
      </c>
      <c r="B71" s="116" t="s">
        <v>345</v>
      </c>
      <c r="C71" s="117" t="s">
        <v>346</v>
      </c>
      <c r="D71" s="116" t="s">
        <v>334</v>
      </c>
      <c r="E71" s="118">
        <v>0</v>
      </c>
      <c r="F71" s="119"/>
      <c r="G71" s="120"/>
      <c r="H71" s="120"/>
      <c r="I71" s="113"/>
      <c r="J71" s="121">
        <v>20</v>
      </c>
      <c r="K71" s="121"/>
      <c r="L71" s="121"/>
      <c r="M71" s="121"/>
      <c r="P71" s="115">
        <v>70</v>
      </c>
      <c r="Q71" s="116" t="s">
        <v>345</v>
      </c>
      <c r="R71" s="117" t="s">
        <v>346</v>
      </c>
      <c r="S71" s="116" t="s">
        <v>334</v>
      </c>
      <c r="T71" s="118">
        <v>20</v>
      </c>
      <c r="U71" s="119"/>
      <c r="V71" s="120"/>
      <c r="W71" s="113"/>
      <c r="X71" s="121">
        <v>14</v>
      </c>
      <c r="Y71" s="121">
        <v>6</v>
      </c>
      <c r="Z71" s="121">
        <v>0</v>
      </c>
      <c r="AA71" s="121">
        <v>0</v>
      </c>
      <c r="AB71" s="122">
        <v>20</v>
      </c>
      <c r="AC71" s="122">
        <v>0</v>
      </c>
    </row>
    <row r="72" spans="1:29" ht="49.5" x14ac:dyDescent="0.25">
      <c r="A72" s="115">
        <v>71</v>
      </c>
      <c r="B72" s="116" t="s">
        <v>347</v>
      </c>
      <c r="C72" s="117" t="s">
        <v>348</v>
      </c>
      <c r="D72" s="116" t="s">
        <v>334</v>
      </c>
      <c r="E72" s="118">
        <v>0</v>
      </c>
      <c r="F72" s="119"/>
      <c r="G72" s="120"/>
      <c r="H72" s="120"/>
      <c r="I72" s="113"/>
      <c r="J72" s="121"/>
      <c r="K72" s="121"/>
      <c r="L72" s="121"/>
      <c r="M72" s="121"/>
      <c r="P72" s="115">
        <v>71</v>
      </c>
      <c r="Q72" s="116" t="s">
        <v>347</v>
      </c>
      <c r="R72" s="117" t="s">
        <v>348</v>
      </c>
      <c r="S72" s="116" t="s">
        <v>334</v>
      </c>
      <c r="T72" s="118">
        <v>0</v>
      </c>
      <c r="U72" s="119"/>
      <c r="V72" s="120"/>
      <c r="W72" s="113"/>
      <c r="X72" s="121">
        <v>0</v>
      </c>
      <c r="Y72" s="121">
        <v>0</v>
      </c>
      <c r="Z72" s="121">
        <v>0</v>
      </c>
      <c r="AA72" s="121">
        <v>0</v>
      </c>
      <c r="AB72" s="122">
        <v>0</v>
      </c>
      <c r="AC72" s="122">
        <v>0</v>
      </c>
    </row>
    <row r="73" spans="1:29" ht="82.5" x14ac:dyDescent="0.25">
      <c r="A73" s="115">
        <v>72</v>
      </c>
      <c r="B73" s="116" t="s">
        <v>349</v>
      </c>
      <c r="C73" s="117" t="s">
        <v>350</v>
      </c>
      <c r="D73" s="116" t="s">
        <v>351</v>
      </c>
      <c r="E73" s="118">
        <v>0</v>
      </c>
      <c r="F73" s="119"/>
      <c r="G73" s="120"/>
      <c r="H73" s="120"/>
      <c r="I73" s="113"/>
      <c r="J73" s="121">
        <v>12</v>
      </c>
      <c r="K73" s="121"/>
      <c r="L73" s="121"/>
      <c r="M73" s="121"/>
      <c r="P73" s="115">
        <v>72</v>
      </c>
      <c r="Q73" s="116" t="s">
        <v>349</v>
      </c>
      <c r="R73" s="117" t="s">
        <v>350</v>
      </c>
      <c r="S73" s="116" t="s">
        <v>351</v>
      </c>
      <c r="T73" s="118">
        <v>12</v>
      </c>
      <c r="U73" s="119"/>
      <c r="V73" s="120"/>
      <c r="W73" s="113"/>
      <c r="X73" s="121">
        <v>10</v>
      </c>
      <c r="Y73" s="121">
        <v>2</v>
      </c>
      <c r="Z73" s="121">
        <v>0</v>
      </c>
      <c r="AA73" s="121">
        <v>0</v>
      </c>
      <c r="AB73" s="122">
        <v>12</v>
      </c>
      <c r="AC73" s="122">
        <v>0</v>
      </c>
    </row>
    <row r="74" spans="1:29" ht="82.5" x14ac:dyDescent="0.25">
      <c r="A74" s="115">
        <v>73</v>
      </c>
      <c r="B74" s="116" t="s">
        <v>352</v>
      </c>
      <c r="C74" s="117" t="s">
        <v>353</v>
      </c>
      <c r="D74" s="116" t="s">
        <v>354</v>
      </c>
      <c r="E74" s="118">
        <v>0</v>
      </c>
      <c r="F74" s="119"/>
      <c r="G74" s="120"/>
      <c r="H74" s="120"/>
      <c r="I74" s="113"/>
      <c r="J74" s="121"/>
      <c r="K74" s="121"/>
      <c r="L74" s="121"/>
      <c r="M74" s="121"/>
      <c r="P74" s="115">
        <v>73</v>
      </c>
      <c r="Q74" s="116" t="s">
        <v>352</v>
      </c>
      <c r="R74" s="117" t="s">
        <v>353</v>
      </c>
      <c r="S74" s="116" t="s">
        <v>354</v>
      </c>
      <c r="T74" s="118">
        <v>0</v>
      </c>
      <c r="U74" s="119"/>
      <c r="V74" s="120"/>
      <c r="W74" s="113"/>
      <c r="X74" s="121">
        <v>0</v>
      </c>
      <c r="Y74" s="121">
        <v>0</v>
      </c>
      <c r="Z74" s="121">
        <v>0</v>
      </c>
      <c r="AA74" s="121">
        <v>0</v>
      </c>
      <c r="AB74" s="122">
        <v>0</v>
      </c>
      <c r="AC74" s="122">
        <v>0</v>
      </c>
    </row>
    <row r="75" spans="1:29" ht="99" x14ac:dyDescent="0.25">
      <c r="A75" s="115">
        <v>74</v>
      </c>
      <c r="B75" s="116" t="s">
        <v>355</v>
      </c>
      <c r="C75" s="117" t="s">
        <v>356</v>
      </c>
      <c r="D75" s="116" t="s">
        <v>357</v>
      </c>
      <c r="E75" s="118">
        <v>0</v>
      </c>
      <c r="F75" s="119"/>
      <c r="G75" s="120"/>
      <c r="H75" s="120"/>
      <c r="I75" s="113"/>
      <c r="J75" s="121"/>
      <c r="K75" s="121"/>
      <c r="L75" s="121"/>
      <c r="M75" s="121"/>
      <c r="P75" s="115">
        <v>74</v>
      </c>
      <c r="Q75" s="116" t="s">
        <v>355</v>
      </c>
      <c r="R75" s="117" t="s">
        <v>356</v>
      </c>
      <c r="S75" s="116" t="s">
        <v>357</v>
      </c>
      <c r="T75" s="118">
        <v>0</v>
      </c>
      <c r="U75" s="119"/>
      <c r="V75" s="120"/>
      <c r="W75" s="113"/>
      <c r="X75" s="121">
        <v>0</v>
      </c>
      <c r="Y75" s="121">
        <v>0</v>
      </c>
      <c r="Z75" s="121">
        <v>0</v>
      </c>
      <c r="AA75" s="121">
        <v>0</v>
      </c>
      <c r="AB75" s="122">
        <v>0</v>
      </c>
      <c r="AC75" s="122">
        <v>0</v>
      </c>
    </row>
    <row r="76" spans="1:29" ht="33" x14ac:dyDescent="0.25">
      <c r="A76" s="115">
        <v>75</v>
      </c>
      <c r="B76" s="116" t="s">
        <v>358</v>
      </c>
      <c r="C76" s="117" t="s">
        <v>359</v>
      </c>
      <c r="D76" s="116" t="s">
        <v>334</v>
      </c>
      <c r="E76" s="118">
        <v>0</v>
      </c>
      <c r="F76" s="119"/>
      <c r="G76" s="120"/>
      <c r="H76" s="120"/>
      <c r="I76" s="113"/>
      <c r="J76" s="121">
        <v>15</v>
      </c>
      <c r="K76" s="121"/>
      <c r="L76" s="121"/>
      <c r="M76" s="121"/>
      <c r="P76" s="115">
        <v>75</v>
      </c>
      <c r="Q76" s="116" t="s">
        <v>358</v>
      </c>
      <c r="R76" s="117" t="s">
        <v>359</v>
      </c>
      <c r="S76" s="116" t="s">
        <v>334</v>
      </c>
      <c r="T76" s="118">
        <v>15</v>
      </c>
      <c r="U76" s="119"/>
      <c r="V76" s="120"/>
      <c r="W76" s="113"/>
      <c r="X76" s="121">
        <v>10</v>
      </c>
      <c r="Y76" s="121">
        <v>5</v>
      </c>
      <c r="Z76" s="121">
        <v>0</v>
      </c>
      <c r="AA76" s="121">
        <v>0</v>
      </c>
      <c r="AB76" s="122">
        <v>15</v>
      </c>
      <c r="AC76" s="122">
        <v>0</v>
      </c>
    </row>
    <row r="77" spans="1:29" ht="115.5" x14ac:dyDescent="0.25">
      <c r="A77" s="115">
        <v>76</v>
      </c>
      <c r="B77" s="116" t="s">
        <v>360</v>
      </c>
      <c r="C77" s="117" t="s">
        <v>361</v>
      </c>
      <c r="D77" s="116" t="s">
        <v>334</v>
      </c>
      <c r="E77" s="118">
        <v>0</v>
      </c>
      <c r="F77" s="119"/>
      <c r="G77" s="120"/>
      <c r="H77" s="120"/>
      <c r="I77" s="113"/>
      <c r="J77" s="121">
        <v>22</v>
      </c>
      <c r="K77" s="121"/>
      <c r="L77" s="121"/>
      <c r="M77" s="121"/>
      <c r="P77" s="115">
        <v>76</v>
      </c>
      <c r="Q77" s="116" t="s">
        <v>360</v>
      </c>
      <c r="R77" s="117" t="s">
        <v>361</v>
      </c>
      <c r="S77" s="116" t="s">
        <v>334</v>
      </c>
      <c r="T77" s="118">
        <v>22</v>
      </c>
      <c r="U77" s="119"/>
      <c r="V77" s="120"/>
      <c r="W77" s="113"/>
      <c r="X77" s="121">
        <v>15</v>
      </c>
      <c r="Y77" s="121">
        <v>7</v>
      </c>
      <c r="Z77" s="121">
        <v>0</v>
      </c>
      <c r="AA77" s="121">
        <v>0</v>
      </c>
      <c r="AB77" s="122">
        <v>22</v>
      </c>
      <c r="AC77" s="122">
        <v>0</v>
      </c>
    </row>
    <row r="78" spans="1:29" ht="33" x14ac:dyDescent="0.25">
      <c r="A78" s="115">
        <v>77</v>
      </c>
      <c r="B78" s="116" t="s">
        <v>362</v>
      </c>
      <c r="C78" s="117" t="s">
        <v>363</v>
      </c>
      <c r="D78" s="116" t="s">
        <v>334</v>
      </c>
      <c r="E78" s="118">
        <v>0</v>
      </c>
      <c r="F78" s="119"/>
      <c r="G78" s="120"/>
      <c r="H78" s="120"/>
      <c r="I78" s="113"/>
      <c r="J78" s="121"/>
      <c r="K78" s="121"/>
      <c r="L78" s="121"/>
      <c r="M78" s="121"/>
      <c r="P78" s="115">
        <v>77</v>
      </c>
      <c r="Q78" s="116" t="s">
        <v>362</v>
      </c>
      <c r="R78" s="117" t="s">
        <v>363</v>
      </c>
      <c r="S78" s="116" t="s">
        <v>334</v>
      </c>
      <c r="T78" s="118">
        <v>0</v>
      </c>
      <c r="U78" s="119"/>
      <c r="V78" s="120"/>
      <c r="W78" s="113"/>
      <c r="X78" s="121">
        <v>0</v>
      </c>
      <c r="Y78" s="121">
        <v>0</v>
      </c>
      <c r="Z78" s="121">
        <v>0</v>
      </c>
      <c r="AA78" s="121">
        <v>0</v>
      </c>
      <c r="AB78" s="122">
        <v>0</v>
      </c>
      <c r="AC78" s="122">
        <v>0</v>
      </c>
    </row>
    <row r="79" spans="1:29" ht="57.75" x14ac:dyDescent="0.25">
      <c r="A79" s="115">
        <v>78</v>
      </c>
      <c r="B79" s="116" t="s">
        <v>364</v>
      </c>
      <c r="C79" s="117" t="s">
        <v>365</v>
      </c>
      <c r="D79" s="116" t="s">
        <v>351</v>
      </c>
      <c r="E79" s="118">
        <v>0</v>
      </c>
      <c r="F79" s="119"/>
      <c r="G79" s="120"/>
      <c r="H79" s="120"/>
      <c r="I79" s="113"/>
      <c r="J79" s="121"/>
      <c r="K79" s="121"/>
      <c r="L79" s="121"/>
      <c r="M79" s="121"/>
      <c r="P79" s="115">
        <v>78</v>
      </c>
      <c r="Q79" s="116" t="s">
        <v>364</v>
      </c>
      <c r="R79" s="117" t="s">
        <v>365</v>
      </c>
      <c r="S79" s="116" t="s">
        <v>351</v>
      </c>
      <c r="T79" s="118">
        <v>0</v>
      </c>
      <c r="U79" s="119"/>
      <c r="V79" s="120"/>
      <c r="W79" s="113"/>
      <c r="X79" s="121">
        <v>0</v>
      </c>
      <c r="Y79" s="121">
        <v>0</v>
      </c>
      <c r="Z79" s="121">
        <v>0</v>
      </c>
      <c r="AA79" s="121">
        <v>0</v>
      </c>
      <c r="AB79" s="122">
        <v>0</v>
      </c>
      <c r="AC79" s="122">
        <v>0</v>
      </c>
    </row>
    <row r="80" spans="1:29" ht="49.5" x14ac:dyDescent="0.25">
      <c r="A80" s="115">
        <v>79</v>
      </c>
      <c r="B80" s="116" t="s">
        <v>366</v>
      </c>
      <c r="C80" s="117" t="s">
        <v>367</v>
      </c>
      <c r="D80" s="116" t="s">
        <v>334</v>
      </c>
      <c r="E80" s="118">
        <v>0</v>
      </c>
      <c r="F80" s="119"/>
      <c r="G80" s="120"/>
      <c r="H80" s="120"/>
      <c r="I80" s="113"/>
      <c r="J80" s="121"/>
      <c r="K80" s="121"/>
      <c r="L80" s="121"/>
      <c r="M80" s="121"/>
      <c r="P80" s="115">
        <v>79</v>
      </c>
      <c r="Q80" s="116" t="s">
        <v>366</v>
      </c>
      <c r="R80" s="117" t="s">
        <v>367</v>
      </c>
      <c r="S80" s="116" t="s">
        <v>334</v>
      </c>
      <c r="T80" s="118">
        <v>0</v>
      </c>
      <c r="U80" s="119"/>
      <c r="V80" s="120"/>
      <c r="W80" s="113"/>
      <c r="X80" s="121">
        <v>0</v>
      </c>
      <c r="Y80" s="121">
        <v>0</v>
      </c>
      <c r="Z80" s="121">
        <v>0</v>
      </c>
      <c r="AA80" s="121">
        <v>0</v>
      </c>
      <c r="AB80" s="122">
        <v>0</v>
      </c>
      <c r="AC80" s="122">
        <v>0</v>
      </c>
    </row>
    <row r="81" spans="1:29" ht="90.75" x14ac:dyDescent="0.25">
      <c r="A81" s="115">
        <v>80</v>
      </c>
      <c r="B81" s="116" t="s">
        <v>368</v>
      </c>
      <c r="C81" s="117" t="s">
        <v>369</v>
      </c>
      <c r="D81" s="116" t="s">
        <v>334</v>
      </c>
      <c r="E81" s="118">
        <v>0</v>
      </c>
      <c r="F81" s="119"/>
      <c r="G81" s="120"/>
      <c r="H81" s="120"/>
      <c r="I81" s="113"/>
      <c r="J81" s="121"/>
      <c r="K81" s="121"/>
      <c r="L81" s="121"/>
      <c r="M81" s="121"/>
      <c r="P81" s="115">
        <v>80</v>
      </c>
      <c r="Q81" s="116" t="s">
        <v>368</v>
      </c>
      <c r="R81" s="117" t="s">
        <v>369</v>
      </c>
      <c r="S81" s="116" t="s">
        <v>334</v>
      </c>
      <c r="T81" s="118">
        <v>0</v>
      </c>
      <c r="U81" s="119"/>
      <c r="V81" s="120"/>
      <c r="W81" s="113"/>
      <c r="X81" s="121">
        <v>0</v>
      </c>
      <c r="Y81" s="121">
        <v>0</v>
      </c>
      <c r="Z81" s="121">
        <v>0</v>
      </c>
      <c r="AA81" s="121">
        <v>0</v>
      </c>
      <c r="AB81" s="122">
        <v>0</v>
      </c>
      <c r="AC81" s="122">
        <v>0</v>
      </c>
    </row>
    <row r="82" spans="1:29" ht="90.75" x14ac:dyDescent="0.25">
      <c r="A82" s="115">
        <v>81</v>
      </c>
      <c r="B82" s="116" t="s">
        <v>370</v>
      </c>
      <c r="C82" s="117" t="s">
        <v>371</v>
      </c>
      <c r="D82" s="116" t="s">
        <v>334</v>
      </c>
      <c r="E82" s="118">
        <v>0</v>
      </c>
      <c r="F82" s="119"/>
      <c r="G82" s="120"/>
      <c r="H82" s="120"/>
      <c r="I82" s="113"/>
      <c r="J82" s="121">
        <v>15</v>
      </c>
      <c r="K82" s="121"/>
      <c r="L82" s="121"/>
      <c r="M82" s="121"/>
      <c r="P82" s="115">
        <v>81</v>
      </c>
      <c r="Q82" s="116" t="s">
        <v>370</v>
      </c>
      <c r="R82" s="117" t="s">
        <v>371</v>
      </c>
      <c r="S82" s="116" t="s">
        <v>334</v>
      </c>
      <c r="T82" s="118">
        <v>15</v>
      </c>
      <c r="U82" s="119"/>
      <c r="V82" s="120"/>
      <c r="W82" s="113"/>
      <c r="X82" s="121">
        <v>10</v>
      </c>
      <c r="Y82" s="121">
        <v>5</v>
      </c>
      <c r="Z82" s="121">
        <v>0</v>
      </c>
      <c r="AA82" s="121">
        <v>0</v>
      </c>
      <c r="AB82" s="122">
        <v>15</v>
      </c>
      <c r="AC82" s="122">
        <v>0</v>
      </c>
    </row>
    <row r="83" spans="1:29" ht="107.25" x14ac:dyDescent="0.25">
      <c r="A83" s="115">
        <v>82</v>
      </c>
      <c r="B83" s="116" t="s">
        <v>372</v>
      </c>
      <c r="C83" s="117" t="s">
        <v>373</v>
      </c>
      <c r="D83" s="116" t="s">
        <v>334</v>
      </c>
      <c r="E83" s="118">
        <v>0</v>
      </c>
      <c r="F83" s="119"/>
      <c r="G83" s="120"/>
      <c r="H83" s="120"/>
      <c r="I83" s="113"/>
      <c r="J83" s="121">
        <v>20</v>
      </c>
      <c r="K83" s="121"/>
      <c r="L83" s="121"/>
      <c r="M83" s="121"/>
      <c r="P83" s="115">
        <v>82</v>
      </c>
      <c r="Q83" s="116" t="s">
        <v>372</v>
      </c>
      <c r="R83" s="117" t="s">
        <v>373</v>
      </c>
      <c r="S83" s="116" t="s">
        <v>334</v>
      </c>
      <c r="T83" s="118">
        <v>20</v>
      </c>
      <c r="U83" s="119"/>
      <c r="V83" s="120"/>
      <c r="W83" s="113"/>
      <c r="X83" s="121">
        <v>15</v>
      </c>
      <c r="Y83" s="121">
        <v>5</v>
      </c>
      <c r="Z83" s="121">
        <v>0</v>
      </c>
      <c r="AA83" s="121">
        <v>0</v>
      </c>
      <c r="AB83" s="122">
        <v>20</v>
      </c>
      <c r="AC83" s="122">
        <v>0</v>
      </c>
    </row>
    <row r="84" spans="1:29" ht="107.25" x14ac:dyDescent="0.25">
      <c r="A84" s="115">
        <v>83</v>
      </c>
      <c r="B84" s="116" t="s">
        <v>374</v>
      </c>
      <c r="C84" s="117" t="s">
        <v>375</v>
      </c>
      <c r="D84" s="116" t="s">
        <v>334</v>
      </c>
      <c r="E84" s="118">
        <v>0</v>
      </c>
      <c r="F84" s="119"/>
      <c r="G84" s="120"/>
      <c r="H84" s="120"/>
      <c r="I84" s="113"/>
      <c r="J84" s="121">
        <v>13</v>
      </c>
      <c r="K84" s="121"/>
      <c r="L84" s="121"/>
      <c r="M84" s="121"/>
      <c r="P84" s="115">
        <v>83</v>
      </c>
      <c r="Q84" s="116" t="s">
        <v>374</v>
      </c>
      <c r="R84" s="117" t="s">
        <v>375</v>
      </c>
      <c r="S84" s="116" t="s">
        <v>334</v>
      </c>
      <c r="T84" s="118">
        <v>13</v>
      </c>
      <c r="U84" s="119"/>
      <c r="V84" s="120"/>
      <c r="W84" s="113"/>
      <c r="X84" s="121">
        <v>10</v>
      </c>
      <c r="Y84" s="121">
        <v>3</v>
      </c>
      <c r="Z84" s="121">
        <v>0</v>
      </c>
      <c r="AA84" s="121">
        <v>0</v>
      </c>
      <c r="AB84" s="122">
        <v>13</v>
      </c>
      <c r="AC84" s="122">
        <v>0</v>
      </c>
    </row>
    <row r="85" spans="1:29" ht="107.25" x14ac:dyDescent="0.25">
      <c r="A85" s="115">
        <v>84</v>
      </c>
      <c r="B85" s="116" t="s">
        <v>376</v>
      </c>
      <c r="C85" s="117" t="s">
        <v>377</v>
      </c>
      <c r="D85" s="116" t="s">
        <v>334</v>
      </c>
      <c r="E85" s="118">
        <v>0</v>
      </c>
      <c r="F85" s="119"/>
      <c r="G85" s="120"/>
      <c r="H85" s="120"/>
      <c r="I85" s="113"/>
      <c r="J85" s="121"/>
      <c r="K85" s="121"/>
      <c r="L85" s="121"/>
      <c r="M85" s="121"/>
      <c r="P85" s="115">
        <v>84</v>
      </c>
      <c r="Q85" s="116" t="s">
        <v>376</v>
      </c>
      <c r="R85" s="117" t="s">
        <v>377</v>
      </c>
      <c r="S85" s="116" t="s">
        <v>334</v>
      </c>
      <c r="T85" s="118">
        <v>0</v>
      </c>
      <c r="U85" s="119"/>
      <c r="V85" s="120"/>
      <c r="W85" s="113"/>
      <c r="X85" s="121">
        <v>0</v>
      </c>
      <c r="Y85" s="121">
        <v>0</v>
      </c>
      <c r="Z85" s="121">
        <v>0</v>
      </c>
      <c r="AA85" s="121">
        <v>0</v>
      </c>
      <c r="AB85" s="122">
        <v>0</v>
      </c>
      <c r="AC85" s="122">
        <v>0</v>
      </c>
    </row>
    <row r="86" spans="1:29" ht="107.25" x14ac:dyDescent="0.25">
      <c r="A86" s="115">
        <v>85</v>
      </c>
      <c r="B86" s="116" t="s">
        <v>378</v>
      </c>
      <c r="C86" s="117" t="s">
        <v>379</v>
      </c>
      <c r="D86" s="116" t="s">
        <v>334</v>
      </c>
      <c r="E86" s="118">
        <v>0</v>
      </c>
      <c r="F86" s="119"/>
      <c r="G86" s="120"/>
      <c r="H86" s="120"/>
      <c r="I86" s="113"/>
      <c r="J86" s="121"/>
      <c r="K86" s="121"/>
      <c r="L86" s="121"/>
      <c r="M86" s="121"/>
      <c r="P86" s="115">
        <v>85</v>
      </c>
      <c r="Q86" s="116" t="s">
        <v>378</v>
      </c>
      <c r="R86" s="117" t="s">
        <v>379</v>
      </c>
      <c r="S86" s="116" t="s">
        <v>334</v>
      </c>
      <c r="T86" s="118">
        <v>0</v>
      </c>
      <c r="U86" s="119"/>
      <c r="V86" s="120"/>
      <c r="W86" s="113"/>
      <c r="X86" s="121">
        <v>0</v>
      </c>
      <c r="Y86" s="121">
        <v>0</v>
      </c>
      <c r="Z86" s="121">
        <v>0</v>
      </c>
      <c r="AA86" s="121">
        <v>0</v>
      </c>
      <c r="AB86" s="122">
        <v>0</v>
      </c>
      <c r="AC86" s="122">
        <v>0</v>
      </c>
    </row>
    <row r="87" spans="1:29" ht="313.5" x14ac:dyDescent="0.25">
      <c r="A87" s="115">
        <v>86</v>
      </c>
      <c r="B87" s="116" t="s">
        <v>380</v>
      </c>
      <c r="C87" s="117" t="s">
        <v>381</v>
      </c>
      <c r="D87" s="116" t="s">
        <v>334</v>
      </c>
      <c r="E87" s="118">
        <v>0</v>
      </c>
      <c r="F87" s="119"/>
      <c r="G87" s="120"/>
      <c r="H87" s="120"/>
      <c r="I87" s="113"/>
      <c r="J87" s="121"/>
      <c r="K87" s="121"/>
      <c r="L87" s="121"/>
      <c r="M87" s="121"/>
      <c r="P87" s="115">
        <v>86</v>
      </c>
      <c r="Q87" s="116" t="s">
        <v>380</v>
      </c>
      <c r="R87" s="117" t="s">
        <v>381</v>
      </c>
      <c r="S87" s="116" t="s">
        <v>334</v>
      </c>
      <c r="T87" s="118">
        <v>0</v>
      </c>
      <c r="U87" s="119"/>
      <c r="V87" s="120"/>
      <c r="W87" s="113"/>
      <c r="X87" s="121">
        <v>0</v>
      </c>
      <c r="Y87" s="121">
        <v>0</v>
      </c>
      <c r="Z87" s="121">
        <v>0</v>
      </c>
      <c r="AA87" s="121">
        <v>0</v>
      </c>
      <c r="AB87" s="122">
        <v>0</v>
      </c>
      <c r="AC87" s="122">
        <v>0</v>
      </c>
    </row>
    <row r="88" spans="1:29" ht="49.5" x14ac:dyDescent="0.25">
      <c r="A88" s="115">
        <v>87</v>
      </c>
      <c r="B88" s="116" t="s">
        <v>382</v>
      </c>
      <c r="C88" s="117" t="s">
        <v>383</v>
      </c>
      <c r="D88" s="116" t="s">
        <v>334</v>
      </c>
      <c r="E88" s="118">
        <v>0</v>
      </c>
      <c r="F88" s="119"/>
      <c r="G88" s="120"/>
      <c r="H88" s="120"/>
      <c r="I88" s="113"/>
      <c r="J88" s="121">
        <v>20</v>
      </c>
      <c r="K88" s="121"/>
      <c r="L88" s="121"/>
      <c r="M88" s="121"/>
      <c r="P88" s="115">
        <v>87</v>
      </c>
      <c r="Q88" s="116" t="s">
        <v>382</v>
      </c>
      <c r="R88" s="117" t="s">
        <v>383</v>
      </c>
      <c r="S88" s="116" t="s">
        <v>334</v>
      </c>
      <c r="T88" s="118">
        <v>20</v>
      </c>
      <c r="U88" s="119"/>
      <c r="V88" s="120"/>
      <c r="W88" s="113"/>
      <c r="X88" s="121">
        <v>15</v>
      </c>
      <c r="Y88" s="121">
        <v>5</v>
      </c>
      <c r="Z88" s="121">
        <v>0</v>
      </c>
      <c r="AA88" s="121">
        <v>0</v>
      </c>
      <c r="AB88" s="122">
        <v>20</v>
      </c>
      <c r="AC88" s="122">
        <v>0</v>
      </c>
    </row>
    <row r="89" spans="1:29" ht="49.5" x14ac:dyDescent="0.25">
      <c r="A89" s="115">
        <v>88</v>
      </c>
      <c r="B89" s="116" t="s">
        <v>384</v>
      </c>
      <c r="C89" s="117" t="s">
        <v>383</v>
      </c>
      <c r="D89" s="116" t="s">
        <v>334</v>
      </c>
      <c r="E89" s="118">
        <v>0</v>
      </c>
      <c r="F89" s="119"/>
      <c r="G89" s="120"/>
      <c r="H89" s="120"/>
      <c r="I89" s="113"/>
      <c r="J89" s="121"/>
      <c r="K89" s="121"/>
      <c r="L89" s="121"/>
      <c r="M89" s="121"/>
      <c r="P89" s="115">
        <v>88</v>
      </c>
      <c r="Q89" s="116" t="s">
        <v>384</v>
      </c>
      <c r="R89" s="117" t="s">
        <v>383</v>
      </c>
      <c r="S89" s="116" t="s">
        <v>334</v>
      </c>
      <c r="T89" s="118">
        <v>0</v>
      </c>
      <c r="U89" s="119"/>
      <c r="V89" s="120"/>
      <c r="W89" s="113"/>
      <c r="X89" s="121">
        <v>0</v>
      </c>
      <c r="Y89" s="121">
        <v>0</v>
      </c>
      <c r="Z89" s="121">
        <v>0</v>
      </c>
      <c r="AA89" s="121">
        <v>0</v>
      </c>
      <c r="AB89" s="122">
        <v>0</v>
      </c>
      <c r="AC89" s="122">
        <v>0</v>
      </c>
    </row>
    <row r="90" spans="1:29" ht="82.5" x14ac:dyDescent="0.25">
      <c r="A90" s="115">
        <v>89</v>
      </c>
      <c r="B90" s="116" t="s">
        <v>385</v>
      </c>
      <c r="C90" s="117" t="s">
        <v>386</v>
      </c>
      <c r="D90" s="116" t="s">
        <v>334</v>
      </c>
      <c r="E90" s="118">
        <v>0</v>
      </c>
      <c r="F90" s="119"/>
      <c r="G90" s="120"/>
      <c r="H90" s="120"/>
      <c r="I90" s="113"/>
      <c r="J90" s="121">
        <v>3</v>
      </c>
      <c r="K90" s="121"/>
      <c r="L90" s="121"/>
      <c r="M90" s="121"/>
      <c r="P90" s="115">
        <v>89</v>
      </c>
      <c r="Q90" s="116" t="s">
        <v>385</v>
      </c>
      <c r="R90" s="117" t="s">
        <v>386</v>
      </c>
      <c r="S90" s="116" t="s">
        <v>334</v>
      </c>
      <c r="T90" s="118">
        <v>3</v>
      </c>
      <c r="U90" s="119"/>
      <c r="V90" s="120"/>
      <c r="W90" s="113"/>
      <c r="X90" s="121">
        <v>2</v>
      </c>
      <c r="Y90" s="121">
        <v>1</v>
      </c>
      <c r="Z90" s="121">
        <v>0</v>
      </c>
      <c r="AA90" s="121">
        <v>0</v>
      </c>
      <c r="AB90" s="122">
        <v>3</v>
      </c>
      <c r="AC90" s="122">
        <v>0</v>
      </c>
    </row>
    <row r="91" spans="1:29" ht="107.25" x14ac:dyDescent="0.25">
      <c r="A91" s="115">
        <v>90</v>
      </c>
      <c r="B91" s="116" t="s">
        <v>387</v>
      </c>
      <c r="C91" s="117" t="s">
        <v>388</v>
      </c>
      <c r="D91" s="116" t="s">
        <v>334</v>
      </c>
      <c r="E91" s="118">
        <v>0</v>
      </c>
      <c r="F91" s="119"/>
      <c r="G91" s="120"/>
      <c r="H91" s="120"/>
      <c r="I91" s="113"/>
      <c r="J91" s="121"/>
      <c r="K91" s="121"/>
      <c r="L91" s="121"/>
      <c r="M91" s="121"/>
      <c r="P91" s="115">
        <v>90</v>
      </c>
      <c r="Q91" s="116" t="s">
        <v>387</v>
      </c>
      <c r="R91" s="117" t="s">
        <v>388</v>
      </c>
      <c r="S91" s="116" t="s">
        <v>334</v>
      </c>
      <c r="T91" s="118">
        <v>0</v>
      </c>
      <c r="U91" s="119"/>
      <c r="V91" s="120"/>
      <c r="W91" s="113"/>
      <c r="X91" s="121">
        <v>0</v>
      </c>
      <c r="Y91" s="121">
        <v>0</v>
      </c>
      <c r="Z91" s="121">
        <v>0</v>
      </c>
      <c r="AA91" s="121">
        <v>0</v>
      </c>
      <c r="AB91" s="122">
        <v>0</v>
      </c>
      <c r="AC91" s="122">
        <v>0</v>
      </c>
    </row>
    <row r="92" spans="1:29" ht="107.25" x14ac:dyDescent="0.25">
      <c r="A92" s="115">
        <v>91</v>
      </c>
      <c r="B92" s="116" t="s">
        <v>389</v>
      </c>
      <c r="C92" s="117" t="s">
        <v>390</v>
      </c>
      <c r="D92" s="116" t="s">
        <v>334</v>
      </c>
      <c r="E92" s="118">
        <v>0</v>
      </c>
      <c r="F92" s="119"/>
      <c r="G92" s="120"/>
      <c r="H92" s="120"/>
      <c r="I92" s="113"/>
      <c r="J92" s="121"/>
      <c r="K92" s="121"/>
      <c r="L92" s="121"/>
      <c r="M92" s="121"/>
      <c r="P92" s="115">
        <v>91</v>
      </c>
      <c r="Q92" s="116" t="s">
        <v>389</v>
      </c>
      <c r="R92" s="117" t="s">
        <v>390</v>
      </c>
      <c r="S92" s="116" t="s">
        <v>334</v>
      </c>
      <c r="T92" s="118">
        <v>0</v>
      </c>
      <c r="U92" s="119"/>
      <c r="V92" s="120"/>
      <c r="W92" s="113"/>
      <c r="X92" s="121">
        <v>0</v>
      </c>
      <c r="Y92" s="121">
        <v>0</v>
      </c>
      <c r="Z92" s="121">
        <v>0</v>
      </c>
      <c r="AA92" s="121">
        <v>0</v>
      </c>
      <c r="AB92" s="122">
        <v>0</v>
      </c>
      <c r="AC92" s="122">
        <v>0</v>
      </c>
    </row>
    <row r="93" spans="1:29" ht="90.75" x14ac:dyDescent="0.25">
      <c r="A93" s="115">
        <v>92</v>
      </c>
      <c r="B93" s="116" t="s">
        <v>391</v>
      </c>
      <c r="C93" s="117" t="s">
        <v>392</v>
      </c>
      <c r="D93" s="116" t="s">
        <v>334</v>
      </c>
      <c r="E93" s="118">
        <v>0</v>
      </c>
      <c r="F93" s="119"/>
      <c r="G93" s="120"/>
      <c r="H93" s="120"/>
      <c r="I93" s="113"/>
      <c r="J93" s="121">
        <v>30</v>
      </c>
      <c r="K93" s="121"/>
      <c r="L93" s="121"/>
      <c r="M93" s="121"/>
      <c r="P93" s="115">
        <v>92</v>
      </c>
      <c r="Q93" s="116" t="s">
        <v>391</v>
      </c>
      <c r="R93" s="117" t="s">
        <v>392</v>
      </c>
      <c r="S93" s="116" t="s">
        <v>334</v>
      </c>
      <c r="T93" s="118">
        <v>30</v>
      </c>
      <c r="U93" s="119"/>
      <c r="V93" s="120"/>
      <c r="W93" s="113"/>
      <c r="X93" s="121">
        <v>20</v>
      </c>
      <c r="Y93" s="121">
        <v>10</v>
      </c>
      <c r="Z93" s="121">
        <v>0</v>
      </c>
      <c r="AA93" s="121">
        <v>0</v>
      </c>
      <c r="AB93" s="122">
        <v>30</v>
      </c>
      <c r="AC93" s="122">
        <v>0</v>
      </c>
    </row>
    <row r="94" spans="1:29" ht="90.75" x14ac:dyDescent="0.25">
      <c r="A94" s="115">
        <v>93</v>
      </c>
      <c r="B94" s="116" t="s">
        <v>393</v>
      </c>
      <c r="C94" s="117" t="s">
        <v>394</v>
      </c>
      <c r="D94" s="116" t="s">
        <v>334</v>
      </c>
      <c r="E94" s="118">
        <v>0</v>
      </c>
      <c r="F94" s="119"/>
      <c r="G94" s="120"/>
      <c r="H94" s="120"/>
      <c r="I94" s="113"/>
      <c r="J94" s="121"/>
      <c r="K94" s="121"/>
      <c r="L94" s="121"/>
      <c r="M94" s="121"/>
      <c r="P94" s="115">
        <v>93</v>
      </c>
      <c r="Q94" s="116" t="s">
        <v>393</v>
      </c>
      <c r="R94" s="117" t="s">
        <v>394</v>
      </c>
      <c r="S94" s="116" t="s">
        <v>334</v>
      </c>
      <c r="T94" s="118">
        <v>0</v>
      </c>
      <c r="U94" s="119"/>
      <c r="V94" s="120"/>
      <c r="W94" s="113"/>
      <c r="X94" s="121">
        <v>0</v>
      </c>
      <c r="Y94" s="121">
        <v>0</v>
      </c>
      <c r="Z94" s="121">
        <v>0</v>
      </c>
      <c r="AA94" s="121">
        <v>0</v>
      </c>
      <c r="AB94" s="122">
        <v>0</v>
      </c>
      <c r="AC94" s="122">
        <v>0</v>
      </c>
    </row>
    <row r="95" spans="1:29" ht="82.5" x14ac:dyDescent="0.25">
      <c r="A95" s="115">
        <v>94</v>
      </c>
      <c r="B95" s="116" t="s">
        <v>395</v>
      </c>
      <c r="C95" s="117" t="s">
        <v>396</v>
      </c>
      <c r="D95" s="116" t="s">
        <v>334</v>
      </c>
      <c r="E95" s="118">
        <v>0</v>
      </c>
      <c r="F95" s="119"/>
      <c r="G95" s="120"/>
      <c r="H95" s="120"/>
      <c r="I95" s="113"/>
      <c r="J95" s="121"/>
      <c r="K95" s="121"/>
      <c r="L95" s="121"/>
      <c r="M95" s="121"/>
      <c r="P95" s="115">
        <v>94</v>
      </c>
      <c r="Q95" s="116" t="s">
        <v>395</v>
      </c>
      <c r="R95" s="117" t="s">
        <v>396</v>
      </c>
      <c r="S95" s="116" t="s">
        <v>334</v>
      </c>
      <c r="T95" s="118">
        <v>0</v>
      </c>
      <c r="U95" s="119"/>
      <c r="V95" s="120"/>
      <c r="W95" s="113"/>
      <c r="X95" s="121">
        <v>0</v>
      </c>
      <c r="Y95" s="121">
        <v>0</v>
      </c>
      <c r="Z95" s="121">
        <v>0</v>
      </c>
      <c r="AA95" s="121">
        <v>0</v>
      </c>
      <c r="AB95" s="122">
        <v>0</v>
      </c>
      <c r="AC95" s="122">
        <v>0</v>
      </c>
    </row>
    <row r="96" spans="1:29" ht="222.75" x14ac:dyDescent="0.25">
      <c r="A96" s="115">
        <v>95</v>
      </c>
      <c r="B96" s="116" t="s">
        <v>397</v>
      </c>
      <c r="C96" s="117" t="s">
        <v>398</v>
      </c>
      <c r="D96" s="116" t="s">
        <v>334</v>
      </c>
      <c r="E96" s="118">
        <v>0</v>
      </c>
      <c r="F96" s="119"/>
      <c r="G96" s="120"/>
      <c r="H96" s="120"/>
      <c r="I96" s="113"/>
      <c r="J96" s="121"/>
      <c r="K96" s="121"/>
      <c r="L96" s="121"/>
      <c r="M96" s="121"/>
      <c r="P96" s="115">
        <v>95</v>
      </c>
      <c r="Q96" s="116" t="s">
        <v>397</v>
      </c>
      <c r="R96" s="117" t="s">
        <v>398</v>
      </c>
      <c r="S96" s="116" t="s">
        <v>334</v>
      </c>
      <c r="T96" s="118">
        <v>0</v>
      </c>
      <c r="U96" s="119"/>
      <c r="V96" s="120"/>
      <c r="W96" s="113"/>
      <c r="X96" s="121">
        <v>0</v>
      </c>
      <c r="Y96" s="121">
        <v>0</v>
      </c>
      <c r="Z96" s="121">
        <v>0</v>
      </c>
      <c r="AA96" s="121">
        <v>0</v>
      </c>
      <c r="AB96" s="122">
        <v>0</v>
      </c>
      <c r="AC96" s="122">
        <v>0</v>
      </c>
    </row>
    <row r="97" spans="1:29" ht="49.5" x14ac:dyDescent="0.25">
      <c r="A97" s="115">
        <v>96</v>
      </c>
      <c r="B97" s="116" t="s">
        <v>399</v>
      </c>
      <c r="C97" s="117" t="s">
        <v>400</v>
      </c>
      <c r="D97" s="116" t="s">
        <v>334</v>
      </c>
      <c r="E97" s="118">
        <v>0</v>
      </c>
      <c r="F97" s="119"/>
      <c r="G97" s="120"/>
      <c r="H97" s="120"/>
      <c r="I97" s="113"/>
      <c r="J97" s="121">
        <v>30</v>
      </c>
      <c r="K97" s="121"/>
      <c r="L97" s="121"/>
      <c r="M97" s="121"/>
      <c r="P97" s="115">
        <v>96</v>
      </c>
      <c r="Q97" s="116" t="s">
        <v>399</v>
      </c>
      <c r="R97" s="117" t="s">
        <v>400</v>
      </c>
      <c r="S97" s="116" t="s">
        <v>334</v>
      </c>
      <c r="T97" s="118">
        <v>30</v>
      </c>
      <c r="U97" s="119"/>
      <c r="V97" s="120"/>
      <c r="W97" s="113"/>
      <c r="X97" s="121">
        <v>20</v>
      </c>
      <c r="Y97" s="121">
        <v>10</v>
      </c>
      <c r="Z97" s="121">
        <v>0</v>
      </c>
      <c r="AA97" s="121">
        <v>0</v>
      </c>
      <c r="AB97" s="122">
        <v>30</v>
      </c>
      <c r="AC97" s="122">
        <v>0</v>
      </c>
    </row>
    <row r="98" spans="1:29" ht="49.5" x14ac:dyDescent="0.25">
      <c r="A98" s="115">
        <v>97</v>
      </c>
      <c r="B98" s="116" t="s">
        <v>401</v>
      </c>
      <c r="C98" s="117" t="s">
        <v>400</v>
      </c>
      <c r="D98" s="116" t="s">
        <v>334</v>
      </c>
      <c r="E98" s="118">
        <v>0</v>
      </c>
      <c r="F98" s="119"/>
      <c r="G98" s="120"/>
      <c r="H98" s="120"/>
      <c r="I98" s="113"/>
      <c r="J98" s="121"/>
      <c r="K98" s="121"/>
      <c r="L98" s="121"/>
      <c r="M98" s="121"/>
      <c r="P98" s="115">
        <v>97</v>
      </c>
      <c r="Q98" s="116" t="s">
        <v>401</v>
      </c>
      <c r="R98" s="117" t="s">
        <v>400</v>
      </c>
      <c r="S98" s="116" t="s">
        <v>334</v>
      </c>
      <c r="T98" s="118">
        <v>0</v>
      </c>
      <c r="U98" s="119"/>
      <c r="V98" s="120"/>
      <c r="W98" s="113"/>
      <c r="X98" s="121">
        <v>0</v>
      </c>
      <c r="Y98" s="121">
        <v>0</v>
      </c>
      <c r="Z98" s="121">
        <v>0</v>
      </c>
      <c r="AA98" s="121">
        <v>0</v>
      </c>
      <c r="AB98" s="122">
        <v>0</v>
      </c>
      <c r="AC98" s="122">
        <v>0</v>
      </c>
    </row>
    <row r="99" spans="1:29" ht="99" x14ac:dyDescent="0.25">
      <c r="A99" s="115">
        <v>98</v>
      </c>
      <c r="B99" s="116" t="s">
        <v>402</v>
      </c>
      <c r="C99" s="117" t="s">
        <v>403</v>
      </c>
      <c r="D99" s="116" t="s">
        <v>334</v>
      </c>
      <c r="E99" s="118">
        <v>0</v>
      </c>
      <c r="F99" s="119"/>
      <c r="G99" s="120"/>
      <c r="H99" s="120"/>
      <c r="I99" s="113"/>
      <c r="J99" s="121">
        <v>7</v>
      </c>
      <c r="K99" s="121"/>
      <c r="L99" s="121"/>
      <c r="M99" s="121"/>
      <c r="P99" s="115">
        <v>98</v>
      </c>
      <c r="Q99" s="116" t="s">
        <v>402</v>
      </c>
      <c r="R99" s="117" t="s">
        <v>403</v>
      </c>
      <c r="S99" s="116" t="s">
        <v>334</v>
      </c>
      <c r="T99" s="118">
        <v>7</v>
      </c>
      <c r="U99" s="119"/>
      <c r="V99" s="120"/>
      <c r="W99" s="113"/>
      <c r="X99" s="121">
        <v>5</v>
      </c>
      <c r="Y99" s="121">
        <v>2</v>
      </c>
      <c r="Z99" s="121">
        <v>0</v>
      </c>
      <c r="AA99" s="121">
        <v>0</v>
      </c>
      <c r="AB99" s="122">
        <v>7</v>
      </c>
      <c r="AC99" s="122">
        <v>0</v>
      </c>
    </row>
    <row r="100" spans="1:29" ht="33" x14ac:dyDescent="0.25">
      <c r="A100" s="115">
        <v>99</v>
      </c>
      <c r="B100" s="116" t="s">
        <v>404</v>
      </c>
      <c r="C100" s="117" t="s">
        <v>405</v>
      </c>
      <c r="D100" s="116" t="s">
        <v>334</v>
      </c>
      <c r="E100" s="118">
        <v>0</v>
      </c>
      <c r="F100" s="119"/>
      <c r="G100" s="120"/>
      <c r="H100" s="120"/>
      <c r="I100" s="113"/>
      <c r="J100" s="121">
        <v>5</v>
      </c>
      <c r="K100" s="121"/>
      <c r="L100" s="121"/>
      <c r="M100" s="121"/>
      <c r="P100" s="115">
        <v>99</v>
      </c>
      <c r="Q100" s="116" t="s">
        <v>404</v>
      </c>
      <c r="R100" s="117" t="s">
        <v>405</v>
      </c>
      <c r="S100" s="116" t="s">
        <v>334</v>
      </c>
      <c r="T100" s="118">
        <v>5</v>
      </c>
      <c r="U100" s="119"/>
      <c r="V100" s="120"/>
      <c r="W100" s="113"/>
      <c r="X100" s="121">
        <v>4</v>
      </c>
      <c r="Y100" s="121">
        <v>1</v>
      </c>
      <c r="Z100" s="121">
        <v>0</v>
      </c>
      <c r="AA100" s="121">
        <v>0</v>
      </c>
      <c r="AB100" s="122">
        <v>5</v>
      </c>
      <c r="AC100" s="122">
        <v>0</v>
      </c>
    </row>
    <row r="101" spans="1:29" ht="33" x14ac:dyDescent="0.25">
      <c r="A101" s="115">
        <v>100</v>
      </c>
      <c r="B101" s="116" t="s">
        <v>406</v>
      </c>
      <c r="C101" s="117" t="s">
        <v>407</v>
      </c>
      <c r="D101" s="116" t="s">
        <v>334</v>
      </c>
      <c r="E101" s="118">
        <v>0</v>
      </c>
      <c r="F101" s="119"/>
      <c r="G101" s="120"/>
      <c r="H101" s="120"/>
      <c r="I101" s="113"/>
      <c r="J101" s="121">
        <v>20</v>
      </c>
      <c r="K101" s="121"/>
      <c r="L101" s="121"/>
      <c r="M101" s="121"/>
      <c r="P101" s="115">
        <v>100</v>
      </c>
      <c r="Q101" s="116" t="s">
        <v>406</v>
      </c>
      <c r="R101" s="117" t="s">
        <v>407</v>
      </c>
      <c r="S101" s="116" t="s">
        <v>334</v>
      </c>
      <c r="T101" s="118">
        <v>10</v>
      </c>
      <c r="U101" s="119"/>
      <c r="V101" s="120"/>
      <c r="W101" s="113"/>
      <c r="X101" s="121">
        <v>8</v>
      </c>
      <c r="Y101" s="121">
        <v>2</v>
      </c>
      <c r="Z101" s="121">
        <v>0</v>
      </c>
      <c r="AA101" s="121">
        <v>0</v>
      </c>
      <c r="AB101" s="122">
        <v>10</v>
      </c>
      <c r="AC101" s="122">
        <v>0</v>
      </c>
    </row>
    <row r="102" spans="1:29" ht="33" x14ac:dyDescent="0.25">
      <c r="A102" s="115">
        <v>101</v>
      </c>
      <c r="B102" s="116" t="s">
        <v>408</v>
      </c>
      <c r="C102" s="117" t="s">
        <v>409</v>
      </c>
      <c r="D102" s="116" t="s">
        <v>334</v>
      </c>
      <c r="E102" s="118">
        <v>0</v>
      </c>
      <c r="F102" s="119"/>
      <c r="G102" s="120"/>
      <c r="H102" s="120"/>
      <c r="I102" s="113"/>
      <c r="J102" s="121"/>
      <c r="K102" s="121"/>
      <c r="L102" s="121"/>
      <c r="M102" s="121"/>
      <c r="P102" s="115">
        <v>101</v>
      </c>
      <c r="Q102" s="116" t="s">
        <v>408</v>
      </c>
      <c r="R102" s="117" t="s">
        <v>409</v>
      </c>
      <c r="S102" s="116" t="s">
        <v>334</v>
      </c>
      <c r="T102" s="118">
        <v>0</v>
      </c>
      <c r="U102" s="119"/>
      <c r="V102" s="120"/>
      <c r="W102" s="113"/>
      <c r="X102" s="121">
        <v>0</v>
      </c>
      <c r="Y102" s="121">
        <v>0</v>
      </c>
      <c r="Z102" s="121">
        <v>0</v>
      </c>
      <c r="AA102" s="121">
        <v>0</v>
      </c>
      <c r="AB102" s="122">
        <v>0</v>
      </c>
      <c r="AC102" s="122">
        <v>0</v>
      </c>
    </row>
    <row r="103" spans="1:29" ht="33" x14ac:dyDescent="0.25">
      <c r="A103" s="115">
        <v>102</v>
      </c>
      <c r="B103" s="116" t="s">
        <v>410</v>
      </c>
      <c r="C103" s="117" t="s">
        <v>411</v>
      </c>
      <c r="D103" s="116" t="s">
        <v>334</v>
      </c>
      <c r="E103" s="118">
        <v>0</v>
      </c>
      <c r="F103" s="119"/>
      <c r="G103" s="120"/>
      <c r="H103" s="120"/>
      <c r="I103" s="113"/>
      <c r="J103" s="121"/>
      <c r="K103" s="121"/>
      <c r="L103" s="121"/>
      <c r="M103" s="121"/>
      <c r="P103" s="115">
        <v>102</v>
      </c>
      <c r="Q103" s="116" t="s">
        <v>410</v>
      </c>
      <c r="R103" s="117" t="s">
        <v>411</v>
      </c>
      <c r="S103" s="116" t="s">
        <v>334</v>
      </c>
      <c r="T103" s="118">
        <v>0</v>
      </c>
      <c r="U103" s="119"/>
      <c r="V103" s="120"/>
      <c r="W103" s="113"/>
      <c r="X103" s="121">
        <v>0</v>
      </c>
      <c r="Y103" s="121">
        <v>0</v>
      </c>
      <c r="Z103" s="121">
        <v>0</v>
      </c>
      <c r="AA103" s="121">
        <v>0</v>
      </c>
      <c r="AB103" s="122">
        <v>0</v>
      </c>
      <c r="AC103" s="122">
        <v>0</v>
      </c>
    </row>
    <row r="104" spans="1:29" ht="132" x14ac:dyDescent="0.25">
      <c r="A104" s="115">
        <v>103</v>
      </c>
      <c r="B104" s="116" t="s">
        <v>412</v>
      </c>
      <c r="C104" s="117" t="s">
        <v>413</v>
      </c>
      <c r="D104" s="116" t="s">
        <v>334</v>
      </c>
      <c r="E104" s="118">
        <v>0</v>
      </c>
      <c r="F104" s="119"/>
      <c r="G104" s="120"/>
      <c r="H104" s="120"/>
      <c r="I104" s="113"/>
      <c r="J104" s="121"/>
      <c r="K104" s="121"/>
      <c r="L104" s="121"/>
      <c r="M104" s="121"/>
      <c r="P104" s="115">
        <v>103</v>
      </c>
      <c r="Q104" s="116" t="s">
        <v>412</v>
      </c>
      <c r="R104" s="117" t="s">
        <v>413</v>
      </c>
      <c r="S104" s="116" t="s">
        <v>334</v>
      </c>
      <c r="T104" s="118">
        <v>0</v>
      </c>
      <c r="U104" s="119"/>
      <c r="V104" s="120"/>
      <c r="W104" s="113"/>
      <c r="X104" s="121">
        <v>0</v>
      </c>
      <c r="Y104" s="121">
        <v>0</v>
      </c>
      <c r="Z104" s="121">
        <v>0</v>
      </c>
      <c r="AA104" s="121">
        <v>0</v>
      </c>
      <c r="AB104" s="122">
        <v>0</v>
      </c>
      <c r="AC104" s="122">
        <v>0</v>
      </c>
    </row>
    <row r="105" spans="1:29" ht="33" x14ac:dyDescent="0.25">
      <c r="A105" s="115">
        <v>104</v>
      </c>
      <c r="B105" s="116" t="s">
        <v>414</v>
      </c>
      <c r="C105" s="117" t="s">
        <v>415</v>
      </c>
      <c r="D105" s="116" t="s">
        <v>334</v>
      </c>
      <c r="E105" s="118">
        <v>0</v>
      </c>
      <c r="F105" s="119"/>
      <c r="G105" s="120"/>
      <c r="H105" s="120"/>
      <c r="I105" s="113"/>
      <c r="J105" s="121"/>
      <c r="K105" s="121"/>
      <c r="L105" s="121"/>
      <c r="M105" s="121"/>
      <c r="P105" s="115">
        <v>104</v>
      </c>
      <c r="Q105" s="116" t="s">
        <v>414</v>
      </c>
      <c r="R105" s="117" t="s">
        <v>415</v>
      </c>
      <c r="S105" s="116" t="s">
        <v>334</v>
      </c>
      <c r="T105" s="118">
        <v>0</v>
      </c>
      <c r="U105" s="119"/>
      <c r="V105" s="120"/>
      <c r="W105" s="113"/>
      <c r="X105" s="121">
        <v>0</v>
      </c>
      <c r="Y105" s="121">
        <v>0</v>
      </c>
      <c r="Z105" s="121">
        <v>0</v>
      </c>
      <c r="AA105" s="121">
        <v>0</v>
      </c>
      <c r="AB105" s="122">
        <v>0</v>
      </c>
      <c r="AC105" s="122">
        <v>0</v>
      </c>
    </row>
    <row r="106" spans="1:29" ht="33" x14ac:dyDescent="0.25">
      <c r="A106" s="115">
        <v>105</v>
      </c>
      <c r="B106" s="116" t="s">
        <v>416</v>
      </c>
      <c r="C106" s="117" t="s">
        <v>417</v>
      </c>
      <c r="D106" s="116" t="s">
        <v>334</v>
      </c>
      <c r="E106" s="118">
        <v>0</v>
      </c>
      <c r="F106" s="119"/>
      <c r="G106" s="120"/>
      <c r="H106" s="120"/>
      <c r="I106" s="113"/>
      <c r="J106" s="121"/>
      <c r="K106" s="121"/>
      <c r="L106" s="121"/>
      <c r="M106" s="121"/>
      <c r="P106" s="115">
        <v>105</v>
      </c>
      <c r="Q106" s="116" t="s">
        <v>416</v>
      </c>
      <c r="R106" s="117" t="s">
        <v>417</v>
      </c>
      <c r="S106" s="116" t="s">
        <v>334</v>
      </c>
      <c r="T106" s="118">
        <v>0</v>
      </c>
      <c r="U106" s="119"/>
      <c r="V106" s="120"/>
      <c r="W106" s="113"/>
      <c r="X106" s="121">
        <v>0</v>
      </c>
      <c r="Y106" s="121">
        <v>0</v>
      </c>
      <c r="Z106" s="121">
        <v>0</v>
      </c>
      <c r="AA106" s="121">
        <v>0</v>
      </c>
      <c r="AB106" s="122">
        <v>0</v>
      </c>
      <c r="AC106" s="122">
        <v>0</v>
      </c>
    </row>
    <row r="107" spans="1:29" ht="74.25" x14ac:dyDescent="0.25">
      <c r="A107" s="115">
        <v>106</v>
      </c>
      <c r="B107" s="116" t="s">
        <v>418</v>
      </c>
      <c r="C107" s="117" t="s">
        <v>419</v>
      </c>
      <c r="D107" s="116" t="s">
        <v>420</v>
      </c>
      <c r="E107" s="118">
        <v>0</v>
      </c>
      <c r="F107" s="119"/>
      <c r="G107" s="120"/>
      <c r="H107" s="120"/>
      <c r="I107" s="113"/>
      <c r="J107" s="121"/>
      <c r="K107" s="121"/>
      <c r="L107" s="121"/>
      <c r="M107" s="121"/>
      <c r="P107" s="115">
        <v>106</v>
      </c>
      <c r="Q107" s="116" t="s">
        <v>418</v>
      </c>
      <c r="R107" s="117" t="s">
        <v>419</v>
      </c>
      <c r="S107" s="116" t="s">
        <v>420</v>
      </c>
      <c r="T107" s="118">
        <v>0</v>
      </c>
      <c r="U107" s="119"/>
      <c r="V107" s="120"/>
      <c r="W107" s="113"/>
      <c r="X107" s="121">
        <v>0</v>
      </c>
      <c r="Y107" s="121">
        <v>0</v>
      </c>
      <c r="Z107" s="121">
        <v>0</v>
      </c>
      <c r="AA107" s="121">
        <v>0</v>
      </c>
      <c r="AB107" s="122">
        <v>0</v>
      </c>
      <c r="AC107" s="122">
        <v>0</v>
      </c>
    </row>
    <row r="108" spans="1:29" ht="74.25" x14ac:dyDescent="0.25">
      <c r="A108" s="115">
        <v>107</v>
      </c>
      <c r="B108" s="116" t="s">
        <v>421</v>
      </c>
      <c r="C108" s="117" t="s">
        <v>422</v>
      </c>
      <c r="D108" s="116" t="s">
        <v>420</v>
      </c>
      <c r="E108" s="118">
        <v>0</v>
      </c>
      <c r="F108" s="119"/>
      <c r="G108" s="120"/>
      <c r="H108" s="120"/>
      <c r="I108" s="113"/>
      <c r="J108" s="121"/>
      <c r="K108" s="121"/>
      <c r="L108" s="121"/>
      <c r="M108" s="121"/>
      <c r="P108" s="115">
        <v>107</v>
      </c>
      <c r="Q108" s="116" t="s">
        <v>421</v>
      </c>
      <c r="R108" s="117" t="s">
        <v>422</v>
      </c>
      <c r="S108" s="116" t="s">
        <v>420</v>
      </c>
      <c r="T108" s="118">
        <v>0</v>
      </c>
      <c r="U108" s="119"/>
      <c r="V108" s="120"/>
      <c r="W108" s="113"/>
      <c r="X108" s="121">
        <v>0</v>
      </c>
      <c r="Y108" s="121">
        <v>0</v>
      </c>
      <c r="Z108" s="121">
        <v>0</v>
      </c>
      <c r="AA108" s="121">
        <v>0</v>
      </c>
      <c r="AB108" s="122">
        <v>0</v>
      </c>
      <c r="AC108" s="122">
        <v>0</v>
      </c>
    </row>
    <row r="109" spans="1:29" ht="74.25" x14ac:dyDescent="0.25">
      <c r="A109" s="115">
        <v>108</v>
      </c>
      <c r="B109" s="116" t="s">
        <v>423</v>
      </c>
      <c r="C109" s="117" t="s">
        <v>424</v>
      </c>
      <c r="D109" s="116" t="s">
        <v>420</v>
      </c>
      <c r="E109" s="118">
        <v>0</v>
      </c>
      <c r="F109" s="119"/>
      <c r="G109" s="120"/>
      <c r="H109" s="120"/>
      <c r="I109" s="113"/>
      <c r="J109" s="121"/>
      <c r="K109" s="121"/>
      <c r="L109" s="121"/>
      <c r="M109" s="121"/>
      <c r="P109" s="115">
        <v>108</v>
      </c>
      <c r="Q109" s="116" t="s">
        <v>423</v>
      </c>
      <c r="R109" s="117" t="s">
        <v>424</v>
      </c>
      <c r="S109" s="116" t="s">
        <v>420</v>
      </c>
      <c r="T109" s="118">
        <v>0</v>
      </c>
      <c r="U109" s="119"/>
      <c r="V109" s="120"/>
      <c r="W109" s="113"/>
      <c r="X109" s="121">
        <v>0</v>
      </c>
      <c r="Y109" s="121">
        <v>0</v>
      </c>
      <c r="Z109" s="121">
        <v>0</v>
      </c>
      <c r="AA109" s="121">
        <v>0</v>
      </c>
      <c r="AB109" s="122">
        <v>0</v>
      </c>
      <c r="AC109" s="122">
        <v>0</v>
      </c>
    </row>
    <row r="110" spans="1:29" ht="99" x14ac:dyDescent="0.25">
      <c r="A110" s="115">
        <v>109</v>
      </c>
      <c r="B110" s="116" t="s">
        <v>425</v>
      </c>
      <c r="C110" s="117" t="s">
        <v>426</v>
      </c>
      <c r="D110" s="116" t="s">
        <v>420</v>
      </c>
      <c r="E110" s="118">
        <v>0</v>
      </c>
      <c r="F110" s="119"/>
      <c r="G110" s="120"/>
      <c r="H110" s="120"/>
      <c r="I110" s="113"/>
      <c r="J110" s="121"/>
      <c r="K110" s="121"/>
      <c r="L110" s="121"/>
      <c r="M110" s="121"/>
      <c r="P110" s="115">
        <v>109</v>
      </c>
      <c r="Q110" s="116" t="s">
        <v>425</v>
      </c>
      <c r="R110" s="117" t="s">
        <v>426</v>
      </c>
      <c r="S110" s="116" t="s">
        <v>420</v>
      </c>
      <c r="T110" s="118">
        <v>0</v>
      </c>
      <c r="U110" s="119"/>
      <c r="V110" s="120"/>
      <c r="W110" s="113"/>
      <c r="X110" s="121">
        <v>0</v>
      </c>
      <c r="Y110" s="121">
        <v>0</v>
      </c>
      <c r="Z110" s="121">
        <v>0</v>
      </c>
      <c r="AA110" s="121">
        <v>0</v>
      </c>
      <c r="AB110" s="122">
        <v>0</v>
      </c>
      <c r="AC110" s="122">
        <v>0</v>
      </c>
    </row>
    <row r="111" spans="1:29" ht="74.25" x14ac:dyDescent="0.25">
      <c r="A111" s="115">
        <v>110</v>
      </c>
      <c r="B111" s="116" t="s">
        <v>427</v>
      </c>
      <c r="C111" s="117" t="s">
        <v>428</v>
      </c>
      <c r="D111" s="116" t="s">
        <v>420</v>
      </c>
      <c r="E111" s="118">
        <v>0</v>
      </c>
      <c r="F111" s="119"/>
      <c r="G111" s="120"/>
      <c r="H111" s="120"/>
      <c r="I111" s="113"/>
      <c r="J111" s="121"/>
      <c r="K111" s="121"/>
      <c r="L111" s="121"/>
      <c r="M111" s="121"/>
      <c r="P111" s="115">
        <v>110</v>
      </c>
      <c r="Q111" s="116" t="s">
        <v>427</v>
      </c>
      <c r="R111" s="117" t="s">
        <v>428</v>
      </c>
      <c r="S111" s="116" t="s">
        <v>420</v>
      </c>
      <c r="T111" s="118">
        <v>0</v>
      </c>
      <c r="U111" s="119"/>
      <c r="V111" s="120"/>
      <c r="W111" s="113"/>
      <c r="X111" s="121">
        <v>0</v>
      </c>
      <c r="Y111" s="121">
        <v>0</v>
      </c>
      <c r="Z111" s="121">
        <v>0</v>
      </c>
      <c r="AA111" s="121">
        <v>0</v>
      </c>
      <c r="AB111" s="122">
        <v>0</v>
      </c>
      <c r="AC111" s="122">
        <v>0</v>
      </c>
    </row>
    <row r="112" spans="1:29" ht="74.25" x14ac:dyDescent="0.25">
      <c r="A112" s="115">
        <v>111</v>
      </c>
      <c r="B112" s="116" t="s">
        <v>429</v>
      </c>
      <c r="C112" s="117" t="s">
        <v>430</v>
      </c>
      <c r="D112" s="116" t="s">
        <v>420</v>
      </c>
      <c r="E112" s="118">
        <v>0</v>
      </c>
      <c r="F112" s="119"/>
      <c r="G112" s="120"/>
      <c r="H112" s="120"/>
      <c r="I112" s="113"/>
      <c r="J112" s="121"/>
      <c r="K112" s="121"/>
      <c r="L112" s="121"/>
      <c r="M112" s="121"/>
      <c r="P112" s="115">
        <v>111</v>
      </c>
      <c r="Q112" s="116" t="s">
        <v>429</v>
      </c>
      <c r="R112" s="117" t="s">
        <v>430</v>
      </c>
      <c r="S112" s="116" t="s">
        <v>420</v>
      </c>
      <c r="T112" s="118">
        <v>0</v>
      </c>
      <c r="U112" s="119"/>
      <c r="V112" s="120"/>
      <c r="W112" s="113"/>
      <c r="X112" s="121">
        <v>0</v>
      </c>
      <c r="Y112" s="121">
        <v>0</v>
      </c>
      <c r="Z112" s="121">
        <v>0</v>
      </c>
      <c r="AA112" s="121">
        <v>0</v>
      </c>
      <c r="AB112" s="122">
        <v>0</v>
      </c>
      <c r="AC112" s="122">
        <v>0</v>
      </c>
    </row>
    <row r="113" spans="1:29" ht="74.25" x14ac:dyDescent="0.25">
      <c r="A113" s="115">
        <v>112</v>
      </c>
      <c r="B113" s="116" t="s">
        <v>431</v>
      </c>
      <c r="C113" s="117" t="s">
        <v>432</v>
      </c>
      <c r="D113" s="116" t="s">
        <v>420</v>
      </c>
      <c r="E113" s="118">
        <v>0</v>
      </c>
      <c r="F113" s="119"/>
      <c r="G113" s="120"/>
      <c r="H113" s="120"/>
      <c r="I113" s="113"/>
      <c r="J113" s="121">
        <v>120</v>
      </c>
      <c r="K113" s="121"/>
      <c r="L113" s="121"/>
      <c r="M113" s="121"/>
      <c r="P113" s="115">
        <v>112</v>
      </c>
      <c r="Q113" s="116" t="s">
        <v>431</v>
      </c>
      <c r="R113" s="117" t="s">
        <v>432</v>
      </c>
      <c r="S113" s="116" t="s">
        <v>420</v>
      </c>
      <c r="T113" s="118">
        <v>120</v>
      </c>
      <c r="U113" s="119"/>
      <c r="V113" s="120"/>
      <c r="W113" s="113"/>
      <c r="X113" s="121">
        <v>90</v>
      </c>
      <c r="Y113" s="121">
        <v>30</v>
      </c>
      <c r="Z113" s="121">
        <v>0</v>
      </c>
      <c r="AA113" s="121">
        <v>0</v>
      </c>
      <c r="AB113" s="122">
        <v>120</v>
      </c>
      <c r="AC113" s="122">
        <v>0</v>
      </c>
    </row>
    <row r="114" spans="1:29" ht="74.25" x14ac:dyDescent="0.25">
      <c r="A114" s="115">
        <v>113</v>
      </c>
      <c r="B114" s="116" t="s">
        <v>433</v>
      </c>
      <c r="C114" s="117" t="s">
        <v>434</v>
      </c>
      <c r="D114" s="116" t="s">
        <v>420</v>
      </c>
      <c r="E114" s="118">
        <v>0</v>
      </c>
      <c r="F114" s="119"/>
      <c r="G114" s="120"/>
      <c r="H114" s="120"/>
      <c r="I114" s="113"/>
      <c r="J114" s="121">
        <v>15</v>
      </c>
      <c r="K114" s="121"/>
      <c r="L114" s="121"/>
      <c r="M114" s="121"/>
      <c r="P114" s="115">
        <v>113</v>
      </c>
      <c r="Q114" s="116" t="s">
        <v>433</v>
      </c>
      <c r="R114" s="117" t="s">
        <v>434</v>
      </c>
      <c r="S114" s="116" t="s">
        <v>420</v>
      </c>
      <c r="T114" s="118">
        <v>15</v>
      </c>
      <c r="U114" s="119"/>
      <c r="V114" s="120"/>
      <c r="W114" s="113"/>
      <c r="X114" s="121">
        <v>10</v>
      </c>
      <c r="Y114" s="121">
        <v>5</v>
      </c>
      <c r="Z114" s="121">
        <v>0</v>
      </c>
      <c r="AA114" s="121">
        <v>0</v>
      </c>
      <c r="AB114" s="122">
        <v>15</v>
      </c>
      <c r="AC114" s="122">
        <v>0</v>
      </c>
    </row>
    <row r="115" spans="1:29" ht="74.25" x14ac:dyDescent="0.25">
      <c r="A115" s="115">
        <v>114</v>
      </c>
      <c r="B115" s="116" t="s">
        <v>435</v>
      </c>
      <c r="C115" s="117" t="s">
        <v>436</v>
      </c>
      <c r="D115" s="116" t="s">
        <v>420</v>
      </c>
      <c r="E115" s="118">
        <v>0</v>
      </c>
      <c r="F115" s="119"/>
      <c r="G115" s="120"/>
      <c r="H115" s="120"/>
      <c r="I115" s="113"/>
      <c r="J115" s="121">
        <v>45</v>
      </c>
      <c r="K115" s="121"/>
      <c r="L115" s="121"/>
      <c r="M115" s="121"/>
      <c r="P115" s="115">
        <v>114</v>
      </c>
      <c r="Q115" s="116" t="s">
        <v>435</v>
      </c>
      <c r="R115" s="117" t="s">
        <v>436</v>
      </c>
      <c r="S115" s="116" t="s">
        <v>420</v>
      </c>
      <c r="T115" s="118">
        <v>45</v>
      </c>
      <c r="U115" s="119"/>
      <c r="V115" s="120"/>
      <c r="W115" s="113"/>
      <c r="X115" s="121">
        <v>30</v>
      </c>
      <c r="Y115" s="121">
        <v>15</v>
      </c>
      <c r="Z115" s="121">
        <v>0</v>
      </c>
      <c r="AA115" s="121">
        <v>0</v>
      </c>
      <c r="AB115" s="122">
        <v>45</v>
      </c>
      <c r="AC115" s="122">
        <v>0</v>
      </c>
    </row>
    <row r="116" spans="1:29" ht="99" x14ac:dyDescent="0.25">
      <c r="A116" s="115">
        <v>115</v>
      </c>
      <c r="B116" s="116" t="s">
        <v>437</v>
      </c>
      <c r="C116" s="117" t="s">
        <v>438</v>
      </c>
      <c r="D116" s="116" t="s">
        <v>420</v>
      </c>
      <c r="E116" s="118">
        <v>0</v>
      </c>
      <c r="F116" s="119"/>
      <c r="G116" s="120"/>
      <c r="H116" s="120"/>
      <c r="I116" s="113"/>
      <c r="J116" s="121">
        <v>15</v>
      </c>
      <c r="K116" s="121"/>
      <c r="L116" s="121"/>
      <c r="M116" s="121"/>
      <c r="P116" s="115">
        <v>115</v>
      </c>
      <c r="Q116" s="116" t="s">
        <v>437</v>
      </c>
      <c r="R116" s="117" t="s">
        <v>438</v>
      </c>
      <c r="S116" s="116" t="s">
        <v>420</v>
      </c>
      <c r="T116" s="118">
        <v>15</v>
      </c>
      <c r="U116" s="119"/>
      <c r="V116" s="120"/>
      <c r="W116" s="113"/>
      <c r="X116" s="121">
        <v>10</v>
      </c>
      <c r="Y116" s="121">
        <v>5</v>
      </c>
      <c r="Z116" s="121">
        <v>0</v>
      </c>
      <c r="AA116" s="121">
        <v>0</v>
      </c>
      <c r="AB116" s="122">
        <v>15</v>
      </c>
      <c r="AC116" s="122">
        <v>0</v>
      </c>
    </row>
    <row r="117" spans="1:29" ht="82.5" x14ac:dyDescent="0.25">
      <c r="A117" s="115">
        <v>116</v>
      </c>
      <c r="B117" s="116" t="s">
        <v>439</v>
      </c>
      <c r="C117" s="117" t="s">
        <v>440</v>
      </c>
      <c r="D117" s="116" t="s">
        <v>420</v>
      </c>
      <c r="E117" s="118">
        <v>0</v>
      </c>
      <c r="F117" s="119"/>
      <c r="G117" s="120"/>
      <c r="H117" s="120"/>
      <c r="I117" s="113"/>
      <c r="J117" s="121"/>
      <c r="K117" s="121"/>
      <c r="L117" s="121"/>
      <c r="M117" s="121"/>
      <c r="P117" s="115">
        <v>116</v>
      </c>
      <c r="Q117" s="116" t="s">
        <v>439</v>
      </c>
      <c r="R117" s="117" t="s">
        <v>440</v>
      </c>
      <c r="S117" s="116" t="s">
        <v>420</v>
      </c>
      <c r="T117" s="118">
        <v>0</v>
      </c>
      <c r="U117" s="119"/>
      <c r="V117" s="120"/>
      <c r="W117" s="113"/>
      <c r="X117" s="121">
        <v>0</v>
      </c>
      <c r="Y117" s="121">
        <v>0</v>
      </c>
      <c r="Z117" s="121">
        <v>0</v>
      </c>
      <c r="AA117" s="121">
        <v>0</v>
      </c>
      <c r="AB117" s="122">
        <v>0</v>
      </c>
      <c r="AC117" s="122">
        <v>0</v>
      </c>
    </row>
    <row r="118" spans="1:29" ht="82.5" x14ac:dyDescent="0.25">
      <c r="A118" s="115">
        <v>117</v>
      </c>
      <c r="B118" s="116" t="s">
        <v>441</v>
      </c>
      <c r="C118" s="117" t="s">
        <v>442</v>
      </c>
      <c r="D118" s="116" t="s">
        <v>420</v>
      </c>
      <c r="E118" s="118">
        <v>0</v>
      </c>
      <c r="F118" s="119"/>
      <c r="G118" s="120"/>
      <c r="H118" s="120"/>
      <c r="I118" s="113"/>
      <c r="J118" s="121"/>
      <c r="K118" s="121"/>
      <c r="L118" s="121"/>
      <c r="M118" s="121"/>
      <c r="P118" s="115">
        <v>117</v>
      </c>
      <c r="Q118" s="116" t="s">
        <v>441</v>
      </c>
      <c r="R118" s="117" t="s">
        <v>442</v>
      </c>
      <c r="S118" s="116" t="s">
        <v>420</v>
      </c>
      <c r="T118" s="118">
        <v>0</v>
      </c>
      <c r="U118" s="119"/>
      <c r="V118" s="120"/>
      <c r="W118" s="113"/>
      <c r="X118" s="121">
        <v>0</v>
      </c>
      <c r="Y118" s="121">
        <v>0</v>
      </c>
      <c r="Z118" s="121">
        <v>0</v>
      </c>
      <c r="AA118" s="121">
        <v>0</v>
      </c>
      <c r="AB118" s="122">
        <v>0</v>
      </c>
      <c r="AC118" s="122">
        <v>0</v>
      </c>
    </row>
    <row r="119" spans="1:29" ht="74.25" x14ac:dyDescent="0.25">
      <c r="A119" s="115">
        <v>118</v>
      </c>
      <c r="B119" s="116" t="s">
        <v>443</v>
      </c>
      <c r="C119" s="117" t="s">
        <v>444</v>
      </c>
      <c r="D119" s="116" t="s">
        <v>420</v>
      </c>
      <c r="E119" s="118">
        <v>0</v>
      </c>
      <c r="F119" s="119"/>
      <c r="G119" s="120"/>
      <c r="H119" s="120"/>
      <c r="I119" s="113"/>
      <c r="J119" s="121"/>
      <c r="K119" s="121"/>
      <c r="L119" s="121"/>
      <c r="M119" s="121"/>
      <c r="P119" s="115">
        <v>118</v>
      </c>
      <c r="Q119" s="116" t="s">
        <v>443</v>
      </c>
      <c r="R119" s="117" t="s">
        <v>444</v>
      </c>
      <c r="S119" s="116" t="s">
        <v>420</v>
      </c>
      <c r="T119" s="118">
        <v>0</v>
      </c>
      <c r="U119" s="119"/>
      <c r="V119" s="120"/>
      <c r="W119" s="113"/>
      <c r="X119" s="121">
        <v>0</v>
      </c>
      <c r="Y119" s="121">
        <v>0</v>
      </c>
      <c r="Z119" s="121">
        <v>0</v>
      </c>
      <c r="AA119" s="121">
        <v>0</v>
      </c>
      <c r="AB119" s="122">
        <v>0</v>
      </c>
      <c r="AC119" s="122">
        <v>0</v>
      </c>
    </row>
    <row r="120" spans="1:29" ht="74.25" x14ac:dyDescent="0.25">
      <c r="A120" s="115">
        <v>119</v>
      </c>
      <c r="B120" s="116" t="s">
        <v>445</v>
      </c>
      <c r="C120" s="117" t="s">
        <v>446</v>
      </c>
      <c r="D120" s="116" t="s">
        <v>420</v>
      </c>
      <c r="E120" s="118">
        <v>0</v>
      </c>
      <c r="F120" s="119"/>
      <c r="G120" s="120"/>
      <c r="H120" s="120"/>
      <c r="I120" s="113"/>
      <c r="J120" s="121"/>
      <c r="K120" s="121"/>
      <c r="L120" s="121"/>
      <c r="M120" s="121"/>
      <c r="P120" s="115">
        <v>119</v>
      </c>
      <c r="Q120" s="116" t="s">
        <v>445</v>
      </c>
      <c r="R120" s="117" t="s">
        <v>446</v>
      </c>
      <c r="S120" s="116" t="s">
        <v>420</v>
      </c>
      <c r="T120" s="118">
        <v>0</v>
      </c>
      <c r="U120" s="119"/>
      <c r="V120" s="120"/>
      <c r="W120" s="113"/>
      <c r="X120" s="121">
        <v>0</v>
      </c>
      <c r="Y120" s="121">
        <v>0</v>
      </c>
      <c r="Z120" s="121">
        <v>0</v>
      </c>
      <c r="AA120" s="121">
        <v>0</v>
      </c>
      <c r="AB120" s="122">
        <v>0</v>
      </c>
      <c r="AC120" s="122">
        <v>0</v>
      </c>
    </row>
    <row r="121" spans="1:29" ht="74.25" x14ac:dyDescent="0.25">
      <c r="A121" s="115">
        <v>120</v>
      </c>
      <c r="B121" s="116" t="s">
        <v>447</v>
      </c>
      <c r="C121" s="117" t="s">
        <v>448</v>
      </c>
      <c r="D121" s="116" t="s">
        <v>420</v>
      </c>
      <c r="E121" s="118">
        <v>0</v>
      </c>
      <c r="F121" s="119"/>
      <c r="G121" s="120"/>
      <c r="H121" s="120"/>
      <c r="I121" s="113"/>
      <c r="J121" s="121"/>
      <c r="K121" s="121"/>
      <c r="L121" s="121"/>
      <c r="M121" s="121"/>
      <c r="P121" s="115">
        <v>120</v>
      </c>
      <c r="Q121" s="116" t="s">
        <v>447</v>
      </c>
      <c r="R121" s="117" t="s">
        <v>448</v>
      </c>
      <c r="S121" s="116" t="s">
        <v>420</v>
      </c>
      <c r="T121" s="118">
        <v>0</v>
      </c>
      <c r="U121" s="119"/>
      <c r="V121" s="120"/>
      <c r="W121" s="113"/>
      <c r="X121" s="121">
        <v>0</v>
      </c>
      <c r="Y121" s="121">
        <v>0</v>
      </c>
      <c r="Z121" s="121">
        <v>0</v>
      </c>
      <c r="AA121" s="121">
        <v>0</v>
      </c>
      <c r="AB121" s="122">
        <v>0</v>
      </c>
      <c r="AC121" s="122">
        <v>0</v>
      </c>
    </row>
    <row r="122" spans="1:29" ht="99" x14ac:dyDescent="0.25">
      <c r="A122" s="115">
        <v>121</v>
      </c>
      <c r="B122" s="116" t="s">
        <v>449</v>
      </c>
      <c r="C122" s="117" t="s">
        <v>450</v>
      </c>
      <c r="D122" s="116" t="s">
        <v>420</v>
      </c>
      <c r="E122" s="118">
        <v>0</v>
      </c>
      <c r="F122" s="119"/>
      <c r="G122" s="120"/>
      <c r="H122" s="120"/>
      <c r="I122" s="113"/>
      <c r="J122" s="121"/>
      <c r="K122" s="121"/>
      <c r="L122" s="121"/>
      <c r="M122" s="121"/>
      <c r="P122" s="115">
        <v>121</v>
      </c>
      <c r="Q122" s="116" t="s">
        <v>449</v>
      </c>
      <c r="R122" s="117" t="s">
        <v>450</v>
      </c>
      <c r="S122" s="116" t="s">
        <v>420</v>
      </c>
      <c r="T122" s="118">
        <v>0</v>
      </c>
      <c r="U122" s="119"/>
      <c r="V122" s="120"/>
      <c r="W122" s="113"/>
      <c r="X122" s="121">
        <v>0</v>
      </c>
      <c r="Y122" s="121">
        <v>0</v>
      </c>
      <c r="Z122" s="121">
        <v>0</v>
      </c>
      <c r="AA122" s="121">
        <v>0</v>
      </c>
      <c r="AB122" s="122">
        <v>0</v>
      </c>
      <c r="AC122" s="122">
        <v>0</v>
      </c>
    </row>
    <row r="123" spans="1:29" ht="82.5" x14ac:dyDescent="0.25">
      <c r="A123" s="115">
        <v>122</v>
      </c>
      <c r="B123" s="116" t="s">
        <v>451</v>
      </c>
      <c r="C123" s="117" t="s">
        <v>452</v>
      </c>
      <c r="D123" s="116" t="s">
        <v>420</v>
      </c>
      <c r="E123" s="118">
        <v>0</v>
      </c>
      <c r="F123" s="119"/>
      <c r="G123" s="120"/>
      <c r="H123" s="120"/>
      <c r="I123" s="113"/>
      <c r="J123" s="121"/>
      <c r="K123" s="121"/>
      <c r="L123" s="121"/>
      <c r="M123" s="121"/>
      <c r="P123" s="115">
        <v>122</v>
      </c>
      <c r="Q123" s="116" t="s">
        <v>451</v>
      </c>
      <c r="R123" s="117" t="s">
        <v>452</v>
      </c>
      <c r="S123" s="116" t="s">
        <v>420</v>
      </c>
      <c r="T123" s="118">
        <v>0</v>
      </c>
      <c r="U123" s="119"/>
      <c r="V123" s="120"/>
      <c r="W123" s="113"/>
      <c r="X123" s="121">
        <v>0</v>
      </c>
      <c r="Y123" s="121">
        <v>0</v>
      </c>
      <c r="Z123" s="121">
        <v>0</v>
      </c>
      <c r="AA123" s="121">
        <v>0</v>
      </c>
      <c r="AB123" s="122">
        <v>0</v>
      </c>
      <c r="AC123" s="122">
        <v>0</v>
      </c>
    </row>
    <row r="124" spans="1:29" ht="82.5" x14ac:dyDescent="0.25">
      <c r="A124" s="115">
        <v>123</v>
      </c>
      <c r="B124" s="116" t="s">
        <v>453</v>
      </c>
      <c r="C124" s="117" t="s">
        <v>454</v>
      </c>
      <c r="D124" s="116" t="s">
        <v>420</v>
      </c>
      <c r="E124" s="118">
        <v>0</v>
      </c>
      <c r="F124" s="119"/>
      <c r="G124" s="120"/>
      <c r="H124" s="120"/>
      <c r="I124" s="113"/>
      <c r="J124" s="121"/>
      <c r="K124" s="121"/>
      <c r="L124" s="121"/>
      <c r="M124" s="121"/>
      <c r="P124" s="115">
        <v>123</v>
      </c>
      <c r="Q124" s="116" t="s">
        <v>453</v>
      </c>
      <c r="R124" s="117" t="s">
        <v>454</v>
      </c>
      <c r="S124" s="116" t="s">
        <v>420</v>
      </c>
      <c r="T124" s="118">
        <v>0</v>
      </c>
      <c r="U124" s="119"/>
      <c r="V124" s="120"/>
      <c r="W124" s="113"/>
      <c r="X124" s="121">
        <v>0</v>
      </c>
      <c r="Y124" s="121">
        <v>0</v>
      </c>
      <c r="Z124" s="121">
        <v>0</v>
      </c>
      <c r="AA124" s="121">
        <v>0</v>
      </c>
      <c r="AB124" s="122">
        <v>0</v>
      </c>
      <c r="AC124" s="122">
        <v>0</v>
      </c>
    </row>
    <row r="125" spans="1:29" ht="74.25" x14ac:dyDescent="0.25">
      <c r="A125" s="115">
        <v>124</v>
      </c>
      <c r="B125" s="116" t="s">
        <v>455</v>
      </c>
      <c r="C125" s="117" t="s">
        <v>456</v>
      </c>
      <c r="D125" s="116" t="s">
        <v>420</v>
      </c>
      <c r="E125" s="118">
        <v>0</v>
      </c>
      <c r="F125" s="119"/>
      <c r="G125" s="120"/>
      <c r="H125" s="120"/>
      <c r="I125" s="113"/>
      <c r="J125" s="121">
        <v>120</v>
      </c>
      <c r="K125" s="121"/>
      <c r="L125" s="121"/>
      <c r="M125" s="121"/>
      <c r="P125" s="115">
        <v>124</v>
      </c>
      <c r="Q125" s="116" t="s">
        <v>455</v>
      </c>
      <c r="R125" s="117" t="s">
        <v>456</v>
      </c>
      <c r="S125" s="116" t="s">
        <v>420</v>
      </c>
      <c r="T125" s="118">
        <v>120</v>
      </c>
      <c r="U125" s="119"/>
      <c r="V125" s="120"/>
      <c r="W125" s="113"/>
      <c r="X125" s="121">
        <v>90</v>
      </c>
      <c r="Y125" s="121">
        <v>30</v>
      </c>
      <c r="Z125" s="121">
        <v>0</v>
      </c>
      <c r="AA125" s="121">
        <v>0</v>
      </c>
      <c r="AB125" s="122">
        <v>120</v>
      </c>
      <c r="AC125" s="122">
        <v>0</v>
      </c>
    </row>
    <row r="126" spans="1:29" ht="74.25" x14ac:dyDescent="0.25">
      <c r="A126" s="115">
        <v>125</v>
      </c>
      <c r="B126" s="116" t="s">
        <v>457</v>
      </c>
      <c r="C126" s="117" t="s">
        <v>458</v>
      </c>
      <c r="D126" s="116" t="s">
        <v>420</v>
      </c>
      <c r="E126" s="118">
        <v>0</v>
      </c>
      <c r="F126" s="119"/>
      <c r="G126" s="120"/>
      <c r="H126" s="120"/>
      <c r="I126" s="113"/>
      <c r="J126" s="121">
        <v>15</v>
      </c>
      <c r="K126" s="121"/>
      <c r="L126" s="121"/>
      <c r="M126" s="121"/>
      <c r="P126" s="115">
        <v>125</v>
      </c>
      <c r="Q126" s="116" t="s">
        <v>457</v>
      </c>
      <c r="R126" s="117" t="s">
        <v>458</v>
      </c>
      <c r="S126" s="116" t="s">
        <v>420</v>
      </c>
      <c r="T126" s="118">
        <v>15</v>
      </c>
      <c r="U126" s="119"/>
      <c r="V126" s="120"/>
      <c r="W126" s="113"/>
      <c r="X126" s="121">
        <v>10</v>
      </c>
      <c r="Y126" s="121">
        <v>5</v>
      </c>
      <c r="Z126" s="121">
        <v>0</v>
      </c>
      <c r="AA126" s="121">
        <v>0</v>
      </c>
      <c r="AB126" s="122">
        <v>15</v>
      </c>
      <c r="AC126" s="122">
        <v>0</v>
      </c>
    </row>
    <row r="127" spans="1:29" ht="74.25" x14ac:dyDescent="0.25">
      <c r="A127" s="115">
        <v>126</v>
      </c>
      <c r="B127" s="116" t="s">
        <v>459</v>
      </c>
      <c r="C127" s="117" t="s">
        <v>460</v>
      </c>
      <c r="D127" s="116" t="s">
        <v>420</v>
      </c>
      <c r="E127" s="118">
        <v>0</v>
      </c>
      <c r="F127" s="119"/>
      <c r="G127" s="120"/>
      <c r="H127" s="120"/>
      <c r="I127" s="113"/>
      <c r="J127" s="121">
        <v>45</v>
      </c>
      <c r="K127" s="121"/>
      <c r="L127" s="121"/>
      <c r="M127" s="121"/>
      <c r="P127" s="115">
        <v>126</v>
      </c>
      <c r="Q127" s="116" t="s">
        <v>459</v>
      </c>
      <c r="R127" s="117" t="s">
        <v>460</v>
      </c>
      <c r="S127" s="116" t="s">
        <v>420</v>
      </c>
      <c r="T127" s="118">
        <v>45</v>
      </c>
      <c r="U127" s="119"/>
      <c r="V127" s="120"/>
      <c r="W127" s="113"/>
      <c r="X127" s="121">
        <v>30</v>
      </c>
      <c r="Y127" s="121">
        <v>15</v>
      </c>
      <c r="Z127" s="121">
        <v>0</v>
      </c>
      <c r="AA127" s="121">
        <v>0</v>
      </c>
      <c r="AB127" s="122">
        <v>45</v>
      </c>
      <c r="AC127" s="122">
        <v>0</v>
      </c>
    </row>
    <row r="128" spans="1:29" ht="99" x14ac:dyDescent="0.25">
      <c r="A128" s="115">
        <v>127</v>
      </c>
      <c r="B128" s="116" t="s">
        <v>461</v>
      </c>
      <c r="C128" s="117" t="s">
        <v>462</v>
      </c>
      <c r="D128" s="116" t="s">
        <v>420</v>
      </c>
      <c r="E128" s="118">
        <v>0</v>
      </c>
      <c r="F128" s="119"/>
      <c r="G128" s="120"/>
      <c r="H128" s="120"/>
      <c r="I128" s="113"/>
      <c r="J128" s="121"/>
      <c r="K128" s="121"/>
      <c r="L128" s="121"/>
      <c r="M128" s="121"/>
      <c r="P128" s="115">
        <v>127</v>
      </c>
      <c r="Q128" s="116" t="s">
        <v>461</v>
      </c>
      <c r="R128" s="117" t="s">
        <v>462</v>
      </c>
      <c r="S128" s="116" t="s">
        <v>420</v>
      </c>
      <c r="T128" s="118">
        <v>0</v>
      </c>
      <c r="U128" s="119"/>
      <c r="V128" s="120"/>
      <c r="W128" s="113"/>
      <c r="X128" s="121">
        <v>0</v>
      </c>
      <c r="Y128" s="121">
        <v>0</v>
      </c>
      <c r="Z128" s="121">
        <v>0</v>
      </c>
      <c r="AA128" s="121">
        <v>0</v>
      </c>
      <c r="AB128" s="122">
        <v>0</v>
      </c>
      <c r="AC128" s="122">
        <v>0</v>
      </c>
    </row>
    <row r="129" spans="1:29" ht="82.5" x14ac:dyDescent="0.25">
      <c r="A129" s="115">
        <v>128</v>
      </c>
      <c r="B129" s="116" t="s">
        <v>463</v>
      </c>
      <c r="C129" s="117" t="s">
        <v>464</v>
      </c>
      <c r="D129" s="116" t="s">
        <v>420</v>
      </c>
      <c r="E129" s="118">
        <v>0</v>
      </c>
      <c r="F129" s="119"/>
      <c r="G129" s="120"/>
      <c r="H129" s="120"/>
      <c r="I129" s="113"/>
      <c r="J129" s="121"/>
      <c r="K129" s="121"/>
      <c r="L129" s="121"/>
      <c r="M129" s="121"/>
      <c r="P129" s="115">
        <v>128</v>
      </c>
      <c r="Q129" s="116" t="s">
        <v>463</v>
      </c>
      <c r="R129" s="117" t="s">
        <v>464</v>
      </c>
      <c r="S129" s="116" t="s">
        <v>420</v>
      </c>
      <c r="T129" s="118">
        <v>0</v>
      </c>
      <c r="U129" s="119"/>
      <c r="V129" s="120"/>
      <c r="W129" s="113"/>
      <c r="X129" s="121">
        <v>0</v>
      </c>
      <c r="Y129" s="121">
        <v>0</v>
      </c>
      <c r="Z129" s="121">
        <v>0</v>
      </c>
      <c r="AA129" s="121">
        <v>0</v>
      </c>
      <c r="AB129" s="122">
        <v>0</v>
      </c>
      <c r="AC129" s="122">
        <v>0</v>
      </c>
    </row>
    <row r="130" spans="1:29" ht="82.5" x14ac:dyDescent="0.25">
      <c r="A130" s="115">
        <v>129</v>
      </c>
      <c r="B130" s="116" t="s">
        <v>465</v>
      </c>
      <c r="C130" s="117" t="s">
        <v>466</v>
      </c>
      <c r="D130" s="116" t="s">
        <v>420</v>
      </c>
      <c r="E130" s="118">
        <v>0</v>
      </c>
      <c r="F130" s="119"/>
      <c r="G130" s="120"/>
      <c r="H130" s="120"/>
      <c r="I130" s="113"/>
      <c r="J130" s="121"/>
      <c r="K130" s="121"/>
      <c r="L130" s="121"/>
      <c r="M130" s="121"/>
      <c r="P130" s="115">
        <v>129</v>
      </c>
      <c r="Q130" s="116" t="s">
        <v>465</v>
      </c>
      <c r="R130" s="117" t="s">
        <v>466</v>
      </c>
      <c r="S130" s="116" t="s">
        <v>420</v>
      </c>
      <c r="T130" s="118">
        <v>0</v>
      </c>
      <c r="U130" s="119"/>
      <c r="V130" s="120"/>
      <c r="W130" s="113"/>
      <c r="X130" s="121">
        <v>0</v>
      </c>
      <c r="Y130" s="121">
        <v>0</v>
      </c>
      <c r="Z130" s="121">
        <v>0</v>
      </c>
      <c r="AA130" s="121">
        <v>0</v>
      </c>
      <c r="AB130" s="122">
        <v>0</v>
      </c>
      <c r="AC130" s="122">
        <v>0</v>
      </c>
    </row>
    <row r="131" spans="1:29" ht="66" x14ac:dyDescent="0.25">
      <c r="A131" s="115">
        <v>130</v>
      </c>
      <c r="B131" s="116" t="s">
        <v>467</v>
      </c>
      <c r="C131" s="117" t="s">
        <v>468</v>
      </c>
      <c r="D131" s="116" t="s">
        <v>469</v>
      </c>
      <c r="E131" s="118">
        <v>0</v>
      </c>
      <c r="F131" s="119"/>
      <c r="G131" s="120"/>
      <c r="H131" s="120"/>
      <c r="I131" s="113"/>
      <c r="J131" s="121">
        <v>50</v>
      </c>
      <c r="K131" s="121"/>
      <c r="L131" s="121"/>
      <c r="M131" s="121"/>
      <c r="P131" s="115">
        <v>130</v>
      </c>
      <c r="Q131" s="116" t="s">
        <v>467</v>
      </c>
      <c r="R131" s="117" t="s">
        <v>468</v>
      </c>
      <c r="S131" s="116" t="s">
        <v>469</v>
      </c>
      <c r="T131" s="118">
        <v>50</v>
      </c>
      <c r="U131" s="119"/>
      <c r="V131" s="120"/>
      <c r="W131" s="113"/>
      <c r="X131" s="121">
        <v>40</v>
      </c>
      <c r="Y131" s="121">
        <v>10</v>
      </c>
      <c r="Z131" s="121">
        <v>0</v>
      </c>
      <c r="AA131" s="121">
        <v>0</v>
      </c>
      <c r="AB131" s="122">
        <v>50</v>
      </c>
      <c r="AC131" s="122">
        <v>0</v>
      </c>
    </row>
    <row r="132" spans="1:29" ht="66" x14ac:dyDescent="0.25">
      <c r="A132" s="115">
        <v>131</v>
      </c>
      <c r="B132" s="116" t="s">
        <v>470</v>
      </c>
      <c r="C132" s="117" t="s">
        <v>471</v>
      </c>
      <c r="D132" s="116" t="s">
        <v>469</v>
      </c>
      <c r="E132" s="118">
        <v>0</v>
      </c>
      <c r="F132" s="119"/>
      <c r="G132" s="120"/>
      <c r="H132" s="120"/>
      <c r="I132" s="113"/>
      <c r="J132" s="121">
        <v>50</v>
      </c>
      <c r="K132" s="121"/>
      <c r="L132" s="121"/>
      <c r="M132" s="121"/>
      <c r="P132" s="115">
        <v>131</v>
      </c>
      <c r="Q132" s="116" t="s">
        <v>470</v>
      </c>
      <c r="R132" s="117" t="s">
        <v>471</v>
      </c>
      <c r="S132" s="116" t="s">
        <v>469</v>
      </c>
      <c r="T132" s="118">
        <v>50</v>
      </c>
      <c r="U132" s="119"/>
      <c r="V132" s="120"/>
      <c r="W132" s="113"/>
      <c r="X132" s="121">
        <v>40</v>
      </c>
      <c r="Y132" s="121">
        <v>10</v>
      </c>
      <c r="Z132" s="121">
        <v>0</v>
      </c>
      <c r="AA132" s="121">
        <v>0</v>
      </c>
      <c r="AB132" s="122">
        <v>50</v>
      </c>
      <c r="AC132" s="122">
        <v>0</v>
      </c>
    </row>
    <row r="133" spans="1:29" ht="66" x14ac:dyDescent="0.25">
      <c r="A133" s="115">
        <v>132</v>
      </c>
      <c r="B133" s="116" t="s">
        <v>472</v>
      </c>
      <c r="C133" s="117" t="s">
        <v>473</v>
      </c>
      <c r="D133" s="116" t="s">
        <v>469</v>
      </c>
      <c r="E133" s="118">
        <v>0</v>
      </c>
      <c r="F133" s="119"/>
      <c r="G133" s="120"/>
      <c r="H133" s="120"/>
      <c r="I133" s="113"/>
      <c r="J133" s="121"/>
      <c r="K133" s="121"/>
      <c r="L133" s="121"/>
      <c r="M133" s="121"/>
      <c r="P133" s="115">
        <v>132</v>
      </c>
      <c r="Q133" s="116" t="s">
        <v>472</v>
      </c>
      <c r="R133" s="117" t="s">
        <v>473</v>
      </c>
      <c r="S133" s="116" t="s">
        <v>469</v>
      </c>
      <c r="T133" s="118">
        <v>0</v>
      </c>
      <c r="U133" s="119"/>
      <c r="V133" s="120"/>
      <c r="W133" s="113"/>
      <c r="X133" s="121">
        <v>0</v>
      </c>
      <c r="Y133" s="121">
        <v>0</v>
      </c>
      <c r="Z133" s="121">
        <v>0</v>
      </c>
      <c r="AA133" s="121">
        <v>0</v>
      </c>
      <c r="AB133" s="122">
        <v>0</v>
      </c>
      <c r="AC133" s="122">
        <v>0</v>
      </c>
    </row>
    <row r="134" spans="1:29" ht="66" x14ac:dyDescent="0.25">
      <c r="A134" s="115">
        <v>133</v>
      </c>
      <c r="B134" s="116" t="s">
        <v>474</v>
      </c>
      <c r="C134" s="117" t="s">
        <v>475</v>
      </c>
      <c r="D134" s="116" t="s">
        <v>469</v>
      </c>
      <c r="E134" s="118">
        <v>0</v>
      </c>
      <c r="F134" s="119"/>
      <c r="G134" s="120"/>
      <c r="H134" s="120"/>
      <c r="I134" s="113"/>
      <c r="J134" s="121">
        <v>15</v>
      </c>
      <c r="K134" s="121"/>
      <c r="L134" s="121"/>
      <c r="M134" s="121"/>
      <c r="P134" s="115">
        <v>133</v>
      </c>
      <c r="Q134" s="116" t="s">
        <v>474</v>
      </c>
      <c r="R134" s="117" t="s">
        <v>475</v>
      </c>
      <c r="S134" s="116" t="s">
        <v>469</v>
      </c>
      <c r="T134" s="118">
        <v>15</v>
      </c>
      <c r="U134" s="119"/>
      <c r="V134" s="120"/>
      <c r="W134" s="113"/>
      <c r="X134" s="121">
        <v>10</v>
      </c>
      <c r="Y134" s="121">
        <v>5</v>
      </c>
      <c r="Z134" s="121">
        <v>0</v>
      </c>
      <c r="AA134" s="121">
        <v>0</v>
      </c>
      <c r="AB134" s="122">
        <v>15</v>
      </c>
      <c r="AC134" s="122">
        <v>0</v>
      </c>
    </row>
    <row r="135" spans="1:29" ht="66" x14ac:dyDescent="0.25">
      <c r="A135" s="115">
        <v>134</v>
      </c>
      <c r="B135" s="116" t="s">
        <v>476</v>
      </c>
      <c r="C135" s="117" t="s">
        <v>477</v>
      </c>
      <c r="D135" s="116" t="s">
        <v>469</v>
      </c>
      <c r="E135" s="118">
        <v>0</v>
      </c>
      <c r="F135" s="119"/>
      <c r="G135" s="120"/>
      <c r="H135" s="120"/>
      <c r="I135" s="113"/>
      <c r="J135" s="121"/>
      <c r="K135" s="121"/>
      <c r="L135" s="121"/>
      <c r="M135" s="121"/>
      <c r="P135" s="115">
        <v>134</v>
      </c>
      <c r="Q135" s="116" t="s">
        <v>476</v>
      </c>
      <c r="R135" s="117" t="s">
        <v>477</v>
      </c>
      <c r="S135" s="116" t="s">
        <v>469</v>
      </c>
      <c r="T135" s="118">
        <v>0</v>
      </c>
      <c r="U135" s="119"/>
      <c r="V135" s="120"/>
      <c r="W135" s="113"/>
      <c r="X135" s="121">
        <v>0</v>
      </c>
      <c r="Y135" s="121">
        <v>0</v>
      </c>
      <c r="Z135" s="121">
        <v>0</v>
      </c>
      <c r="AA135" s="121">
        <v>0</v>
      </c>
      <c r="AB135" s="122">
        <v>0</v>
      </c>
      <c r="AC135" s="122">
        <v>0</v>
      </c>
    </row>
    <row r="136" spans="1:29" ht="41.25" x14ac:dyDescent="0.25">
      <c r="A136" s="115">
        <v>135</v>
      </c>
      <c r="B136" s="116" t="s">
        <v>478</v>
      </c>
      <c r="C136" s="117" t="s">
        <v>479</v>
      </c>
      <c r="D136" s="116" t="s">
        <v>480</v>
      </c>
      <c r="E136" s="118">
        <v>0</v>
      </c>
      <c r="F136" s="119"/>
      <c r="G136" s="120"/>
      <c r="H136" s="120"/>
      <c r="I136" s="123"/>
      <c r="J136" s="121"/>
      <c r="K136" s="121"/>
      <c r="L136" s="121"/>
      <c r="M136" s="121"/>
      <c r="P136" s="115">
        <v>135</v>
      </c>
      <c r="Q136" s="116" t="s">
        <v>478</v>
      </c>
      <c r="R136" s="117" t="s">
        <v>479</v>
      </c>
      <c r="S136" s="116" t="s">
        <v>480</v>
      </c>
      <c r="T136" s="118">
        <v>2</v>
      </c>
      <c r="U136" s="119"/>
      <c r="V136" s="120"/>
      <c r="W136" s="113"/>
      <c r="X136" s="121">
        <v>1</v>
      </c>
      <c r="Y136" s="121">
        <v>1</v>
      </c>
      <c r="Z136" s="121">
        <v>0</v>
      </c>
      <c r="AA136" s="121">
        <v>0</v>
      </c>
      <c r="AB136" s="122">
        <v>2</v>
      </c>
      <c r="AC136" s="122">
        <v>2</v>
      </c>
    </row>
    <row r="137" spans="1:29" ht="33" x14ac:dyDescent="0.25">
      <c r="A137" s="115">
        <v>136</v>
      </c>
      <c r="B137" s="116" t="s">
        <v>481</v>
      </c>
      <c r="C137" s="117" t="s">
        <v>482</v>
      </c>
      <c r="D137" s="116" t="s">
        <v>469</v>
      </c>
      <c r="E137" s="118">
        <v>0</v>
      </c>
      <c r="F137" s="119"/>
      <c r="G137" s="120"/>
      <c r="H137" s="120"/>
      <c r="I137" s="123"/>
      <c r="J137" s="121"/>
      <c r="K137" s="121"/>
      <c r="L137" s="121"/>
      <c r="M137" s="121"/>
      <c r="P137" s="115">
        <v>136</v>
      </c>
      <c r="Q137" s="116" t="s">
        <v>481</v>
      </c>
      <c r="R137" s="117" t="s">
        <v>482</v>
      </c>
      <c r="S137" s="116" t="s">
        <v>469</v>
      </c>
      <c r="T137" s="118">
        <v>2</v>
      </c>
      <c r="U137" s="119"/>
      <c r="V137" s="120"/>
      <c r="W137" s="113"/>
      <c r="X137" s="121">
        <v>1</v>
      </c>
      <c r="Y137" s="121">
        <v>1</v>
      </c>
      <c r="Z137" s="121">
        <v>0</v>
      </c>
      <c r="AA137" s="121">
        <v>0</v>
      </c>
      <c r="AB137" s="122">
        <v>2</v>
      </c>
      <c r="AC137" s="122">
        <v>2</v>
      </c>
    </row>
    <row r="138" spans="1:29" ht="49.5" x14ac:dyDescent="0.25">
      <c r="A138" s="115">
        <v>137</v>
      </c>
      <c r="B138" s="116" t="s">
        <v>483</v>
      </c>
      <c r="C138" s="117" t="s">
        <v>484</v>
      </c>
      <c r="D138" s="116" t="s">
        <v>469</v>
      </c>
      <c r="E138" s="118">
        <v>0</v>
      </c>
      <c r="F138" s="119"/>
      <c r="G138" s="120"/>
      <c r="H138" s="120"/>
      <c r="I138" s="113"/>
      <c r="J138" s="121">
        <v>6</v>
      </c>
      <c r="K138" s="121"/>
      <c r="L138" s="121"/>
      <c r="M138" s="121"/>
      <c r="P138" s="115">
        <v>137</v>
      </c>
      <c r="Q138" s="116" t="s">
        <v>483</v>
      </c>
      <c r="R138" s="117" t="s">
        <v>484</v>
      </c>
      <c r="S138" s="116" t="s">
        <v>469</v>
      </c>
      <c r="T138" s="118">
        <v>6</v>
      </c>
      <c r="U138" s="119"/>
      <c r="V138" s="120"/>
      <c r="W138" s="113"/>
      <c r="X138" s="121">
        <v>5</v>
      </c>
      <c r="Y138" s="121">
        <v>1</v>
      </c>
      <c r="Z138" s="121">
        <v>0</v>
      </c>
      <c r="AA138" s="121">
        <v>0</v>
      </c>
      <c r="AB138" s="122">
        <v>6</v>
      </c>
      <c r="AC138" s="122">
        <v>0</v>
      </c>
    </row>
    <row r="139" spans="1:29" ht="33" x14ac:dyDescent="0.25">
      <c r="A139" s="115">
        <v>138</v>
      </c>
      <c r="B139" s="116" t="s">
        <v>485</v>
      </c>
      <c r="C139" s="117" t="s">
        <v>486</v>
      </c>
      <c r="D139" s="116" t="s">
        <v>469</v>
      </c>
      <c r="E139" s="118">
        <v>0</v>
      </c>
      <c r="F139" s="119"/>
      <c r="G139" s="120"/>
      <c r="H139" s="120"/>
      <c r="I139" s="123"/>
      <c r="J139" s="121"/>
      <c r="K139" s="121"/>
      <c r="L139" s="121"/>
      <c r="M139" s="121"/>
      <c r="P139" s="115">
        <v>138</v>
      </c>
      <c r="Q139" s="116" t="s">
        <v>485</v>
      </c>
      <c r="R139" s="117" t="s">
        <v>486</v>
      </c>
      <c r="S139" s="116" t="s">
        <v>469</v>
      </c>
      <c r="T139" s="118">
        <v>25</v>
      </c>
      <c r="U139" s="119"/>
      <c r="V139" s="120"/>
      <c r="W139" s="113"/>
      <c r="X139" s="121">
        <v>20</v>
      </c>
      <c r="Y139" s="121">
        <v>5</v>
      </c>
      <c r="Z139" s="121">
        <v>0</v>
      </c>
      <c r="AA139" s="121">
        <v>0</v>
      </c>
      <c r="AB139" s="122">
        <v>25</v>
      </c>
      <c r="AC139" s="122">
        <v>25</v>
      </c>
    </row>
    <row r="140" spans="1:29" ht="33" x14ac:dyDescent="0.25">
      <c r="A140" s="115">
        <v>139</v>
      </c>
      <c r="B140" s="116" t="s">
        <v>487</v>
      </c>
      <c r="C140" s="117" t="s">
        <v>488</v>
      </c>
      <c r="D140" s="116" t="s">
        <v>489</v>
      </c>
      <c r="E140" s="118">
        <v>0</v>
      </c>
      <c r="F140" s="119"/>
      <c r="G140" s="120"/>
      <c r="H140" s="120"/>
      <c r="I140" s="113"/>
      <c r="J140" s="121"/>
      <c r="K140" s="121"/>
      <c r="L140" s="121"/>
      <c r="M140" s="121"/>
      <c r="P140" s="115">
        <v>139</v>
      </c>
      <c r="Q140" s="116" t="s">
        <v>487</v>
      </c>
      <c r="R140" s="117" t="s">
        <v>488</v>
      </c>
      <c r="S140" s="116" t="s">
        <v>489</v>
      </c>
      <c r="T140" s="118">
        <v>0</v>
      </c>
      <c r="U140" s="119"/>
      <c r="V140" s="120"/>
      <c r="W140" s="113"/>
      <c r="X140" s="121">
        <v>0</v>
      </c>
      <c r="Y140" s="121">
        <v>0</v>
      </c>
      <c r="Z140" s="121">
        <v>0</v>
      </c>
      <c r="AA140" s="121">
        <v>0</v>
      </c>
      <c r="AB140" s="122">
        <v>0</v>
      </c>
      <c r="AC140" s="122">
        <v>0</v>
      </c>
    </row>
    <row r="141" spans="1:29" ht="57.75" x14ac:dyDescent="0.25">
      <c r="A141" s="115">
        <v>140</v>
      </c>
      <c r="B141" s="116" t="s">
        <v>490</v>
      </c>
      <c r="C141" s="117" t="s">
        <v>491</v>
      </c>
      <c r="D141" s="116" t="s">
        <v>489</v>
      </c>
      <c r="E141" s="118">
        <v>0</v>
      </c>
      <c r="F141" s="119"/>
      <c r="G141" s="120"/>
      <c r="H141" s="120"/>
      <c r="I141" s="113"/>
      <c r="J141" s="121"/>
      <c r="K141" s="121"/>
      <c r="L141" s="121"/>
      <c r="M141" s="121"/>
      <c r="P141" s="115">
        <v>140</v>
      </c>
      <c r="Q141" s="116" t="s">
        <v>490</v>
      </c>
      <c r="R141" s="117" t="s">
        <v>491</v>
      </c>
      <c r="S141" s="116" t="s">
        <v>489</v>
      </c>
      <c r="T141" s="118">
        <v>0</v>
      </c>
      <c r="U141" s="119"/>
      <c r="V141" s="120"/>
      <c r="W141" s="113"/>
      <c r="X141" s="121">
        <v>0</v>
      </c>
      <c r="Y141" s="121">
        <v>0</v>
      </c>
      <c r="Z141" s="121">
        <v>0</v>
      </c>
      <c r="AA141" s="121">
        <v>0</v>
      </c>
      <c r="AB141" s="122">
        <v>0</v>
      </c>
      <c r="AC141" s="122">
        <v>0</v>
      </c>
    </row>
    <row r="142" spans="1:29" ht="41.25" x14ac:dyDescent="0.25">
      <c r="A142" s="115">
        <v>141</v>
      </c>
      <c r="B142" s="116" t="s">
        <v>492</v>
      </c>
      <c r="C142" s="117" t="s">
        <v>493</v>
      </c>
      <c r="D142" s="116" t="s">
        <v>494</v>
      </c>
      <c r="E142" s="118">
        <v>0</v>
      </c>
      <c r="F142" s="119"/>
      <c r="G142" s="120"/>
      <c r="H142" s="120"/>
      <c r="I142" s="113"/>
      <c r="J142" s="121">
        <v>25</v>
      </c>
      <c r="K142" s="121"/>
      <c r="L142" s="121"/>
      <c r="M142" s="121"/>
      <c r="P142" s="115">
        <v>141</v>
      </c>
      <c r="Q142" s="116" t="s">
        <v>492</v>
      </c>
      <c r="R142" s="117" t="s">
        <v>493</v>
      </c>
      <c r="S142" s="116" t="s">
        <v>494</v>
      </c>
      <c r="T142" s="118">
        <v>25</v>
      </c>
      <c r="U142" s="119"/>
      <c r="V142" s="120"/>
      <c r="W142" s="113"/>
      <c r="X142" s="121">
        <v>20</v>
      </c>
      <c r="Y142" s="121">
        <v>5</v>
      </c>
      <c r="Z142" s="121">
        <v>0</v>
      </c>
      <c r="AA142" s="121">
        <v>0</v>
      </c>
      <c r="AB142" s="122">
        <v>25</v>
      </c>
      <c r="AC142" s="122">
        <v>0</v>
      </c>
    </row>
    <row r="143" spans="1:29" ht="49.5" x14ac:dyDescent="0.25">
      <c r="A143" s="115">
        <v>142</v>
      </c>
      <c r="B143" s="116" t="s">
        <v>495</v>
      </c>
      <c r="C143" s="117" t="s">
        <v>496</v>
      </c>
      <c r="D143" s="116" t="s">
        <v>494</v>
      </c>
      <c r="E143" s="118">
        <v>0</v>
      </c>
      <c r="F143" s="119"/>
      <c r="G143" s="120"/>
      <c r="H143" s="120"/>
      <c r="I143" s="113"/>
      <c r="J143" s="121"/>
      <c r="K143" s="121"/>
      <c r="L143" s="121"/>
      <c r="M143" s="121"/>
      <c r="P143" s="115">
        <v>142</v>
      </c>
      <c r="Q143" s="116" t="s">
        <v>495</v>
      </c>
      <c r="R143" s="117" t="s">
        <v>496</v>
      </c>
      <c r="S143" s="116" t="s">
        <v>494</v>
      </c>
      <c r="T143" s="118">
        <v>0</v>
      </c>
      <c r="U143" s="119"/>
      <c r="V143" s="120"/>
      <c r="W143" s="113"/>
      <c r="X143" s="121">
        <v>0</v>
      </c>
      <c r="Y143" s="121">
        <v>0</v>
      </c>
      <c r="Z143" s="121">
        <v>0</v>
      </c>
      <c r="AA143" s="121">
        <v>0</v>
      </c>
      <c r="AB143" s="122">
        <v>0</v>
      </c>
      <c r="AC143" s="122">
        <v>0</v>
      </c>
    </row>
    <row r="144" spans="1:29" ht="41.25" x14ac:dyDescent="0.25">
      <c r="A144" s="115">
        <v>143</v>
      </c>
      <c r="B144" s="116" t="s">
        <v>497</v>
      </c>
      <c r="C144" s="117" t="s">
        <v>498</v>
      </c>
      <c r="D144" s="116" t="s">
        <v>494</v>
      </c>
      <c r="E144" s="118">
        <v>0</v>
      </c>
      <c r="F144" s="119"/>
      <c r="G144" s="120"/>
      <c r="H144" s="120"/>
      <c r="I144" s="113"/>
      <c r="J144" s="121"/>
      <c r="K144" s="121"/>
      <c r="L144" s="121"/>
      <c r="M144" s="121"/>
      <c r="P144" s="115">
        <v>143</v>
      </c>
      <c r="Q144" s="116" t="s">
        <v>497</v>
      </c>
      <c r="R144" s="117" t="s">
        <v>498</v>
      </c>
      <c r="S144" s="116" t="s">
        <v>494</v>
      </c>
      <c r="T144" s="118">
        <v>0</v>
      </c>
      <c r="U144" s="119"/>
      <c r="V144" s="120"/>
      <c r="W144" s="113"/>
      <c r="X144" s="121">
        <v>0</v>
      </c>
      <c r="Y144" s="121">
        <v>0</v>
      </c>
      <c r="Z144" s="121">
        <v>0</v>
      </c>
      <c r="AA144" s="121">
        <v>0</v>
      </c>
      <c r="AB144" s="122">
        <v>0</v>
      </c>
      <c r="AC144" s="122">
        <v>0</v>
      </c>
    </row>
    <row r="145" spans="1:29" ht="49.5" x14ac:dyDescent="0.25">
      <c r="A145" s="115">
        <v>144</v>
      </c>
      <c r="B145" s="116" t="s">
        <v>499</v>
      </c>
      <c r="C145" s="117" t="s">
        <v>500</v>
      </c>
      <c r="D145" s="116" t="s">
        <v>494</v>
      </c>
      <c r="E145" s="118">
        <v>0</v>
      </c>
      <c r="F145" s="119"/>
      <c r="G145" s="120"/>
      <c r="H145" s="120"/>
      <c r="I145" s="113"/>
      <c r="J145" s="121"/>
      <c r="K145" s="121"/>
      <c r="L145" s="121"/>
      <c r="M145" s="121"/>
      <c r="P145" s="115">
        <v>144</v>
      </c>
      <c r="Q145" s="116" t="s">
        <v>499</v>
      </c>
      <c r="R145" s="117" t="s">
        <v>500</v>
      </c>
      <c r="S145" s="116" t="s">
        <v>494</v>
      </c>
      <c r="T145" s="118">
        <v>0</v>
      </c>
      <c r="U145" s="119"/>
      <c r="V145" s="120"/>
      <c r="W145" s="113"/>
      <c r="X145" s="121">
        <v>0</v>
      </c>
      <c r="Y145" s="121">
        <v>0</v>
      </c>
      <c r="Z145" s="121">
        <v>0</v>
      </c>
      <c r="AA145" s="121">
        <v>0</v>
      </c>
      <c r="AB145" s="122">
        <v>0</v>
      </c>
      <c r="AC145" s="122">
        <v>0</v>
      </c>
    </row>
    <row r="146" spans="1:29" ht="49.5" x14ac:dyDescent="0.25">
      <c r="A146" s="115">
        <v>145</v>
      </c>
      <c r="B146" s="116" t="s">
        <v>501</v>
      </c>
      <c r="C146" s="117" t="s">
        <v>502</v>
      </c>
      <c r="D146" s="116" t="s">
        <v>494</v>
      </c>
      <c r="E146" s="118">
        <v>0</v>
      </c>
      <c r="F146" s="119"/>
      <c r="G146" s="120"/>
      <c r="H146" s="120"/>
      <c r="I146" s="113"/>
      <c r="J146" s="121">
        <v>140</v>
      </c>
      <c r="K146" s="121"/>
      <c r="L146" s="121"/>
      <c r="M146" s="121"/>
      <c r="P146" s="115">
        <v>145</v>
      </c>
      <c r="Q146" s="116" t="s">
        <v>501</v>
      </c>
      <c r="R146" s="117" t="s">
        <v>502</v>
      </c>
      <c r="S146" s="116" t="s">
        <v>494</v>
      </c>
      <c r="T146" s="118">
        <v>140</v>
      </c>
      <c r="U146" s="119"/>
      <c r="V146" s="120"/>
      <c r="W146" s="113"/>
      <c r="X146" s="121">
        <v>100</v>
      </c>
      <c r="Y146" s="121">
        <v>40</v>
      </c>
      <c r="Z146" s="121">
        <v>0</v>
      </c>
      <c r="AA146" s="121">
        <v>0</v>
      </c>
      <c r="AB146" s="122">
        <v>140</v>
      </c>
      <c r="AC146" s="122">
        <v>0</v>
      </c>
    </row>
    <row r="147" spans="1:29" ht="66" x14ac:dyDescent="0.25">
      <c r="A147" s="115">
        <v>146</v>
      </c>
      <c r="B147" s="116" t="s">
        <v>503</v>
      </c>
      <c r="C147" s="117" t="s">
        <v>504</v>
      </c>
      <c r="D147" s="116" t="s">
        <v>494</v>
      </c>
      <c r="E147" s="118">
        <v>0</v>
      </c>
      <c r="F147" s="119"/>
      <c r="G147" s="120"/>
      <c r="H147" s="120"/>
      <c r="I147" s="113"/>
      <c r="J147" s="121"/>
      <c r="K147" s="121"/>
      <c r="L147" s="121"/>
      <c r="M147" s="121"/>
      <c r="P147" s="115">
        <v>146</v>
      </c>
      <c r="Q147" s="116" t="s">
        <v>503</v>
      </c>
      <c r="R147" s="117" t="s">
        <v>504</v>
      </c>
      <c r="S147" s="116" t="s">
        <v>494</v>
      </c>
      <c r="T147" s="118">
        <v>0</v>
      </c>
      <c r="U147" s="119"/>
      <c r="V147" s="120"/>
      <c r="W147" s="113"/>
      <c r="X147" s="121">
        <v>0</v>
      </c>
      <c r="Y147" s="121">
        <v>0</v>
      </c>
      <c r="Z147" s="121">
        <v>0</v>
      </c>
      <c r="AA147" s="121">
        <v>0</v>
      </c>
      <c r="AB147" s="122">
        <v>0</v>
      </c>
      <c r="AC147" s="122">
        <v>0</v>
      </c>
    </row>
    <row r="148" spans="1:29" ht="66" x14ac:dyDescent="0.25">
      <c r="A148" s="115">
        <v>147</v>
      </c>
      <c r="B148" s="116" t="s">
        <v>505</v>
      </c>
      <c r="C148" s="117" t="s">
        <v>506</v>
      </c>
      <c r="D148" s="116" t="s">
        <v>494</v>
      </c>
      <c r="E148" s="118">
        <v>0</v>
      </c>
      <c r="F148" s="119"/>
      <c r="G148" s="120"/>
      <c r="H148" s="120"/>
      <c r="I148" s="113"/>
      <c r="J148" s="121"/>
      <c r="K148" s="121"/>
      <c r="L148" s="121"/>
      <c r="M148" s="121"/>
      <c r="P148" s="115">
        <v>147</v>
      </c>
      <c r="Q148" s="116" t="s">
        <v>505</v>
      </c>
      <c r="R148" s="117" t="s">
        <v>506</v>
      </c>
      <c r="S148" s="116" t="s">
        <v>494</v>
      </c>
      <c r="T148" s="118">
        <v>0</v>
      </c>
      <c r="U148" s="119"/>
      <c r="V148" s="120"/>
      <c r="W148" s="113"/>
      <c r="X148" s="121">
        <v>0</v>
      </c>
      <c r="Y148" s="121">
        <v>0</v>
      </c>
      <c r="Z148" s="121">
        <v>0</v>
      </c>
      <c r="AA148" s="121">
        <v>0</v>
      </c>
      <c r="AB148" s="122">
        <v>0</v>
      </c>
      <c r="AC148" s="122">
        <v>0</v>
      </c>
    </row>
    <row r="149" spans="1:29" ht="82.5" x14ac:dyDescent="0.25">
      <c r="A149" s="115">
        <v>148</v>
      </c>
      <c r="B149" s="116" t="s">
        <v>507</v>
      </c>
      <c r="C149" s="117" t="s">
        <v>508</v>
      </c>
      <c r="D149" s="116" t="s">
        <v>494</v>
      </c>
      <c r="E149" s="118">
        <v>0</v>
      </c>
      <c r="F149" s="119"/>
      <c r="G149" s="120"/>
      <c r="H149" s="120"/>
      <c r="I149" s="113"/>
      <c r="J149" s="121"/>
      <c r="K149" s="121"/>
      <c r="L149" s="121"/>
      <c r="M149" s="121"/>
      <c r="P149" s="115">
        <v>148</v>
      </c>
      <c r="Q149" s="116" t="s">
        <v>507</v>
      </c>
      <c r="R149" s="117" t="s">
        <v>508</v>
      </c>
      <c r="S149" s="116" t="s">
        <v>494</v>
      </c>
      <c r="T149" s="118">
        <v>0</v>
      </c>
      <c r="U149" s="119"/>
      <c r="V149" s="120"/>
      <c r="W149" s="113"/>
      <c r="X149" s="121">
        <v>0</v>
      </c>
      <c r="Y149" s="121">
        <v>0</v>
      </c>
      <c r="Z149" s="121">
        <v>0</v>
      </c>
      <c r="AA149" s="121">
        <v>0</v>
      </c>
      <c r="AB149" s="122">
        <v>0</v>
      </c>
      <c r="AC149" s="122">
        <v>0</v>
      </c>
    </row>
    <row r="150" spans="1:29" ht="74.25" x14ac:dyDescent="0.25">
      <c r="A150" s="115">
        <v>149</v>
      </c>
      <c r="B150" s="116" t="s">
        <v>509</v>
      </c>
      <c r="C150" s="117" t="s">
        <v>510</v>
      </c>
      <c r="D150" s="116" t="s">
        <v>494</v>
      </c>
      <c r="E150" s="118">
        <v>0</v>
      </c>
      <c r="F150" s="119"/>
      <c r="G150" s="120"/>
      <c r="H150" s="120"/>
      <c r="I150" s="113"/>
      <c r="J150" s="121"/>
      <c r="K150" s="121"/>
      <c r="L150" s="121"/>
      <c r="M150" s="121"/>
      <c r="P150" s="115">
        <v>149</v>
      </c>
      <c r="Q150" s="116" t="s">
        <v>509</v>
      </c>
      <c r="R150" s="117" t="s">
        <v>510</v>
      </c>
      <c r="S150" s="116" t="s">
        <v>494</v>
      </c>
      <c r="T150" s="118">
        <v>0</v>
      </c>
      <c r="U150" s="119"/>
      <c r="V150" s="120"/>
      <c r="W150" s="113"/>
      <c r="X150" s="121">
        <v>0</v>
      </c>
      <c r="Y150" s="121">
        <v>0</v>
      </c>
      <c r="Z150" s="121">
        <v>0</v>
      </c>
      <c r="AA150" s="121">
        <v>0</v>
      </c>
      <c r="AB150" s="122">
        <v>0</v>
      </c>
      <c r="AC150" s="122">
        <v>0</v>
      </c>
    </row>
    <row r="151" spans="1:29" ht="74.25" x14ac:dyDescent="0.25">
      <c r="A151" s="115">
        <v>150</v>
      </c>
      <c r="B151" s="116" t="s">
        <v>511</v>
      </c>
      <c r="C151" s="117" t="s">
        <v>512</v>
      </c>
      <c r="D151" s="116" t="s">
        <v>334</v>
      </c>
      <c r="E151" s="118">
        <v>0</v>
      </c>
      <c r="F151" s="119"/>
      <c r="G151" s="120"/>
      <c r="H151" s="120"/>
      <c r="I151" s="113"/>
      <c r="J151" s="121"/>
      <c r="K151" s="121"/>
      <c r="L151" s="121"/>
      <c r="M151" s="121"/>
      <c r="P151" s="115">
        <v>150</v>
      </c>
      <c r="Q151" s="116" t="s">
        <v>511</v>
      </c>
      <c r="R151" s="117" t="s">
        <v>512</v>
      </c>
      <c r="S151" s="116" t="s">
        <v>334</v>
      </c>
      <c r="T151" s="118">
        <v>0</v>
      </c>
      <c r="U151" s="119"/>
      <c r="V151" s="120"/>
      <c r="W151" s="113"/>
      <c r="X151" s="121">
        <v>0</v>
      </c>
      <c r="Y151" s="121">
        <v>0</v>
      </c>
      <c r="Z151" s="121">
        <v>0</v>
      </c>
      <c r="AA151" s="121">
        <v>0</v>
      </c>
      <c r="AB151" s="122">
        <v>0</v>
      </c>
      <c r="AC151" s="122">
        <v>0</v>
      </c>
    </row>
    <row r="152" spans="1:29" ht="74.25" x14ac:dyDescent="0.25">
      <c r="A152" s="115">
        <v>151</v>
      </c>
      <c r="B152" s="116" t="s">
        <v>513</v>
      </c>
      <c r="C152" s="117" t="s">
        <v>514</v>
      </c>
      <c r="D152" s="116" t="s">
        <v>334</v>
      </c>
      <c r="E152" s="118">
        <v>0</v>
      </c>
      <c r="F152" s="119"/>
      <c r="G152" s="120"/>
      <c r="H152" s="120"/>
      <c r="I152" s="113"/>
      <c r="J152" s="121"/>
      <c r="K152" s="121"/>
      <c r="L152" s="121"/>
      <c r="M152" s="121"/>
      <c r="P152" s="115">
        <v>151</v>
      </c>
      <c r="Q152" s="116" t="s">
        <v>513</v>
      </c>
      <c r="R152" s="117" t="s">
        <v>514</v>
      </c>
      <c r="S152" s="116" t="s">
        <v>334</v>
      </c>
      <c r="T152" s="118">
        <v>0</v>
      </c>
      <c r="U152" s="119"/>
      <c r="V152" s="120"/>
      <c r="W152" s="113"/>
      <c r="X152" s="121">
        <v>0</v>
      </c>
      <c r="Y152" s="121">
        <v>0</v>
      </c>
      <c r="Z152" s="121">
        <v>0</v>
      </c>
      <c r="AA152" s="121">
        <v>0</v>
      </c>
      <c r="AB152" s="122">
        <v>0</v>
      </c>
      <c r="AC152" s="122">
        <v>0</v>
      </c>
    </row>
    <row r="153" spans="1:29" ht="82.5" x14ac:dyDescent="0.25">
      <c r="A153" s="115">
        <v>152</v>
      </c>
      <c r="B153" s="116" t="s">
        <v>515</v>
      </c>
      <c r="C153" s="117" t="s">
        <v>516</v>
      </c>
      <c r="D153" s="116" t="s">
        <v>334</v>
      </c>
      <c r="E153" s="118">
        <v>0</v>
      </c>
      <c r="F153" s="119"/>
      <c r="G153" s="120"/>
      <c r="H153" s="120"/>
      <c r="I153" s="113"/>
      <c r="J153" s="121"/>
      <c r="K153" s="121"/>
      <c r="L153" s="121"/>
      <c r="M153" s="121"/>
      <c r="P153" s="115">
        <v>152</v>
      </c>
      <c r="Q153" s="116" t="s">
        <v>515</v>
      </c>
      <c r="R153" s="117" t="s">
        <v>516</v>
      </c>
      <c r="S153" s="116" t="s">
        <v>334</v>
      </c>
      <c r="T153" s="118">
        <v>0</v>
      </c>
      <c r="U153" s="119"/>
      <c r="V153" s="120"/>
      <c r="W153" s="113"/>
      <c r="X153" s="121">
        <v>0</v>
      </c>
      <c r="Y153" s="121">
        <v>0</v>
      </c>
      <c r="Z153" s="121">
        <v>0</v>
      </c>
      <c r="AA153" s="121">
        <v>0</v>
      </c>
      <c r="AB153" s="122">
        <v>0</v>
      </c>
      <c r="AC153" s="122">
        <v>0</v>
      </c>
    </row>
    <row r="154" spans="1:29" ht="82.5" x14ac:dyDescent="0.25">
      <c r="A154" s="115">
        <v>153</v>
      </c>
      <c r="B154" s="116" t="s">
        <v>517</v>
      </c>
      <c r="C154" s="117" t="s">
        <v>518</v>
      </c>
      <c r="D154" s="116" t="s">
        <v>334</v>
      </c>
      <c r="E154" s="118">
        <v>0</v>
      </c>
      <c r="F154" s="119"/>
      <c r="G154" s="120"/>
      <c r="H154" s="120"/>
      <c r="I154" s="113"/>
      <c r="J154" s="121"/>
      <c r="K154" s="121"/>
      <c r="L154" s="121"/>
      <c r="M154" s="121"/>
      <c r="P154" s="115">
        <v>153</v>
      </c>
      <c r="Q154" s="116" t="s">
        <v>517</v>
      </c>
      <c r="R154" s="117" t="s">
        <v>518</v>
      </c>
      <c r="S154" s="116" t="s">
        <v>334</v>
      </c>
      <c r="T154" s="118">
        <v>0</v>
      </c>
      <c r="U154" s="119"/>
      <c r="V154" s="120"/>
      <c r="W154" s="113"/>
      <c r="X154" s="121">
        <v>0</v>
      </c>
      <c r="Y154" s="121">
        <v>0</v>
      </c>
      <c r="Z154" s="121">
        <v>0</v>
      </c>
      <c r="AA154" s="121">
        <v>0</v>
      </c>
      <c r="AB154" s="122">
        <v>0</v>
      </c>
      <c r="AC154" s="122">
        <v>0</v>
      </c>
    </row>
    <row r="155" spans="1:29" ht="16.5" x14ac:dyDescent="0.25">
      <c r="A155" s="115">
        <v>154</v>
      </c>
      <c r="B155" s="116" t="s">
        <v>519</v>
      </c>
      <c r="C155" s="117" t="s">
        <v>520</v>
      </c>
      <c r="D155" s="116" t="s">
        <v>489</v>
      </c>
      <c r="E155" s="118">
        <v>0</v>
      </c>
      <c r="F155" s="119"/>
      <c r="G155" s="120"/>
      <c r="H155" s="120"/>
      <c r="I155" s="113"/>
      <c r="J155" s="121"/>
      <c r="K155" s="121"/>
      <c r="L155" s="121"/>
      <c r="M155" s="121"/>
      <c r="P155" s="115">
        <v>154</v>
      </c>
      <c r="Q155" s="116" t="s">
        <v>519</v>
      </c>
      <c r="R155" s="117" t="s">
        <v>520</v>
      </c>
      <c r="S155" s="116" t="s">
        <v>489</v>
      </c>
      <c r="T155" s="118">
        <v>0</v>
      </c>
      <c r="U155" s="119"/>
      <c r="V155" s="120"/>
      <c r="W155" s="113"/>
      <c r="X155" s="121">
        <v>0</v>
      </c>
      <c r="Y155" s="121">
        <v>0</v>
      </c>
      <c r="Z155" s="121">
        <v>0</v>
      </c>
      <c r="AA155" s="121">
        <v>0</v>
      </c>
      <c r="AB155" s="122">
        <v>0</v>
      </c>
      <c r="AC155" s="122">
        <v>0</v>
      </c>
    </row>
    <row r="156" spans="1:29" ht="41.25" x14ac:dyDescent="0.25">
      <c r="A156" s="115">
        <v>155</v>
      </c>
      <c r="B156" s="116" t="s">
        <v>521</v>
      </c>
      <c r="C156" s="117" t="s">
        <v>522</v>
      </c>
      <c r="D156" s="116" t="s">
        <v>523</v>
      </c>
      <c r="E156" s="118">
        <v>0</v>
      </c>
      <c r="F156" s="119"/>
      <c r="G156" s="120"/>
      <c r="H156" s="120"/>
      <c r="I156" s="113"/>
      <c r="J156" s="121">
        <v>500</v>
      </c>
      <c r="K156" s="121"/>
      <c r="L156" s="121"/>
      <c r="M156" s="121"/>
      <c r="P156" s="115">
        <v>155</v>
      </c>
      <c r="Q156" s="116" t="s">
        <v>521</v>
      </c>
      <c r="R156" s="117" t="s">
        <v>522</v>
      </c>
      <c r="S156" s="116" t="s">
        <v>523</v>
      </c>
      <c r="T156" s="118">
        <v>500</v>
      </c>
      <c r="U156" s="119"/>
      <c r="V156" s="120"/>
      <c r="W156" s="113"/>
      <c r="X156" s="121">
        <v>400</v>
      </c>
      <c r="Y156" s="121">
        <v>100</v>
      </c>
      <c r="Z156" s="121">
        <v>0</v>
      </c>
      <c r="AA156" s="121">
        <v>0</v>
      </c>
      <c r="AB156" s="122">
        <v>500</v>
      </c>
      <c r="AC156" s="122">
        <v>0</v>
      </c>
    </row>
    <row r="157" spans="1:29" ht="41.25" x14ac:dyDescent="0.25">
      <c r="A157" s="115">
        <v>156</v>
      </c>
      <c r="B157" s="116" t="s">
        <v>524</v>
      </c>
      <c r="C157" s="117" t="s">
        <v>525</v>
      </c>
      <c r="D157" s="116" t="s">
        <v>526</v>
      </c>
      <c r="E157" s="118">
        <v>0</v>
      </c>
      <c r="F157" s="119"/>
      <c r="G157" s="120"/>
      <c r="H157" s="120"/>
      <c r="I157" s="113"/>
      <c r="J157" s="121"/>
      <c r="K157" s="121"/>
      <c r="L157" s="121"/>
      <c r="M157" s="121"/>
      <c r="P157" s="115">
        <v>156</v>
      </c>
      <c r="Q157" s="116" t="s">
        <v>524</v>
      </c>
      <c r="R157" s="117" t="s">
        <v>525</v>
      </c>
      <c r="S157" s="116" t="s">
        <v>526</v>
      </c>
      <c r="T157" s="118">
        <v>0</v>
      </c>
      <c r="U157" s="119"/>
      <c r="V157" s="120"/>
      <c r="W157" s="113"/>
      <c r="X157" s="121">
        <v>0</v>
      </c>
      <c r="Y157" s="121">
        <v>0</v>
      </c>
      <c r="Z157" s="121">
        <v>0</v>
      </c>
      <c r="AA157" s="121">
        <v>0</v>
      </c>
      <c r="AB157" s="122">
        <v>0</v>
      </c>
      <c r="AC157" s="122">
        <v>0</v>
      </c>
    </row>
    <row r="158" spans="1:29" ht="41.25" x14ac:dyDescent="0.25">
      <c r="A158" s="115">
        <v>157</v>
      </c>
      <c r="B158" s="116" t="s">
        <v>527</v>
      </c>
      <c r="C158" s="117" t="s">
        <v>528</v>
      </c>
      <c r="D158" s="116" t="s">
        <v>529</v>
      </c>
      <c r="E158" s="118">
        <v>0</v>
      </c>
      <c r="F158" s="119"/>
      <c r="G158" s="120"/>
      <c r="H158" s="120"/>
      <c r="I158" s="113"/>
      <c r="J158" s="121">
        <v>40</v>
      </c>
      <c r="K158" s="121"/>
      <c r="L158" s="121"/>
      <c r="M158" s="121"/>
      <c r="P158" s="115">
        <v>157</v>
      </c>
      <c r="Q158" s="116" t="s">
        <v>527</v>
      </c>
      <c r="R158" s="117" t="s">
        <v>528</v>
      </c>
      <c r="S158" s="116" t="s">
        <v>529</v>
      </c>
      <c r="T158" s="118">
        <v>40</v>
      </c>
      <c r="U158" s="119"/>
      <c r="V158" s="120"/>
      <c r="W158" s="113"/>
      <c r="X158" s="121">
        <v>30</v>
      </c>
      <c r="Y158" s="121">
        <v>10</v>
      </c>
      <c r="Z158" s="121">
        <v>0</v>
      </c>
      <c r="AA158" s="121">
        <v>0</v>
      </c>
      <c r="AB158" s="122">
        <v>40</v>
      </c>
      <c r="AC158" s="122">
        <v>0</v>
      </c>
    </row>
    <row r="159" spans="1:29" ht="90.75" x14ac:dyDescent="0.25">
      <c r="A159" s="115">
        <v>158</v>
      </c>
      <c r="B159" s="116" t="s">
        <v>530</v>
      </c>
      <c r="C159" s="117" t="s">
        <v>531</v>
      </c>
      <c r="D159" s="116" t="s">
        <v>523</v>
      </c>
      <c r="E159" s="118">
        <v>0</v>
      </c>
      <c r="F159" s="119"/>
      <c r="G159" s="120"/>
      <c r="H159" s="120"/>
      <c r="I159" s="113"/>
      <c r="J159" s="121"/>
      <c r="K159" s="121"/>
      <c r="L159" s="121"/>
      <c r="M159" s="121"/>
      <c r="P159" s="115">
        <v>158</v>
      </c>
      <c r="Q159" s="116" t="s">
        <v>530</v>
      </c>
      <c r="R159" s="117" t="s">
        <v>531</v>
      </c>
      <c r="S159" s="116" t="s">
        <v>523</v>
      </c>
      <c r="T159" s="118">
        <v>0</v>
      </c>
      <c r="U159" s="119"/>
      <c r="V159" s="120"/>
      <c r="W159" s="113"/>
      <c r="X159" s="121">
        <v>0</v>
      </c>
      <c r="Y159" s="121">
        <v>0</v>
      </c>
      <c r="Z159" s="121">
        <v>0</v>
      </c>
      <c r="AA159" s="121">
        <v>0</v>
      </c>
      <c r="AB159" s="122">
        <v>0</v>
      </c>
      <c r="AC159" s="122">
        <v>0</v>
      </c>
    </row>
    <row r="160" spans="1:29" ht="74.25" x14ac:dyDescent="0.25">
      <c r="A160" s="115">
        <v>159</v>
      </c>
      <c r="B160" s="116" t="s">
        <v>532</v>
      </c>
      <c r="C160" s="117" t="s">
        <v>533</v>
      </c>
      <c r="D160" s="116" t="s">
        <v>534</v>
      </c>
      <c r="E160" s="118">
        <v>0</v>
      </c>
      <c r="F160" s="119"/>
      <c r="G160" s="120"/>
      <c r="H160" s="120"/>
      <c r="I160" s="113"/>
      <c r="J160" s="121">
        <v>118</v>
      </c>
      <c r="K160" s="121"/>
      <c r="L160" s="121"/>
      <c r="M160" s="121"/>
      <c r="P160" s="115">
        <v>159</v>
      </c>
      <c r="Q160" s="116" t="s">
        <v>532</v>
      </c>
      <c r="R160" s="117" t="s">
        <v>533</v>
      </c>
      <c r="S160" s="116" t="s">
        <v>534</v>
      </c>
      <c r="T160" s="118">
        <v>120</v>
      </c>
      <c r="U160" s="119"/>
      <c r="V160" s="120"/>
      <c r="W160" s="113"/>
      <c r="X160" s="121">
        <v>100</v>
      </c>
      <c r="Y160" s="121">
        <v>20</v>
      </c>
      <c r="Z160" s="121">
        <v>0</v>
      </c>
      <c r="AA160" s="121">
        <v>0</v>
      </c>
      <c r="AB160" s="122">
        <v>120</v>
      </c>
      <c r="AC160" s="122">
        <v>2</v>
      </c>
    </row>
    <row r="161" spans="1:29" ht="156.75" x14ac:dyDescent="0.25">
      <c r="A161" s="115">
        <v>160</v>
      </c>
      <c r="B161" s="116" t="s">
        <v>535</v>
      </c>
      <c r="C161" s="117" t="s">
        <v>536</v>
      </c>
      <c r="D161" s="116" t="s">
        <v>537</v>
      </c>
      <c r="E161" s="118">
        <v>0</v>
      </c>
      <c r="F161" s="119"/>
      <c r="G161" s="120"/>
      <c r="H161" s="120"/>
      <c r="I161" s="123"/>
      <c r="J161" s="121"/>
      <c r="K161" s="121"/>
      <c r="L161" s="121"/>
      <c r="M161" s="121"/>
      <c r="P161" s="115">
        <v>160</v>
      </c>
      <c r="Q161" s="116" t="s">
        <v>535</v>
      </c>
      <c r="R161" s="117" t="s">
        <v>536</v>
      </c>
      <c r="S161" s="116" t="s">
        <v>537</v>
      </c>
      <c r="T161" s="118">
        <v>40</v>
      </c>
      <c r="U161" s="119"/>
      <c r="V161" s="120"/>
      <c r="W161" s="113"/>
      <c r="X161" s="121">
        <v>30</v>
      </c>
      <c r="Y161" s="121">
        <v>10</v>
      </c>
      <c r="Z161" s="121">
        <v>0</v>
      </c>
      <c r="AA161" s="121">
        <v>0</v>
      </c>
      <c r="AB161" s="122">
        <v>40</v>
      </c>
      <c r="AC161" s="122">
        <v>40</v>
      </c>
    </row>
    <row r="162" spans="1:29" ht="90.75" x14ac:dyDescent="0.25">
      <c r="A162" s="115">
        <v>161</v>
      </c>
      <c r="B162" s="116" t="s">
        <v>538</v>
      </c>
      <c r="C162" s="117" t="s">
        <v>539</v>
      </c>
      <c r="D162" s="116" t="s">
        <v>334</v>
      </c>
      <c r="E162" s="118">
        <v>0</v>
      </c>
      <c r="F162" s="119"/>
      <c r="G162" s="120"/>
      <c r="H162" s="120"/>
      <c r="I162" s="113"/>
      <c r="J162" s="121"/>
      <c r="K162" s="121"/>
      <c r="L162" s="121"/>
      <c r="M162" s="121"/>
      <c r="P162" s="115">
        <v>161</v>
      </c>
      <c r="Q162" s="116" t="s">
        <v>538</v>
      </c>
      <c r="R162" s="117" t="s">
        <v>539</v>
      </c>
      <c r="S162" s="116" t="s">
        <v>334</v>
      </c>
      <c r="T162" s="118">
        <v>0</v>
      </c>
      <c r="U162" s="119"/>
      <c r="V162" s="120"/>
      <c r="W162" s="113"/>
      <c r="X162" s="121">
        <v>0</v>
      </c>
      <c r="Y162" s="121">
        <v>0</v>
      </c>
      <c r="Z162" s="121">
        <v>0</v>
      </c>
      <c r="AA162" s="121">
        <v>0</v>
      </c>
      <c r="AB162" s="122">
        <v>0</v>
      </c>
      <c r="AC162" s="122">
        <v>0</v>
      </c>
    </row>
    <row r="163" spans="1:29" ht="90.75" x14ac:dyDescent="0.25">
      <c r="A163" s="115">
        <v>162</v>
      </c>
      <c r="B163" s="116" t="s">
        <v>540</v>
      </c>
      <c r="C163" s="117" t="s">
        <v>541</v>
      </c>
      <c r="D163" s="116" t="s">
        <v>334</v>
      </c>
      <c r="E163" s="118">
        <v>0</v>
      </c>
      <c r="F163" s="119"/>
      <c r="G163" s="120"/>
      <c r="H163" s="120"/>
      <c r="I163" s="113"/>
      <c r="J163" s="121"/>
      <c r="K163" s="121"/>
      <c r="L163" s="121"/>
      <c r="M163" s="121"/>
      <c r="P163" s="115">
        <v>162</v>
      </c>
      <c r="Q163" s="116" t="s">
        <v>540</v>
      </c>
      <c r="R163" s="117" t="s">
        <v>541</v>
      </c>
      <c r="S163" s="116" t="s">
        <v>334</v>
      </c>
      <c r="T163" s="118">
        <v>0</v>
      </c>
      <c r="U163" s="119"/>
      <c r="V163" s="120"/>
      <c r="W163" s="113"/>
      <c r="X163" s="121">
        <v>0</v>
      </c>
      <c r="Y163" s="121">
        <v>0</v>
      </c>
      <c r="Z163" s="121">
        <v>0</v>
      </c>
      <c r="AA163" s="121">
        <v>0</v>
      </c>
      <c r="AB163" s="122">
        <v>0</v>
      </c>
      <c r="AC163" s="122">
        <v>0</v>
      </c>
    </row>
    <row r="164" spans="1:29" ht="90.75" x14ac:dyDescent="0.25">
      <c r="A164" s="115">
        <v>163</v>
      </c>
      <c r="B164" s="116" t="s">
        <v>542</v>
      </c>
      <c r="C164" s="117" t="s">
        <v>543</v>
      </c>
      <c r="D164" s="116" t="s">
        <v>334</v>
      </c>
      <c r="E164" s="118">
        <v>0</v>
      </c>
      <c r="F164" s="119"/>
      <c r="G164" s="120"/>
      <c r="H164" s="120"/>
      <c r="I164" s="113"/>
      <c r="J164" s="121">
        <v>22</v>
      </c>
      <c r="K164" s="121"/>
      <c r="L164" s="121"/>
      <c r="M164" s="121"/>
      <c r="P164" s="115">
        <v>163</v>
      </c>
      <c r="Q164" s="116" t="s">
        <v>542</v>
      </c>
      <c r="R164" s="117" t="s">
        <v>543</v>
      </c>
      <c r="S164" s="116" t="s">
        <v>334</v>
      </c>
      <c r="T164" s="118">
        <v>22</v>
      </c>
      <c r="U164" s="119"/>
      <c r="V164" s="120"/>
      <c r="W164" s="113"/>
      <c r="X164" s="121">
        <v>15</v>
      </c>
      <c r="Y164" s="121">
        <v>7</v>
      </c>
      <c r="Z164" s="121">
        <v>0</v>
      </c>
      <c r="AA164" s="121">
        <v>0</v>
      </c>
      <c r="AB164" s="122">
        <v>22</v>
      </c>
      <c r="AC164" s="122">
        <v>0</v>
      </c>
    </row>
    <row r="165" spans="1:29" ht="107.25" x14ac:dyDescent="0.25">
      <c r="A165" s="115">
        <v>164</v>
      </c>
      <c r="B165" s="116" t="s">
        <v>544</v>
      </c>
      <c r="C165" s="117" t="s">
        <v>545</v>
      </c>
      <c r="D165" s="116" t="s">
        <v>334</v>
      </c>
      <c r="E165" s="118">
        <v>0</v>
      </c>
      <c r="F165" s="119"/>
      <c r="G165" s="120"/>
      <c r="H165" s="120"/>
      <c r="I165" s="123"/>
      <c r="J165" s="121"/>
      <c r="K165" s="121"/>
      <c r="L165" s="121"/>
      <c r="M165" s="121"/>
      <c r="P165" s="115">
        <v>164</v>
      </c>
      <c r="Q165" s="116" t="s">
        <v>544</v>
      </c>
      <c r="R165" s="117" t="s">
        <v>545</v>
      </c>
      <c r="S165" s="116" t="s">
        <v>334</v>
      </c>
      <c r="T165" s="118">
        <v>7</v>
      </c>
      <c r="U165" s="119"/>
      <c r="V165" s="120"/>
      <c r="W165" s="113"/>
      <c r="X165" s="121">
        <v>5</v>
      </c>
      <c r="Y165" s="121">
        <v>2</v>
      </c>
      <c r="Z165" s="121">
        <v>0</v>
      </c>
      <c r="AA165" s="121">
        <v>0</v>
      </c>
      <c r="AB165" s="122">
        <v>7</v>
      </c>
      <c r="AC165" s="122">
        <v>7</v>
      </c>
    </row>
    <row r="166" spans="1:29" ht="41.25" x14ac:dyDescent="0.25">
      <c r="A166" s="115">
        <v>165</v>
      </c>
      <c r="B166" s="116" t="s">
        <v>546</v>
      </c>
      <c r="C166" s="117" t="s">
        <v>547</v>
      </c>
      <c r="D166" s="116" t="s">
        <v>548</v>
      </c>
      <c r="E166" s="118">
        <v>0</v>
      </c>
      <c r="F166" s="119"/>
      <c r="G166" s="120"/>
      <c r="H166" s="120"/>
      <c r="I166" s="113"/>
      <c r="J166" s="121"/>
      <c r="K166" s="121"/>
      <c r="L166" s="121"/>
      <c r="M166" s="121"/>
      <c r="P166" s="115">
        <v>165</v>
      </c>
      <c r="Q166" s="116" t="s">
        <v>546</v>
      </c>
      <c r="R166" s="117" t="s">
        <v>547</v>
      </c>
      <c r="S166" s="116" t="s">
        <v>548</v>
      </c>
      <c r="T166" s="118">
        <v>0</v>
      </c>
      <c r="U166" s="119"/>
      <c r="V166" s="120"/>
      <c r="W166" s="113"/>
      <c r="X166" s="121">
        <v>0</v>
      </c>
      <c r="Y166" s="121">
        <v>0</v>
      </c>
      <c r="Z166" s="121">
        <v>0</v>
      </c>
      <c r="AA166" s="121">
        <v>0</v>
      </c>
      <c r="AB166" s="122">
        <v>0</v>
      </c>
      <c r="AC166" s="122">
        <v>0</v>
      </c>
    </row>
    <row r="167" spans="1:29" ht="41.25" x14ac:dyDescent="0.25">
      <c r="A167" s="115">
        <v>166</v>
      </c>
      <c r="B167" s="116" t="s">
        <v>549</v>
      </c>
      <c r="C167" s="117" t="s">
        <v>550</v>
      </c>
      <c r="D167" s="116" t="s">
        <v>551</v>
      </c>
      <c r="E167" s="118">
        <v>0</v>
      </c>
      <c r="F167" s="119"/>
      <c r="G167" s="120"/>
      <c r="H167" s="120"/>
      <c r="I167" s="113"/>
      <c r="J167" s="121"/>
      <c r="K167" s="121"/>
      <c r="L167" s="121"/>
      <c r="M167" s="121"/>
      <c r="P167" s="115">
        <v>166</v>
      </c>
      <c r="Q167" s="116" t="s">
        <v>549</v>
      </c>
      <c r="R167" s="117" t="s">
        <v>550</v>
      </c>
      <c r="S167" s="116" t="s">
        <v>551</v>
      </c>
      <c r="T167" s="118">
        <v>0</v>
      </c>
      <c r="U167" s="119"/>
      <c r="V167" s="120"/>
      <c r="W167" s="113"/>
      <c r="X167" s="121">
        <v>0</v>
      </c>
      <c r="Y167" s="121">
        <v>0</v>
      </c>
      <c r="Z167" s="121">
        <v>0</v>
      </c>
      <c r="AA167" s="121">
        <v>0</v>
      </c>
      <c r="AB167" s="122">
        <v>0</v>
      </c>
      <c r="AC167" s="122">
        <v>0</v>
      </c>
    </row>
    <row r="168" spans="1:29" ht="41.25" x14ac:dyDescent="0.25">
      <c r="A168" s="115">
        <v>167</v>
      </c>
      <c r="B168" s="116" t="s">
        <v>552</v>
      </c>
      <c r="C168" s="117" t="s">
        <v>553</v>
      </c>
      <c r="D168" s="116" t="s">
        <v>554</v>
      </c>
      <c r="E168" s="118">
        <v>0</v>
      </c>
      <c r="F168" s="119"/>
      <c r="G168" s="120"/>
      <c r="H168" s="120"/>
      <c r="I168" s="113"/>
      <c r="J168" s="121"/>
      <c r="K168" s="121"/>
      <c r="L168" s="121"/>
      <c r="M168" s="121"/>
      <c r="P168" s="115">
        <v>167</v>
      </c>
      <c r="Q168" s="116" t="s">
        <v>552</v>
      </c>
      <c r="R168" s="117" t="s">
        <v>553</v>
      </c>
      <c r="S168" s="116" t="s">
        <v>554</v>
      </c>
      <c r="T168" s="118">
        <v>0</v>
      </c>
      <c r="U168" s="119"/>
      <c r="V168" s="120"/>
      <c r="W168" s="113"/>
      <c r="X168" s="121">
        <v>0</v>
      </c>
      <c r="Y168" s="121">
        <v>0</v>
      </c>
      <c r="Z168" s="121">
        <v>0</v>
      </c>
      <c r="AA168" s="121">
        <v>0</v>
      </c>
      <c r="AB168" s="122">
        <v>0</v>
      </c>
      <c r="AC168" s="122">
        <v>0</v>
      </c>
    </row>
    <row r="169" spans="1:29" ht="33" x14ac:dyDescent="0.25">
      <c r="A169" s="115">
        <v>168</v>
      </c>
      <c r="B169" s="116" t="s">
        <v>555</v>
      </c>
      <c r="C169" s="117" t="s">
        <v>556</v>
      </c>
      <c r="D169" s="116" t="s">
        <v>334</v>
      </c>
      <c r="E169" s="118">
        <v>0</v>
      </c>
      <c r="F169" s="119"/>
      <c r="G169" s="120"/>
      <c r="H169" s="120"/>
      <c r="I169" s="113"/>
      <c r="J169" s="121"/>
      <c r="K169" s="121"/>
      <c r="L169" s="121"/>
      <c r="M169" s="121"/>
      <c r="P169" s="115">
        <v>168</v>
      </c>
      <c r="Q169" s="116" t="s">
        <v>555</v>
      </c>
      <c r="R169" s="117" t="s">
        <v>556</v>
      </c>
      <c r="S169" s="116" t="s">
        <v>334</v>
      </c>
      <c r="T169" s="118">
        <v>0</v>
      </c>
      <c r="U169" s="119"/>
      <c r="V169" s="120"/>
      <c r="W169" s="113"/>
      <c r="X169" s="121">
        <v>0</v>
      </c>
      <c r="Y169" s="121">
        <v>0</v>
      </c>
      <c r="Z169" s="121">
        <v>0</v>
      </c>
      <c r="AA169" s="121">
        <v>0</v>
      </c>
      <c r="AB169" s="122">
        <v>0</v>
      </c>
      <c r="AC169" s="122">
        <v>0</v>
      </c>
    </row>
    <row r="170" spans="1:29" ht="123.75" x14ac:dyDescent="0.25">
      <c r="A170" s="115">
        <v>169</v>
      </c>
      <c r="B170" s="116" t="s">
        <v>557</v>
      </c>
      <c r="C170" s="117" t="s">
        <v>558</v>
      </c>
      <c r="D170" s="116" t="s">
        <v>334</v>
      </c>
      <c r="E170" s="118">
        <v>0</v>
      </c>
      <c r="F170" s="119"/>
      <c r="G170" s="120"/>
      <c r="H170" s="120"/>
      <c r="I170" s="113"/>
      <c r="J170" s="121">
        <v>5</v>
      </c>
      <c r="K170" s="121"/>
      <c r="L170" s="121"/>
      <c r="M170" s="121"/>
      <c r="P170" s="115">
        <v>169</v>
      </c>
      <c r="Q170" s="116" t="s">
        <v>557</v>
      </c>
      <c r="R170" s="117" t="s">
        <v>558</v>
      </c>
      <c r="S170" s="116" t="s">
        <v>334</v>
      </c>
      <c r="T170" s="118">
        <v>5</v>
      </c>
      <c r="U170" s="119"/>
      <c r="V170" s="120"/>
      <c r="W170" s="113"/>
      <c r="X170" s="121">
        <v>4</v>
      </c>
      <c r="Y170" s="121">
        <v>1</v>
      </c>
      <c r="Z170" s="121">
        <v>0</v>
      </c>
      <c r="AA170" s="121">
        <v>0</v>
      </c>
      <c r="AB170" s="122">
        <v>5</v>
      </c>
      <c r="AC170" s="122">
        <v>0</v>
      </c>
    </row>
    <row r="171" spans="1:29" ht="222.75" x14ac:dyDescent="0.25">
      <c r="A171" s="115">
        <v>170</v>
      </c>
      <c r="B171" s="116" t="s">
        <v>559</v>
      </c>
      <c r="C171" s="117" t="s">
        <v>560</v>
      </c>
      <c r="D171" s="116" t="s">
        <v>561</v>
      </c>
      <c r="E171" s="118">
        <v>0</v>
      </c>
      <c r="F171" s="119"/>
      <c r="G171" s="120"/>
      <c r="H171" s="120"/>
      <c r="I171" s="113"/>
      <c r="J171" s="121">
        <v>199</v>
      </c>
      <c r="K171" s="121"/>
      <c r="L171" s="121"/>
      <c r="M171" s="121"/>
      <c r="P171" s="115">
        <v>170</v>
      </c>
      <c r="Q171" s="116" t="s">
        <v>559</v>
      </c>
      <c r="R171" s="117" t="s">
        <v>560</v>
      </c>
      <c r="S171" s="116" t="s">
        <v>561</v>
      </c>
      <c r="T171" s="118">
        <v>220</v>
      </c>
      <c r="U171" s="119"/>
      <c r="V171" s="120"/>
      <c r="W171" s="113"/>
      <c r="X171" s="121">
        <v>200</v>
      </c>
      <c r="Y171" s="121">
        <v>20</v>
      </c>
      <c r="Z171" s="121">
        <v>0</v>
      </c>
      <c r="AA171" s="121">
        <v>0</v>
      </c>
      <c r="AB171" s="122">
        <v>220</v>
      </c>
      <c r="AC171" s="122">
        <v>10</v>
      </c>
    </row>
    <row r="172" spans="1:29" ht="132" x14ac:dyDescent="0.25">
      <c r="A172" s="115">
        <v>171</v>
      </c>
      <c r="B172" s="116" t="s">
        <v>562</v>
      </c>
      <c r="C172" s="117" t="s">
        <v>563</v>
      </c>
      <c r="D172" s="116" t="s">
        <v>561</v>
      </c>
      <c r="E172" s="118">
        <v>0</v>
      </c>
      <c r="F172" s="119"/>
      <c r="G172" s="120"/>
      <c r="H172" s="120"/>
      <c r="I172" s="113"/>
      <c r="J172" s="121"/>
      <c r="K172" s="121"/>
      <c r="L172" s="121"/>
      <c r="M172" s="121"/>
      <c r="P172" s="115">
        <v>171</v>
      </c>
      <c r="Q172" s="116" t="s">
        <v>562</v>
      </c>
      <c r="R172" s="117" t="s">
        <v>563</v>
      </c>
      <c r="S172" s="116" t="s">
        <v>561</v>
      </c>
      <c r="T172" s="118">
        <v>0</v>
      </c>
      <c r="U172" s="119"/>
      <c r="V172" s="120"/>
      <c r="W172" s="113"/>
      <c r="X172" s="121">
        <v>0</v>
      </c>
      <c r="Y172" s="121">
        <v>0</v>
      </c>
      <c r="Z172" s="121">
        <v>0</v>
      </c>
      <c r="AA172" s="121">
        <v>0</v>
      </c>
      <c r="AB172" s="122">
        <v>0</v>
      </c>
      <c r="AC172" s="122">
        <v>0</v>
      </c>
    </row>
    <row r="173" spans="1:29" ht="181.5" x14ac:dyDescent="0.25">
      <c r="A173" s="115">
        <v>172</v>
      </c>
      <c r="B173" s="116" t="s">
        <v>564</v>
      </c>
      <c r="C173" s="117" t="s">
        <v>565</v>
      </c>
      <c r="D173" s="116" t="s">
        <v>566</v>
      </c>
      <c r="E173" s="118">
        <v>0</v>
      </c>
      <c r="F173" s="119"/>
      <c r="G173" s="120"/>
      <c r="H173" s="120"/>
      <c r="I173" s="113"/>
      <c r="J173" s="121"/>
      <c r="K173" s="121"/>
      <c r="L173" s="121"/>
      <c r="M173" s="121"/>
      <c r="P173" s="115">
        <v>172</v>
      </c>
      <c r="Q173" s="116" t="s">
        <v>564</v>
      </c>
      <c r="R173" s="117" t="s">
        <v>565</v>
      </c>
      <c r="S173" s="116" t="s">
        <v>566</v>
      </c>
      <c r="T173" s="118">
        <v>0</v>
      </c>
      <c r="U173" s="119"/>
      <c r="V173" s="120"/>
      <c r="W173" s="113"/>
      <c r="X173" s="121">
        <v>0</v>
      </c>
      <c r="Y173" s="121">
        <v>0</v>
      </c>
      <c r="Z173" s="121">
        <v>0</v>
      </c>
      <c r="AA173" s="121">
        <v>0</v>
      </c>
      <c r="AB173" s="122">
        <v>0</v>
      </c>
      <c r="AC173" s="122">
        <v>0</v>
      </c>
    </row>
    <row r="174" spans="1:29" ht="231" x14ac:dyDescent="0.25">
      <c r="A174" s="115">
        <v>173</v>
      </c>
      <c r="B174" s="116" t="s">
        <v>567</v>
      </c>
      <c r="C174" s="117" t="s">
        <v>568</v>
      </c>
      <c r="D174" s="116" t="s">
        <v>566</v>
      </c>
      <c r="E174" s="118">
        <v>0</v>
      </c>
      <c r="F174" s="119"/>
      <c r="G174" s="120"/>
      <c r="H174" s="120"/>
      <c r="I174" s="123"/>
      <c r="J174" s="121">
        <v>15</v>
      </c>
      <c r="K174" s="121"/>
      <c r="L174" s="121"/>
      <c r="M174" s="121"/>
      <c r="P174" s="115">
        <v>173</v>
      </c>
      <c r="Q174" s="116" t="s">
        <v>567</v>
      </c>
      <c r="R174" s="117" t="s">
        <v>568</v>
      </c>
      <c r="S174" s="116" t="s">
        <v>566</v>
      </c>
      <c r="T174" s="118">
        <v>15</v>
      </c>
      <c r="U174" s="119"/>
      <c r="V174" s="120"/>
      <c r="W174" s="113"/>
      <c r="X174" s="121">
        <v>10</v>
      </c>
      <c r="Y174" s="121">
        <v>5</v>
      </c>
      <c r="Z174" s="121">
        <v>0</v>
      </c>
      <c r="AA174" s="121">
        <v>0</v>
      </c>
      <c r="AB174" s="122">
        <v>15</v>
      </c>
      <c r="AC174" s="122">
        <v>15</v>
      </c>
    </row>
    <row r="175" spans="1:29" ht="66" x14ac:dyDescent="0.25">
      <c r="A175" s="115">
        <v>174</v>
      </c>
      <c r="B175" s="116" t="s">
        <v>569</v>
      </c>
      <c r="C175" s="117" t="s">
        <v>570</v>
      </c>
      <c r="D175" s="116" t="s">
        <v>571</v>
      </c>
      <c r="E175" s="118">
        <v>0</v>
      </c>
      <c r="F175" s="119"/>
      <c r="G175" s="120"/>
      <c r="H175" s="120"/>
      <c r="I175" s="113"/>
      <c r="J175" s="121">
        <v>4</v>
      </c>
      <c r="K175" s="121"/>
      <c r="L175" s="121"/>
      <c r="M175" s="121"/>
      <c r="P175" s="115">
        <v>174</v>
      </c>
      <c r="Q175" s="116" t="s">
        <v>569</v>
      </c>
      <c r="R175" s="117" t="s">
        <v>570</v>
      </c>
      <c r="S175" s="116" t="s">
        <v>571</v>
      </c>
      <c r="T175" s="118">
        <v>4</v>
      </c>
      <c r="U175" s="119"/>
      <c r="V175" s="120"/>
      <c r="W175" s="113"/>
      <c r="X175" s="121">
        <v>3</v>
      </c>
      <c r="Y175" s="121">
        <v>1</v>
      </c>
      <c r="Z175" s="121">
        <v>0</v>
      </c>
      <c r="AA175" s="121">
        <v>0</v>
      </c>
      <c r="AB175" s="122">
        <v>4</v>
      </c>
      <c r="AC175" s="122">
        <v>0</v>
      </c>
    </row>
    <row r="176" spans="1:29" ht="90.75" x14ac:dyDescent="0.25">
      <c r="A176" s="115">
        <v>175</v>
      </c>
      <c r="B176" s="116" t="s">
        <v>572</v>
      </c>
      <c r="C176" s="117" t="s">
        <v>573</v>
      </c>
      <c r="D176" s="116" t="s">
        <v>574</v>
      </c>
      <c r="E176" s="118">
        <v>0</v>
      </c>
      <c r="F176" s="119"/>
      <c r="G176" s="120"/>
      <c r="H176" s="120"/>
      <c r="I176" s="113"/>
      <c r="J176" s="121">
        <v>50</v>
      </c>
      <c r="K176" s="121"/>
      <c r="L176" s="121"/>
      <c r="M176" s="121"/>
      <c r="P176" s="115">
        <v>175</v>
      </c>
      <c r="Q176" s="116" t="s">
        <v>572</v>
      </c>
      <c r="R176" s="117" t="s">
        <v>573</v>
      </c>
      <c r="S176" s="116" t="s">
        <v>574</v>
      </c>
      <c r="T176" s="118">
        <v>50</v>
      </c>
      <c r="U176" s="119"/>
      <c r="V176" s="120"/>
      <c r="W176" s="113"/>
      <c r="X176" s="121">
        <v>40</v>
      </c>
      <c r="Y176" s="121">
        <v>10</v>
      </c>
      <c r="Z176" s="121">
        <v>0</v>
      </c>
      <c r="AA176" s="121">
        <v>0</v>
      </c>
      <c r="AB176" s="122">
        <v>50</v>
      </c>
      <c r="AC176" s="122">
        <v>0</v>
      </c>
    </row>
    <row r="177" spans="1:29" ht="90.75" x14ac:dyDescent="0.25">
      <c r="A177" s="115">
        <v>176</v>
      </c>
      <c r="B177" s="116" t="s">
        <v>575</v>
      </c>
      <c r="C177" s="117" t="s">
        <v>573</v>
      </c>
      <c r="D177" s="116" t="s">
        <v>576</v>
      </c>
      <c r="E177" s="118">
        <v>0</v>
      </c>
      <c r="F177" s="119"/>
      <c r="G177" s="120"/>
      <c r="H177" s="120"/>
      <c r="I177" s="113"/>
      <c r="J177" s="121"/>
      <c r="K177" s="121"/>
      <c r="L177" s="121"/>
      <c r="M177" s="121"/>
      <c r="P177" s="115">
        <v>176</v>
      </c>
      <c r="Q177" s="116" t="s">
        <v>575</v>
      </c>
      <c r="R177" s="117" t="s">
        <v>573</v>
      </c>
      <c r="S177" s="116" t="s">
        <v>576</v>
      </c>
      <c r="T177" s="118">
        <v>0</v>
      </c>
      <c r="U177" s="119"/>
      <c r="V177" s="120"/>
      <c r="W177" s="113"/>
      <c r="X177" s="121">
        <v>0</v>
      </c>
      <c r="Y177" s="121">
        <v>0</v>
      </c>
      <c r="Z177" s="121">
        <v>0</v>
      </c>
      <c r="AA177" s="121">
        <v>0</v>
      </c>
      <c r="AB177" s="122">
        <v>0</v>
      </c>
      <c r="AC177" s="122">
        <v>0</v>
      </c>
    </row>
    <row r="178" spans="1:29" ht="90.75" x14ac:dyDescent="0.25">
      <c r="A178" s="115">
        <v>177</v>
      </c>
      <c r="B178" s="116" t="s">
        <v>577</v>
      </c>
      <c r="C178" s="117" t="s">
        <v>573</v>
      </c>
      <c r="D178" s="116" t="s">
        <v>561</v>
      </c>
      <c r="E178" s="118">
        <v>0</v>
      </c>
      <c r="F178" s="119"/>
      <c r="G178" s="120"/>
      <c r="H178" s="120"/>
      <c r="I178" s="113"/>
      <c r="J178" s="121"/>
      <c r="K178" s="121"/>
      <c r="L178" s="121"/>
      <c r="M178" s="121"/>
      <c r="P178" s="115">
        <v>177</v>
      </c>
      <c r="Q178" s="116" t="s">
        <v>577</v>
      </c>
      <c r="R178" s="117" t="s">
        <v>573</v>
      </c>
      <c r="S178" s="116" t="s">
        <v>561</v>
      </c>
      <c r="T178" s="118">
        <v>0</v>
      </c>
      <c r="U178" s="119"/>
      <c r="V178" s="120"/>
      <c r="W178" s="113"/>
      <c r="X178" s="121">
        <v>0</v>
      </c>
      <c r="Y178" s="121">
        <v>0</v>
      </c>
      <c r="Z178" s="121">
        <v>0</v>
      </c>
      <c r="AA178" s="121">
        <v>0</v>
      </c>
      <c r="AB178" s="122">
        <v>0</v>
      </c>
      <c r="AC178" s="122">
        <v>0</v>
      </c>
    </row>
    <row r="179" spans="1:29" ht="90.75" x14ac:dyDescent="0.25">
      <c r="A179" s="115">
        <v>178</v>
      </c>
      <c r="B179" s="116" t="s">
        <v>578</v>
      </c>
      <c r="C179" s="117" t="s">
        <v>579</v>
      </c>
      <c r="D179" s="116" t="s">
        <v>561</v>
      </c>
      <c r="E179" s="118">
        <v>0</v>
      </c>
      <c r="F179" s="119"/>
      <c r="G179" s="120"/>
      <c r="H179" s="120"/>
      <c r="I179" s="113"/>
      <c r="J179" s="121"/>
      <c r="K179" s="121"/>
      <c r="L179" s="121"/>
      <c r="M179" s="121"/>
      <c r="P179" s="115">
        <v>178</v>
      </c>
      <c r="Q179" s="116" t="s">
        <v>578</v>
      </c>
      <c r="R179" s="117" t="s">
        <v>579</v>
      </c>
      <c r="S179" s="116" t="s">
        <v>561</v>
      </c>
      <c r="T179" s="118">
        <v>0</v>
      </c>
      <c r="U179" s="119"/>
      <c r="V179" s="120"/>
      <c r="W179" s="113"/>
      <c r="X179" s="121">
        <v>0</v>
      </c>
      <c r="Y179" s="121">
        <v>0</v>
      </c>
      <c r="Z179" s="121">
        <v>0</v>
      </c>
      <c r="AA179" s="121">
        <v>0</v>
      </c>
      <c r="AB179" s="122">
        <v>0</v>
      </c>
      <c r="AC179" s="122">
        <v>0</v>
      </c>
    </row>
    <row r="180" spans="1:29" ht="90.75" x14ac:dyDescent="0.25">
      <c r="A180" s="115">
        <v>179</v>
      </c>
      <c r="B180" s="116" t="s">
        <v>580</v>
      </c>
      <c r="C180" s="117" t="s">
        <v>581</v>
      </c>
      <c r="D180" s="116" t="s">
        <v>582</v>
      </c>
      <c r="E180" s="118">
        <v>0</v>
      </c>
      <c r="F180" s="119"/>
      <c r="G180" s="120"/>
      <c r="H180" s="120"/>
      <c r="I180" s="113"/>
      <c r="J180" s="121"/>
      <c r="K180" s="121"/>
      <c r="L180" s="121"/>
      <c r="M180" s="121"/>
      <c r="P180" s="115">
        <v>179</v>
      </c>
      <c r="Q180" s="116" t="s">
        <v>580</v>
      </c>
      <c r="R180" s="117" t="s">
        <v>581</v>
      </c>
      <c r="S180" s="116" t="s">
        <v>582</v>
      </c>
      <c r="T180" s="118">
        <v>0</v>
      </c>
      <c r="U180" s="119"/>
      <c r="V180" s="120"/>
      <c r="W180" s="113"/>
      <c r="X180" s="121">
        <v>0</v>
      </c>
      <c r="Y180" s="121">
        <v>0</v>
      </c>
      <c r="Z180" s="121">
        <v>0</v>
      </c>
      <c r="AA180" s="121">
        <v>0</v>
      </c>
      <c r="AB180" s="122">
        <v>0</v>
      </c>
      <c r="AC180" s="122">
        <v>0</v>
      </c>
    </row>
    <row r="181" spans="1:29" ht="165" x14ac:dyDescent="0.25">
      <c r="A181" s="115">
        <v>180</v>
      </c>
      <c r="B181" s="116" t="s">
        <v>583</v>
      </c>
      <c r="C181" s="117" t="s">
        <v>584</v>
      </c>
      <c r="D181" s="116" t="s">
        <v>585</v>
      </c>
      <c r="E181" s="118">
        <v>0</v>
      </c>
      <c r="F181" s="119"/>
      <c r="G181" s="120"/>
      <c r="H181" s="120"/>
      <c r="I181" s="113"/>
      <c r="J181" s="121"/>
      <c r="K181" s="121"/>
      <c r="L181" s="121"/>
      <c r="M181" s="121"/>
      <c r="P181" s="115">
        <v>180</v>
      </c>
      <c r="Q181" s="116" t="s">
        <v>583</v>
      </c>
      <c r="R181" s="117" t="s">
        <v>584</v>
      </c>
      <c r="S181" s="116" t="s">
        <v>585</v>
      </c>
      <c r="T181" s="118">
        <v>0</v>
      </c>
      <c r="U181" s="119"/>
      <c r="V181" s="120"/>
      <c r="W181" s="113"/>
      <c r="X181" s="121">
        <v>0</v>
      </c>
      <c r="Y181" s="121">
        <v>0</v>
      </c>
      <c r="Z181" s="121">
        <v>0</v>
      </c>
      <c r="AA181" s="121">
        <v>0</v>
      </c>
      <c r="AB181" s="122">
        <v>0</v>
      </c>
      <c r="AC181" s="122">
        <v>0</v>
      </c>
    </row>
    <row r="182" spans="1:29" ht="90.75" x14ac:dyDescent="0.25">
      <c r="A182" s="115">
        <v>181</v>
      </c>
      <c r="B182" s="116" t="s">
        <v>586</v>
      </c>
      <c r="C182" s="117" t="s">
        <v>587</v>
      </c>
      <c r="D182" s="116" t="s">
        <v>588</v>
      </c>
      <c r="E182" s="118">
        <v>0</v>
      </c>
      <c r="F182" s="119"/>
      <c r="G182" s="120"/>
      <c r="H182" s="120"/>
      <c r="I182" s="113"/>
      <c r="J182" s="121"/>
      <c r="K182" s="121"/>
      <c r="L182" s="121"/>
      <c r="M182" s="121"/>
      <c r="P182" s="115">
        <v>181</v>
      </c>
      <c r="Q182" s="116" t="s">
        <v>586</v>
      </c>
      <c r="R182" s="117" t="s">
        <v>587</v>
      </c>
      <c r="S182" s="116" t="s">
        <v>588</v>
      </c>
      <c r="T182" s="118">
        <v>0</v>
      </c>
      <c r="U182" s="119"/>
      <c r="V182" s="120"/>
      <c r="W182" s="113"/>
      <c r="X182" s="121">
        <v>0</v>
      </c>
      <c r="Y182" s="121">
        <v>0</v>
      </c>
      <c r="Z182" s="121">
        <v>0</v>
      </c>
      <c r="AA182" s="121">
        <v>0</v>
      </c>
      <c r="AB182" s="122">
        <v>0</v>
      </c>
      <c r="AC182" s="122">
        <v>0</v>
      </c>
    </row>
    <row r="183" spans="1:29" ht="90.75" x14ac:dyDescent="0.25">
      <c r="A183" s="115">
        <v>182</v>
      </c>
      <c r="B183" s="116" t="s">
        <v>589</v>
      </c>
      <c r="C183" s="117" t="s">
        <v>587</v>
      </c>
      <c r="D183" s="116" t="s">
        <v>590</v>
      </c>
      <c r="E183" s="118">
        <v>0</v>
      </c>
      <c r="F183" s="119"/>
      <c r="G183" s="120"/>
      <c r="H183" s="120"/>
      <c r="I183" s="113"/>
      <c r="J183" s="121"/>
      <c r="K183" s="121"/>
      <c r="L183" s="121"/>
      <c r="M183" s="121"/>
      <c r="P183" s="115">
        <v>182</v>
      </c>
      <c r="Q183" s="116" t="s">
        <v>589</v>
      </c>
      <c r="R183" s="117" t="s">
        <v>587</v>
      </c>
      <c r="S183" s="116" t="s">
        <v>590</v>
      </c>
      <c r="T183" s="118">
        <v>0</v>
      </c>
      <c r="U183" s="119"/>
      <c r="V183" s="120"/>
      <c r="W183" s="113"/>
      <c r="X183" s="121">
        <v>0</v>
      </c>
      <c r="Y183" s="121">
        <v>0</v>
      </c>
      <c r="Z183" s="121">
        <v>0</v>
      </c>
      <c r="AA183" s="121">
        <v>0</v>
      </c>
      <c r="AB183" s="122">
        <v>0</v>
      </c>
      <c r="AC183" s="122">
        <v>0</v>
      </c>
    </row>
    <row r="184" spans="1:29" ht="90.75" x14ac:dyDescent="0.25">
      <c r="A184" s="115">
        <v>183</v>
      </c>
      <c r="B184" s="116" t="s">
        <v>591</v>
      </c>
      <c r="C184" s="117" t="s">
        <v>587</v>
      </c>
      <c r="D184" s="116" t="s">
        <v>592</v>
      </c>
      <c r="E184" s="118">
        <v>0</v>
      </c>
      <c r="F184" s="119"/>
      <c r="G184" s="120"/>
      <c r="H184" s="120"/>
      <c r="I184" s="113"/>
      <c r="J184" s="121"/>
      <c r="K184" s="121"/>
      <c r="L184" s="121"/>
      <c r="M184" s="121"/>
      <c r="P184" s="115">
        <v>183</v>
      </c>
      <c r="Q184" s="116" t="s">
        <v>591</v>
      </c>
      <c r="R184" s="117" t="s">
        <v>587</v>
      </c>
      <c r="S184" s="116" t="s">
        <v>592</v>
      </c>
      <c r="T184" s="118">
        <v>0</v>
      </c>
      <c r="U184" s="119"/>
      <c r="V184" s="120"/>
      <c r="W184" s="113"/>
      <c r="X184" s="121">
        <v>0</v>
      </c>
      <c r="Y184" s="121">
        <v>0</v>
      </c>
      <c r="Z184" s="121">
        <v>0</v>
      </c>
      <c r="AA184" s="121">
        <v>0</v>
      </c>
      <c r="AB184" s="122">
        <v>0</v>
      </c>
      <c r="AC184" s="122">
        <v>0</v>
      </c>
    </row>
    <row r="185" spans="1:29" ht="41.25" x14ac:dyDescent="0.25">
      <c r="A185" s="115">
        <v>184</v>
      </c>
      <c r="B185" s="116" t="s">
        <v>593</v>
      </c>
      <c r="C185" s="117" t="s">
        <v>594</v>
      </c>
      <c r="D185" s="116" t="s">
        <v>595</v>
      </c>
      <c r="E185" s="118">
        <v>0</v>
      </c>
      <c r="F185" s="119"/>
      <c r="G185" s="120"/>
      <c r="H185" s="120"/>
      <c r="I185" s="113"/>
      <c r="J185" s="121">
        <v>140</v>
      </c>
      <c r="K185" s="121"/>
      <c r="L185" s="121"/>
      <c r="M185" s="121"/>
      <c r="P185" s="115">
        <v>184</v>
      </c>
      <c r="Q185" s="116" t="s">
        <v>593</v>
      </c>
      <c r="R185" s="117" t="s">
        <v>594</v>
      </c>
      <c r="S185" s="116" t="s">
        <v>595</v>
      </c>
      <c r="T185" s="118">
        <v>140</v>
      </c>
      <c r="U185" s="119"/>
      <c r="V185" s="120"/>
      <c r="W185" s="113"/>
      <c r="X185" s="121">
        <v>80</v>
      </c>
      <c r="Y185" s="121">
        <v>60</v>
      </c>
      <c r="Z185" s="121">
        <v>0</v>
      </c>
      <c r="AA185" s="121">
        <v>0</v>
      </c>
      <c r="AB185" s="122">
        <v>140</v>
      </c>
      <c r="AC185" s="122">
        <v>0</v>
      </c>
    </row>
    <row r="186" spans="1:29" ht="409.5" x14ac:dyDescent="0.25">
      <c r="A186" s="115">
        <v>185</v>
      </c>
      <c r="B186" s="116" t="s">
        <v>596</v>
      </c>
      <c r="C186" s="117" t="s">
        <v>597</v>
      </c>
      <c r="D186" s="116" t="s">
        <v>595</v>
      </c>
      <c r="E186" s="118">
        <v>0</v>
      </c>
      <c r="F186" s="119"/>
      <c r="G186" s="120"/>
      <c r="H186" s="120"/>
      <c r="I186" s="113"/>
      <c r="J186" s="121"/>
      <c r="K186" s="121"/>
      <c r="L186" s="121"/>
      <c r="M186" s="121"/>
      <c r="P186" s="115">
        <v>185</v>
      </c>
      <c r="Q186" s="116" t="s">
        <v>596</v>
      </c>
      <c r="R186" s="117" t="s">
        <v>597</v>
      </c>
      <c r="S186" s="116" t="s">
        <v>595</v>
      </c>
      <c r="T186" s="118">
        <v>0</v>
      </c>
      <c r="U186" s="119"/>
      <c r="V186" s="120"/>
      <c r="W186" s="113"/>
      <c r="X186" s="121">
        <v>0</v>
      </c>
      <c r="Y186" s="121">
        <v>0</v>
      </c>
      <c r="Z186" s="121">
        <v>0</v>
      </c>
      <c r="AA186" s="121">
        <v>0</v>
      </c>
      <c r="AB186" s="122">
        <v>0</v>
      </c>
      <c r="AC186" s="122">
        <v>0</v>
      </c>
    </row>
    <row r="187" spans="1:29" ht="33" x14ac:dyDescent="0.25">
      <c r="A187" s="115">
        <v>186</v>
      </c>
      <c r="B187" s="116" t="s">
        <v>598</v>
      </c>
      <c r="C187" s="117" t="s">
        <v>599</v>
      </c>
      <c r="D187" s="116" t="s">
        <v>600</v>
      </c>
      <c r="E187" s="118">
        <v>0</v>
      </c>
      <c r="F187" s="119"/>
      <c r="G187" s="120"/>
      <c r="H187" s="120"/>
      <c r="I187" s="113"/>
      <c r="J187" s="121"/>
      <c r="K187" s="121"/>
      <c r="L187" s="121"/>
      <c r="M187" s="121"/>
      <c r="P187" s="115">
        <v>186</v>
      </c>
      <c r="Q187" s="116" t="s">
        <v>598</v>
      </c>
      <c r="R187" s="117" t="s">
        <v>599</v>
      </c>
      <c r="S187" s="116" t="s">
        <v>600</v>
      </c>
      <c r="T187" s="118">
        <v>0</v>
      </c>
      <c r="U187" s="119"/>
      <c r="V187" s="120"/>
      <c r="W187" s="113"/>
      <c r="X187" s="121">
        <v>0</v>
      </c>
      <c r="Y187" s="121">
        <v>0</v>
      </c>
      <c r="Z187" s="121">
        <v>0</v>
      </c>
      <c r="AA187" s="121">
        <v>0</v>
      </c>
      <c r="AB187" s="122">
        <v>0</v>
      </c>
      <c r="AC187" s="122">
        <v>0</v>
      </c>
    </row>
    <row r="188" spans="1:29" ht="41.25" x14ac:dyDescent="0.25">
      <c r="A188" s="115">
        <v>187</v>
      </c>
      <c r="B188" s="116" t="s">
        <v>601</v>
      </c>
      <c r="C188" s="117" t="s">
        <v>602</v>
      </c>
      <c r="D188" s="116" t="s">
        <v>603</v>
      </c>
      <c r="E188" s="118">
        <v>0</v>
      </c>
      <c r="F188" s="119"/>
      <c r="G188" s="120"/>
      <c r="H188" s="120"/>
      <c r="I188" s="113"/>
      <c r="J188" s="121"/>
      <c r="K188" s="121"/>
      <c r="L188" s="121"/>
      <c r="M188" s="121"/>
      <c r="P188" s="115">
        <v>187</v>
      </c>
      <c r="Q188" s="116" t="s">
        <v>601</v>
      </c>
      <c r="R188" s="117" t="s">
        <v>602</v>
      </c>
      <c r="S188" s="116" t="s">
        <v>603</v>
      </c>
      <c r="T188" s="118">
        <v>0</v>
      </c>
      <c r="U188" s="119"/>
      <c r="V188" s="120"/>
      <c r="W188" s="113"/>
      <c r="X188" s="121">
        <v>0</v>
      </c>
      <c r="Y188" s="121">
        <v>0</v>
      </c>
      <c r="Z188" s="121">
        <v>0</v>
      </c>
      <c r="AA188" s="121">
        <v>0</v>
      </c>
      <c r="AB188" s="122">
        <v>0</v>
      </c>
      <c r="AC188" s="122">
        <v>0</v>
      </c>
    </row>
    <row r="189" spans="1:29" ht="41.25" x14ac:dyDescent="0.25">
      <c r="A189" s="115">
        <v>188</v>
      </c>
      <c r="B189" s="116" t="s">
        <v>604</v>
      </c>
      <c r="C189" s="117" t="s">
        <v>594</v>
      </c>
      <c r="D189" s="116" t="s">
        <v>605</v>
      </c>
      <c r="E189" s="118">
        <v>0</v>
      </c>
      <c r="F189" s="119"/>
      <c r="G189" s="120"/>
      <c r="H189" s="120"/>
      <c r="I189" s="113"/>
      <c r="J189" s="121"/>
      <c r="K189" s="121"/>
      <c r="L189" s="121"/>
      <c r="M189" s="121"/>
      <c r="P189" s="115">
        <v>188</v>
      </c>
      <c r="Q189" s="116" t="s">
        <v>604</v>
      </c>
      <c r="R189" s="117" t="s">
        <v>594</v>
      </c>
      <c r="S189" s="116" t="s">
        <v>605</v>
      </c>
      <c r="T189" s="118">
        <v>0</v>
      </c>
      <c r="U189" s="119"/>
      <c r="V189" s="120"/>
      <c r="W189" s="113"/>
      <c r="X189" s="121">
        <v>0</v>
      </c>
      <c r="Y189" s="121">
        <v>0</v>
      </c>
      <c r="Z189" s="121">
        <v>0</v>
      </c>
      <c r="AA189" s="121">
        <v>0</v>
      </c>
      <c r="AB189" s="122">
        <v>0</v>
      </c>
      <c r="AC189" s="122">
        <v>0</v>
      </c>
    </row>
    <row r="190" spans="1:29" ht="24.75" x14ac:dyDescent="0.25">
      <c r="A190" s="115">
        <v>189</v>
      </c>
      <c r="B190" s="116" t="s">
        <v>606</v>
      </c>
      <c r="C190" s="117" t="s">
        <v>607</v>
      </c>
      <c r="D190" s="116" t="s">
        <v>605</v>
      </c>
      <c r="E190" s="118">
        <v>0</v>
      </c>
      <c r="F190" s="119"/>
      <c r="G190" s="120"/>
      <c r="H190" s="120"/>
      <c r="I190" s="113"/>
      <c r="J190" s="121"/>
      <c r="K190" s="121"/>
      <c r="L190" s="121"/>
      <c r="M190" s="121"/>
      <c r="P190" s="115">
        <v>189</v>
      </c>
      <c r="Q190" s="116" t="s">
        <v>606</v>
      </c>
      <c r="R190" s="117" t="s">
        <v>607</v>
      </c>
      <c r="S190" s="116" t="s">
        <v>605</v>
      </c>
      <c r="T190" s="118">
        <v>0</v>
      </c>
      <c r="U190" s="119"/>
      <c r="V190" s="120"/>
      <c r="W190" s="113"/>
      <c r="X190" s="121">
        <v>0</v>
      </c>
      <c r="Y190" s="121">
        <v>0</v>
      </c>
      <c r="Z190" s="121">
        <v>0</v>
      </c>
      <c r="AA190" s="121">
        <v>0</v>
      </c>
      <c r="AB190" s="122">
        <v>0</v>
      </c>
      <c r="AC190" s="122">
        <v>0</v>
      </c>
    </row>
    <row r="191" spans="1:29" ht="16.5" x14ac:dyDescent="0.25">
      <c r="A191" s="115">
        <v>190</v>
      </c>
      <c r="B191" s="116" t="s">
        <v>608</v>
      </c>
      <c r="C191" s="117" t="s">
        <v>609</v>
      </c>
      <c r="D191" s="116" t="s">
        <v>610</v>
      </c>
      <c r="E191" s="118">
        <v>0</v>
      </c>
      <c r="F191" s="119"/>
      <c r="G191" s="120"/>
      <c r="H191" s="120"/>
      <c r="I191" s="113"/>
      <c r="J191" s="121"/>
      <c r="K191" s="121"/>
      <c r="L191" s="121"/>
      <c r="M191" s="121"/>
      <c r="P191" s="115">
        <v>190</v>
      </c>
      <c r="Q191" s="116" t="s">
        <v>608</v>
      </c>
      <c r="R191" s="117" t="s">
        <v>609</v>
      </c>
      <c r="S191" s="116" t="s">
        <v>610</v>
      </c>
      <c r="T191" s="118">
        <v>0</v>
      </c>
      <c r="U191" s="119"/>
      <c r="V191" s="120"/>
      <c r="W191" s="113"/>
      <c r="X191" s="121">
        <v>0</v>
      </c>
      <c r="Y191" s="121">
        <v>0</v>
      </c>
      <c r="Z191" s="121">
        <v>0</v>
      </c>
      <c r="AA191" s="121">
        <v>0</v>
      </c>
      <c r="AB191" s="122">
        <v>0</v>
      </c>
      <c r="AC191" s="122">
        <v>0</v>
      </c>
    </row>
    <row r="192" spans="1:29" ht="16.5" x14ac:dyDescent="0.25">
      <c r="A192" s="115">
        <v>191</v>
      </c>
      <c r="B192" s="116" t="s">
        <v>611</v>
      </c>
      <c r="C192" s="117" t="s">
        <v>612</v>
      </c>
      <c r="D192" s="116" t="s">
        <v>613</v>
      </c>
      <c r="E192" s="118">
        <v>0</v>
      </c>
      <c r="F192" s="119"/>
      <c r="G192" s="120"/>
      <c r="H192" s="120"/>
      <c r="I192" s="113"/>
      <c r="J192" s="121"/>
      <c r="K192" s="121"/>
      <c r="L192" s="121"/>
      <c r="M192" s="121"/>
      <c r="P192" s="115">
        <v>191</v>
      </c>
      <c r="Q192" s="116" t="s">
        <v>611</v>
      </c>
      <c r="R192" s="117" t="s">
        <v>612</v>
      </c>
      <c r="S192" s="116" t="s">
        <v>613</v>
      </c>
      <c r="T192" s="118">
        <v>0</v>
      </c>
      <c r="U192" s="119"/>
      <c r="V192" s="120"/>
      <c r="W192" s="113"/>
      <c r="X192" s="121">
        <v>0</v>
      </c>
      <c r="Y192" s="121">
        <v>0</v>
      </c>
      <c r="Z192" s="121">
        <v>0</v>
      </c>
      <c r="AA192" s="121">
        <v>0</v>
      </c>
      <c r="AB192" s="122">
        <v>0</v>
      </c>
      <c r="AC192" s="122">
        <v>0</v>
      </c>
    </row>
    <row r="193" spans="1:29" ht="24.75" x14ac:dyDescent="0.25">
      <c r="A193" s="115">
        <v>192</v>
      </c>
      <c r="B193" s="116" t="s">
        <v>614</v>
      </c>
      <c r="C193" s="117" t="s">
        <v>615</v>
      </c>
      <c r="D193" s="116" t="s">
        <v>613</v>
      </c>
      <c r="E193" s="118">
        <v>0</v>
      </c>
      <c r="F193" s="119"/>
      <c r="G193" s="120"/>
      <c r="H193" s="120"/>
      <c r="I193" s="113"/>
      <c r="J193" s="121"/>
      <c r="K193" s="121"/>
      <c r="L193" s="121"/>
      <c r="M193" s="121"/>
      <c r="P193" s="115">
        <v>192</v>
      </c>
      <c r="Q193" s="116" t="s">
        <v>614</v>
      </c>
      <c r="R193" s="117" t="s">
        <v>615</v>
      </c>
      <c r="S193" s="116" t="s">
        <v>613</v>
      </c>
      <c r="T193" s="118">
        <v>0</v>
      </c>
      <c r="U193" s="119"/>
      <c r="V193" s="120"/>
      <c r="W193" s="113"/>
      <c r="X193" s="121">
        <v>0</v>
      </c>
      <c r="Y193" s="121">
        <v>0</v>
      </c>
      <c r="Z193" s="121">
        <v>0</v>
      </c>
      <c r="AA193" s="121">
        <v>0</v>
      </c>
      <c r="AB193" s="122">
        <v>0</v>
      </c>
      <c r="AC193" s="122">
        <v>0</v>
      </c>
    </row>
    <row r="194" spans="1:29" ht="16.5" x14ac:dyDescent="0.25">
      <c r="A194" s="115">
        <v>193</v>
      </c>
      <c r="B194" s="116" t="s">
        <v>616</v>
      </c>
      <c r="C194" s="117" t="s">
        <v>617</v>
      </c>
      <c r="D194" s="116" t="s">
        <v>618</v>
      </c>
      <c r="E194" s="118">
        <v>0</v>
      </c>
      <c r="F194" s="119"/>
      <c r="G194" s="120"/>
      <c r="H194" s="120"/>
      <c r="I194" s="113"/>
      <c r="J194" s="121"/>
      <c r="K194" s="121"/>
      <c r="L194" s="121"/>
      <c r="M194" s="121"/>
      <c r="P194" s="115">
        <v>193</v>
      </c>
      <c r="Q194" s="116" t="s">
        <v>616</v>
      </c>
      <c r="R194" s="117" t="s">
        <v>617</v>
      </c>
      <c r="S194" s="116" t="s">
        <v>618</v>
      </c>
      <c r="T194" s="118">
        <v>0</v>
      </c>
      <c r="U194" s="119"/>
      <c r="V194" s="120"/>
      <c r="W194" s="113"/>
      <c r="X194" s="121"/>
      <c r="Y194" s="121">
        <v>0</v>
      </c>
      <c r="Z194" s="121">
        <v>0</v>
      </c>
      <c r="AA194" s="121">
        <v>0</v>
      </c>
      <c r="AB194" s="122">
        <v>0</v>
      </c>
      <c r="AC194" s="122">
        <v>0</v>
      </c>
    </row>
    <row r="195" spans="1:29" ht="41.25" x14ac:dyDescent="0.25">
      <c r="A195" s="115">
        <v>194</v>
      </c>
      <c r="B195" s="116" t="s">
        <v>619</v>
      </c>
      <c r="C195" s="117" t="s">
        <v>620</v>
      </c>
      <c r="D195" s="116" t="s">
        <v>334</v>
      </c>
      <c r="E195" s="118">
        <v>0</v>
      </c>
      <c r="F195" s="119"/>
      <c r="G195" s="120"/>
      <c r="H195" s="120"/>
      <c r="I195" s="113"/>
      <c r="J195" s="121"/>
      <c r="K195" s="121"/>
      <c r="L195" s="121"/>
      <c r="M195" s="121"/>
      <c r="P195" s="115">
        <v>194</v>
      </c>
      <c r="Q195" s="116" t="s">
        <v>619</v>
      </c>
      <c r="R195" s="117" t="s">
        <v>620</v>
      </c>
      <c r="S195" s="116" t="s">
        <v>334</v>
      </c>
      <c r="T195" s="118">
        <v>0</v>
      </c>
      <c r="U195" s="119"/>
      <c r="V195" s="120"/>
      <c r="W195" s="113"/>
      <c r="X195" s="121">
        <v>0</v>
      </c>
      <c r="Y195" s="121">
        <v>0</v>
      </c>
      <c r="Z195" s="121">
        <v>0</v>
      </c>
      <c r="AA195" s="121">
        <v>0</v>
      </c>
      <c r="AB195" s="122">
        <v>0</v>
      </c>
      <c r="AC195" s="122">
        <v>0</v>
      </c>
    </row>
    <row r="196" spans="1:29" ht="49.5" x14ac:dyDescent="0.25">
      <c r="A196" s="115">
        <v>195</v>
      </c>
      <c r="B196" s="116" t="s">
        <v>621</v>
      </c>
      <c r="C196" s="117" t="s">
        <v>622</v>
      </c>
      <c r="D196" s="116" t="s">
        <v>334</v>
      </c>
      <c r="E196" s="118">
        <v>0</v>
      </c>
      <c r="F196" s="119"/>
      <c r="G196" s="120"/>
      <c r="H196" s="120"/>
      <c r="I196" s="113"/>
      <c r="J196" s="121"/>
      <c r="K196" s="121"/>
      <c r="L196" s="121"/>
      <c r="M196" s="121"/>
      <c r="P196" s="115">
        <v>195</v>
      </c>
      <c r="Q196" s="116" t="s">
        <v>621</v>
      </c>
      <c r="R196" s="117" t="s">
        <v>622</v>
      </c>
      <c r="S196" s="116" t="s">
        <v>334</v>
      </c>
      <c r="T196" s="118">
        <v>0</v>
      </c>
      <c r="U196" s="119"/>
      <c r="V196" s="120"/>
      <c r="W196" s="113"/>
      <c r="X196" s="121">
        <v>0</v>
      </c>
      <c r="Y196" s="121">
        <v>0</v>
      </c>
      <c r="Z196" s="121">
        <v>0</v>
      </c>
      <c r="AA196" s="121">
        <v>0</v>
      </c>
      <c r="AB196" s="122">
        <v>0</v>
      </c>
      <c r="AC196" s="122">
        <v>0</v>
      </c>
    </row>
    <row r="197" spans="1:29" ht="49.5" x14ac:dyDescent="0.25">
      <c r="A197" s="115">
        <v>196</v>
      </c>
      <c r="B197" s="116" t="s">
        <v>623</v>
      </c>
      <c r="C197" s="117" t="s">
        <v>624</v>
      </c>
      <c r="D197" s="116" t="s">
        <v>334</v>
      </c>
      <c r="E197" s="118">
        <v>0</v>
      </c>
      <c r="F197" s="119"/>
      <c r="G197" s="120"/>
      <c r="H197" s="120"/>
      <c r="I197" s="113"/>
      <c r="J197" s="121"/>
      <c r="K197" s="121"/>
      <c r="L197" s="121"/>
      <c r="M197" s="121"/>
      <c r="P197" s="115">
        <v>196</v>
      </c>
      <c r="Q197" s="116" t="s">
        <v>623</v>
      </c>
      <c r="R197" s="117" t="s">
        <v>624</v>
      </c>
      <c r="S197" s="116" t="s">
        <v>334</v>
      </c>
      <c r="T197" s="118">
        <v>0</v>
      </c>
      <c r="U197" s="119"/>
      <c r="V197" s="120"/>
      <c r="W197" s="113"/>
      <c r="X197" s="121">
        <v>0</v>
      </c>
      <c r="Y197" s="121">
        <v>0</v>
      </c>
      <c r="Z197" s="121">
        <v>0</v>
      </c>
      <c r="AA197" s="121">
        <v>0</v>
      </c>
      <c r="AB197" s="122">
        <v>0</v>
      </c>
      <c r="AC197" s="122">
        <v>0</v>
      </c>
    </row>
    <row r="198" spans="1:29" ht="66" x14ac:dyDescent="0.25">
      <c r="A198" s="115">
        <v>197</v>
      </c>
      <c r="B198" s="116" t="s">
        <v>625</v>
      </c>
      <c r="C198" s="117" t="s">
        <v>626</v>
      </c>
      <c r="D198" s="116" t="s">
        <v>334</v>
      </c>
      <c r="E198" s="118">
        <v>0</v>
      </c>
      <c r="F198" s="119"/>
      <c r="G198" s="120"/>
      <c r="H198" s="120"/>
      <c r="I198" s="113"/>
      <c r="J198" s="121">
        <v>5</v>
      </c>
      <c r="K198" s="121"/>
      <c r="L198" s="121"/>
      <c r="M198" s="121"/>
      <c r="P198" s="115">
        <v>197</v>
      </c>
      <c r="Q198" s="116" t="s">
        <v>625</v>
      </c>
      <c r="R198" s="117" t="s">
        <v>626</v>
      </c>
      <c r="S198" s="116" t="s">
        <v>334</v>
      </c>
      <c r="T198" s="118">
        <v>5</v>
      </c>
      <c r="U198" s="119"/>
      <c r="V198" s="120"/>
      <c r="W198" s="113"/>
      <c r="X198" s="121">
        <v>4</v>
      </c>
      <c r="Y198" s="121">
        <v>1</v>
      </c>
      <c r="Z198" s="121">
        <v>0</v>
      </c>
      <c r="AA198" s="121">
        <v>0</v>
      </c>
      <c r="AB198" s="122">
        <v>5</v>
      </c>
      <c r="AC198" s="122">
        <v>0</v>
      </c>
    </row>
    <row r="199" spans="1:29" ht="66" x14ac:dyDescent="0.25">
      <c r="A199" s="115">
        <v>198</v>
      </c>
      <c r="B199" s="116" t="s">
        <v>627</v>
      </c>
      <c r="C199" s="117" t="s">
        <v>628</v>
      </c>
      <c r="D199" s="116" t="s">
        <v>334</v>
      </c>
      <c r="E199" s="118">
        <v>0</v>
      </c>
      <c r="F199" s="119"/>
      <c r="G199" s="120"/>
      <c r="H199" s="120"/>
      <c r="I199" s="113"/>
      <c r="J199" s="121"/>
      <c r="K199" s="121"/>
      <c r="L199" s="121"/>
      <c r="M199" s="121"/>
      <c r="P199" s="115">
        <v>198</v>
      </c>
      <c r="Q199" s="116" t="s">
        <v>627</v>
      </c>
      <c r="R199" s="117" t="s">
        <v>628</v>
      </c>
      <c r="S199" s="116" t="s">
        <v>334</v>
      </c>
      <c r="T199" s="118">
        <v>0</v>
      </c>
      <c r="U199" s="119"/>
      <c r="V199" s="120"/>
      <c r="W199" s="113"/>
      <c r="X199" s="121">
        <v>0</v>
      </c>
      <c r="Y199" s="121">
        <v>0</v>
      </c>
      <c r="Z199" s="121">
        <v>0</v>
      </c>
      <c r="AA199" s="121">
        <v>0</v>
      </c>
      <c r="AB199" s="122">
        <v>0</v>
      </c>
      <c r="AC199" s="122">
        <v>0</v>
      </c>
    </row>
    <row r="200" spans="1:29" ht="49.5" x14ac:dyDescent="0.25">
      <c r="A200" s="115">
        <v>199</v>
      </c>
      <c r="B200" s="116" t="s">
        <v>629</v>
      </c>
      <c r="C200" s="117" t="s">
        <v>630</v>
      </c>
      <c r="D200" s="116" t="s">
        <v>334</v>
      </c>
      <c r="E200" s="118">
        <v>0</v>
      </c>
      <c r="F200" s="119"/>
      <c r="G200" s="120"/>
      <c r="H200" s="120"/>
      <c r="I200" s="113"/>
      <c r="J200" s="121"/>
      <c r="K200" s="121"/>
      <c r="L200" s="121"/>
      <c r="M200" s="121"/>
      <c r="P200" s="115">
        <v>199</v>
      </c>
      <c r="Q200" s="116" t="s">
        <v>629</v>
      </c>
      <c r="R200" s="117" t="s">
        <v>630</v>
      </c>
      <c r="S200" s="116" t="s">
        <v>334</v>
      </c>
      <c r="T200" s="118">
        <v>0</v>
      </c>
      <c r="U200" s="119"/>
      <c r="V200" s="120"/>
      <c r="W200" s="113"/>
      <c r="X200" s="121">
        <v>0</v>
      </c>
      <c r="Y200" s="121">
        <v>0</v>
      </c>
      <c r="Z200" s="121">
        <v>0</v>
      </c>
      <c r="AA200" s="121">
        <v>0</v>
      </c>
      <c r="AB200" s="122">
        <v>0</v>
      </c>
      <c r="AC200" s="122">
        <v>0</v>
      </c>
    </row>
    <row r="201" spans="1:29" ht="49.5" x14ac:dyDescent="0.25">
      <c r="A201" s="115">
        <v>200</v>
      </c>
      <c r="B201" s="116" t="s">
        <v>631</v>
      </c>
      <c r="C201" s="117" t="s">
        <v>632</v>
      </c>
      <c r="D201" s="116" t="s">
        <v>334</v>
      </c>
      <c r="E201" s="118">
        <v>0</v>
      </c>
      <c r="F201" s="119"/>
      <c r="G201" s="120"/>
      <c r="H201" s="120"/>
      <c r="I201" s="113"/>
      <c r="J201" s="121"/>
      <c r="K201" s="121"/>
      <c r="L201" s="121"/>
      <c r="M201" s="121"/>
      <c r="P201" s="115">
        <v>200</v>
      </c>
      <c r="Q201" s="116" t="s">
        <v>631</v>
      </c>
      <c r="R201" s="117" t="s">
        <v>632</v>
      </c>
      <c r="S201" s="116" t="s">
        <v>334</v>
      </c>
      <c r="T201" s="118">
        <v>0</v>
      </c>
      <c r="U201" s="119"/>
      <c r="V201" s="120"/>
      <c r="W201" s="113"/>
      <c r="X201" s="121">
        <v>0</v>
      </c>
      <c r="Y201" s="121">
        <v>0</v>
      </c>
      <c r="Z201" s="121">
        <v>0</v>
      </c>
      <c r="AA201" s="121">
        <v>0</v>
      </c>
      <c r="AB201" s="122">
        <v>0</v>
      </c>
      <c r="AC201" s="122">
        <v>0</v>
      </c>
    </row>
    <row r="202" spans="1:29" ht="82.5" x14ac:dyDescent="0.25">
      <c r="A202" s="115">
        <v>201</v>
      </c>
      <c r="B202" s="116" t="s">
        <v>633</v>
      </c>
      <c r="C202" s="117" t="s">
        <v>634</v>
      </c>
      <c r="D202" s="116" t="s">
        <v>334</v>
      </c>
      <c r="E202" s="118">
        <v>0</v>
      </c>
      <c r="F202" s="119"/>
      <c r="G202" s="120"/>
      <c r="H202" s="120"/>
      <c r="I202" s="113"/>
      <c r="J202" s="121">
        <v>6</v>
      </c>
      <c r="K202" s="121"/>
      <c r="L202" s="121"/>
      <c r="M202" s="121"/>
      <c r="P202" s="115">
        <v>201</v>
      </c>
      <c r="Q202" s="116" t="s">
        <v>633</v>
      </c>
      <c r="R202" s="117" t="s">
        <v>634</v>
      </c>
      <c r="S202" s="116" t="s">
        <v>334</v>
      </c>
      <c r="T202" s="118">
        <v>6</v>
      </c>
      <c r="U202" s="119"/>
      <c r="V202" s="120"/>
      <c r="W202" s="113"/>
      <c r="X202" s="121">
        <v>4</v>
      </c>
      <c r="Y202" s="121">
        <v>2</v>
      </c>
      <c r="Z202" s="121">
        <v>0</v>
      </c>
      <c r="AA202" s="121">
        <v>0</v>
      </c>
      <c r="AB202" s="122">
        <v>6</v>
      </c>
      <c r="AC202" s="122">
        <v>0</v>
      </c>
    </row>
    <row r="203" spans="1:29" ht="41.25" x14ac:dyDescent="0.25">
      <c r="A203" s="115">
        <v>202</v>
      </c>
      <c r="B203" s="116" t="s">
        <v>635</v>
      </c>
      <c r="C203" s="117" t="s">
        <v>636</v>
      </c>
      <c r="D203" s="116" t="s">
        <v>334</v>
      </c>
      <c r="E203" s="118">
        <v>0</v>
      </c>
      <c r="F203" s="119"/>
      <c r="G203" s="120"/>
      <c r="H203" s="120"/>
      <c r="I203" s="113"/>
      <c r="J203" s="121"/>
      <c r="K203" s="121"/>
      <c r="L203" s="121"/>
      <c r="M203" s="121"/>
      <c r="P203" s="115">
        <v>202</v>
      </c>
      <c r="Q203" s="116" t="s">
        <v>635</v>
      </c>
      <c r="R203" s="117" t="s">
        <v>636</v>
      </c>
      <c r="S203" s="116" t="s">
        <v>334</v>
      </c>
      <c r="T203" s="118">
        <v>0</v>
      </c>
      <c r="U203" s="119"/>
      <c r="V203" s="120"/>
      <c r="W203" s="113"/>
      <c r="X203" s="121">
        <v>0</v>
      </c>
      <c r="Y203" s="121">
        <v>0</v>
      </c>
      <c r="Z203" s="121">
        <v>0</v>
      </c>
      <c r="AA203" s="121">
        <v>0</v>
      </c>
      <c r="AB203" s="122">
        <v>0</v>
      </c>
      <c r="AC203" s="122">
        <v>0</v>
      </c>
    </row>
    <row r="204" spans="1:29" ht="57.75" x14ac:dyDescent="0.25">
      <c r="A204" s="115">
        <v>203</v>
      </c>
      <c r="B204" s="116" t="s">
        <v>637</v>
      </c>
      <c r="C204" s="117" t="s">
        <v>638</v>
      </c>
      <c r="D204" s="116" t="s">
        <v>334</v>
      </c>
      <c r="E204" s="118">
        <v>0</v>
      </c>
      <c r="F204" s="119"/>
      <c r="G204" s="120"/>
      <c r="H204" s="120"/>
      <c r="I204" s="113"/>
      <c r="J204" s="121"/>
      <c r="K204" s="121"/>
      <c r="L204" s="121"/>
      <c r="M204" s="121"/>
      <c r="P204" s="115">
        <v>203</v>
      </c>
      <c r="Q204" s="116" t="s">
        <v>637</v>
      </c>
      <c r="R204" s="117" t="s">
        <v>638</v>
      </c>
      <c r="S204" s="116" t="s">
        <v>334</v>
      </c>
      <c r="T204" s="118">
        <v>0</v>
      </c>
      <c r="U204" s="119"/>
      <c r="V204" s="120"/>
      <c r="W204" s="113"/>
      <c r="X204" s="121">
        <v>0</v>
      </c>
      <c r="Y204" s="121">
        <v>0</v>
      </c>
      <c r="Z204" s="121">
        <v>0</v>
      </c>
      <c r="AA204" s="121">
        <v>0</v>
      </c>
      <c r="AB204" s="122">
        <v>0</v>
      </c>
      <c r="AC204" s="122">
        <v>0</v>
      </c>
    </row>
    <row r="205" spans="1:29" ht="57.75" x14ac:dyDescent="0.25">
      <c r="A205" s="115">
        <v>204</v>
      </c>
      <c r="B205" s="116" t="s">
        <v>639</v>
      </c>
      <c r="C205" s="117" t="s">
        <v>640</v>
      </c>
      <c r="D205" s="116" t="s">
        <v>334</v>
      </c>
      <c r="E205" s="118">
        <v>0</v>
      </c>
      <c r="F205" s="119"/>
      <c r="G205" s="120"/>
      <c r="H205" s="120"/>
      <c r="I205" s="113"/>
      <c r="J205" s="121"/>
      <c r="K205" s="121"/>
      <c r="L205" s="121"/>
      <c r="M205" s="121"/>
      <c r="P205" s="115">
        <v>204</v>
      </c>
      <c r="Q205" s="116" t="s">
        <v>639</v>
      </c>
      <c r="R205" s="117" t="s">
        <v>640</v>
      </c>
      <c r="S205" s="116" t="s">
        <v>334</v>
      </c>
      <c r="T205" s="118">
        <v>0</v>
      </c>
      <c r="U205" s="119"/>
      <c r="V205" s="120"/>
      <c r="W205" s="113"/>
      <c r="X205" s="121">
        <v>0</v>
      </c>
      <c r="Y205" s="121">
        <v>0</v>
      </c>
      <c r="Z205" s="121">
        <v>0</v>
      </c>
      <c r="AA205" s="121">
        <v>0</v>
      </c>
      <c r="AB205" s="122">
        <v>0</v>
      </c>
      <c r="AC205" s="122">
        <v>0</v>
      </c>
    </row>
    <row r="206" spans="1:29" ht="66" x14ac:dyDescent="0.25">
      <c r="A206" s="115">
        <v>205</v>
      </c>
      <c r="B206" s="116" t="s">
        <v>641</v>
      </c>
      <c r="C206" s="117" t="s">
        <v>642</v>
      </c>
      <c r="D206" s="116" t="s">
        <v>334</v>
      </c>
      <c r="E206" s="118">
        <v>0</v>
      </c>
      <c r="F206" s="119"/>
      <c r="G206" s="120"/>
      <c r="H206" s="120"/>
      <c r="I206" s="113"/>
      <c r="J206" s="121">
        <v>20</v>
      </c>
      <c r="K206" s="121"/>
      <c r="L206" s="121"/>
      <c r="M206" s="121"/>
      <c r="P206" s="115">
        <v>205</v>
      </c>
      <c r="Q206" s="116" t="s">
        <v>641</v>
      </c>
      <c r="R206" s="117" t="s">
        <v>642</v>
      </c>
      <c r="S206" s="116" t="s">
        <v>334</v>
      </c>
      <c r="T206" s="118">
        <v>20</v>
      </c>
      <c r="U206" s="119"/>
      <c r="V206" s="120"/>
      <c r="W206" s="113"/>
      <c r="X206" s="121">
        <v>15</v>
      </c>
      <c r="Y206" s="121">
        <v>5</v>
      </c>
      <c r="Z206" s="121">
        <v>0</v>
      </c>
      <c r="AA206" s="121">
        <v>0</v>
      </c>
      <c r="AB206" s="122">
        <v>20</v>
      </c>
      <c r="AC206" s="122">
        <v>0</v>
      </c>
    </row>
    <row r="207" spans="1:29" ht="33" x14ac:dyDescent="0.25">
      <c r="A207" s="115">
        <v>206</v>
      </c>
      <c r="B207" s="116" t="s">
        <v>643</v>
      </c>
      <c r="C207" s="117" t="s">
        <v>644</v>
      </c>
      <c r="D207" s="116" t="s">
        <v>334</v>
      </c>
      <c r="E207" s="118">
        <v>0</v>
      </c>
      <c r="F207" s="119"/>
      <c r="G207" s="120"/>
      <c r="H207" s="120"/>
      <c r="I207" s="113"/>
      <c r="J207" s="121"/>
      <c r="K207" s="121"/>
      <c r="L207" s="121"/>
      <c r="M207" s="121"/>
      <c r="P207" s="115">
        <v>206</v>
      </c>
      <c r="Q207" s="116" t="s">
        <v>643</v>
      </c>
      <c r="R207" s="117" t="s">
        <v>644</v>
      </c>
      <c r="S207" s="116" t="s">
        <v>334</v>
      </c>
      <c r="T207" s="118">
        <v>0</v>
      </c>
      <c r="U207" s="119"/>
      <c r="V207" s="120"/>
      <c r="W207" s="113"/>
      <c r="X207" s="121">
        <v>0</v>
      </c>
      <c r="Y207" s="121">
        <v>0</v>
      </c>
      <c r="Z207" s="121">
        <v>0</v>
      </c>
      <c r="AA207" s="121">
        <v>0</v>
      </c>
      <c r="AB207" s="122">
        <v>0</v>
      </c>
      <c r="AC207" s="122">
        <v>0</v>
      </c>
    </row>
    <row r="208" spans="1:29" ht="49.5" x14ac:dyDescent="0.25">
      <c r="A208" s="115">
        <v>207</v>
      </c>
      <c r="B208" s="116" t="s">
        <v>645</v>
      </c>
      <c r="C208" s="117" t="s">
        <v>646</v>
      </c>
      <c r="D208" s="116" t="s">
        <v>334</v>
      </c>
      <c r="E208" s="118">
        <v>0</v>
      </c>
      <c r="F208" s="119"/>
      <c r="G208" s="120"/>
      <c r="H208" s="120"/>
      <c r="I208" s="113"/>
      <c r="J208" s="121">
        <v>40</v>
      </c>
      <c r="K208" s="121"/>
      <c r="L208" s="121"/>
      <c r="M208" s="121"/>
      <c r="P208" s="115">
        <v>207</v>
      </c>
      <c r="Q208" s="116" t="s">
        <v>645</v>
      </c>
      <c r="R208" s="117" t="s">
        <v>646</v>
      </c>
      <c r="S208" s="116" t="s">
        <v>334</v>
      </c>
      <c r="T208" s="118">
        <v>40</v>
      </c>
      <c r="U208" s="119"/>
      <c r="V208" s="120"/>
      <c r="W208" s="113"/>
      <c r="X208" s="121">
        <v>30</v>
      </c>
      <c r="Y208" s="121">
        <v>10</v>
      </c>
      <c r="Z208" s="121">
        <v>0</v>
      </c>
      <c r="AA208" s="121">
        <v>0</v>
      </c>
      <c r="AB208" s="122">
        <v>40</v>
      </c>
      <c r="AC208" s="122">
        <v>0</v>
      </c>
    </row>
    <row r="209" spans="1:29" ht="74.25" x14ac:dyDescent="0.25">
      <c r="A209" s="115">
        <v>208</v>
      </c>
      <c r="B209" s="116" t="s">
        <v>647</v>
      </c>
      <c r="C209" s="117" t="s">
        <v>648</v>
      </c>
      <c r="D209" s="116" t="s">
        <v>334</v>
      </c>
      <c r="E209" s="118">
        <v>0</v>
      </c>
      <c r="F209" s="119"/>
      <c r="G209" s="120"/>
      <c r="H209" s="120"/>
      <c r="I209" s="113"/>
      <c r="J209" s="121"/>
      <c r="K209" s="121"/>
      <c r="L209" s="121"/>
      <c r="M209" s="121"/>
      <c r="P209" s="115">
        <v>208</v>
      </c>
      <c r="Q209" s="116" t="s">
        <v>647</v>
      </c>
      <c r="R209" s="117" t="s">
        <v>648</v>
      </c>
      <c r="S209" s="116" t="s">
        <v>334</v>
      </c>
      <c r="T209" s="118">
        <v>0</v>
      </c>
      <c r="U209" s="119"/>
      <c r="V209" s="120"/>
      <c r="W209" s="113"/>
      <c r="X209" s="121">
        <v>0</v>
      </c>
      <c r="Y209" s="121">
        <v>0</v>
      </c>
      <c r="Z209" s="121">
        <v>0</v>
      </c>
      <c r="AA209" s="121">
        <v>0</v>
      </c>
      <c r="AB209" s="122">
        <v>0</v>
      </c>
      <c r="AC209" s="122">
        <v>0</v>
      </c>
    </row>
    <row r="210" spans="1:29" ht="74.25" x14ac:dyDescent="0.25">
      <c r="A210" s="115">
        <v>209</v>
      </c>
      <c r="B210" s="116" t="s">
        <v>649</v>
      </c>
      <c r="C210" s="117" t="s">
        <v>648</v>
      </c>
      <c r="D210" s="116" t="s">
        <v>334</v>
      </c>
      <c r="E210" s="118">
        <v>0</v>
      </c>
      <c r="F210" s="119"/>
      <c r="G210" s="120"/>
      <c r="H210" s="120"/>
      <c r="I210" s="113"/>
      <c r="J210" s="121"/>
      <c r="K210" s="121"/>
      <c r="L210" s="121"/>
      <c r="M210" s="121"/>
      <c r="P210" s="115">
        <v>209</v>
      </c>
      <c r="Q210" s="116" t="s">
        <v>649</v>
      </c>
      <c r="R210" s="117" t="s">
        <v>648</v>
      </c>
      <c r="S210" s="116" t="s">
        <v>334</v>
      </c>
      <c r="T210" s="118">
        <v>0</v>
      </c>
      <c r="U210" s="119"/>
      <c r="V210" s="120"/>
      <c r="W210" s="113"/>
      <c r="X210" s="121">
        <v>0</v>
      </c>
      <c r="Y210" s="121">
        <v>0</v>
      </c>
      <c r="Z210" s="121">
        <v>0</v>
      </c>
      <c r="AA210" s="121">
        <v>0</v>
      </c>
      <c r="AB210" s="122">
        <v>0</v>
      </c>
      <c r="AC210" s="122">
        <v>0</v>
      </c>
    </row>
    <row r="211" spans="1:29" ht="41.25" x14ac:dyDescent="0.25">
      <c r="A211" s="115">
        <v>210</v>
      </c>
      <c r="B211" s="116" t="s">
        <v>650</v>
      </c>
      <c r="C211" s="117" t="s">
        <v>651</v>
      </c>
      <c r="D211" s="116" t="s">
        <v>334</v>
      </c>
      <c r="E211" s="118">
        <v>0</v>
      </c>
      <c r="F211" s="119"/>
      <c r="G211" s="120"/>
      <c r="H211" s="120"/>
      <c r="I211" s="113"/>
      <c r="J211" s="121"/>
      <c r="K211" s="121"/>
      <c r="L211" s="121"/>
      <c r="M211" s="121"/>
      <c r="P211" s="115">
        <v>210</v>
      </c>
      <c r="Q211" s="116" t="s">
        <v>650</v>
      </c>
      <c r="R211" s="117" t="s">
        <v>651</v>
      </c>
      <c r="S211" s="116" t="s">
        <v>334</v>
      </c>
      <c r="T211" s="118">
        <v>0</v>
      </c>
      <c r="U211" s="119"/>
      <c r="V211" s="120"/>
      <c r="W211" s="113"/>
      <c r="X211" s="121">
        <v>0</v>
      </c>
      <c r="Y211" s="121">
        <v>0</v>
      </c>
      <c r="Z211" s="121">
        <v>0</v>
      </c>
      <c r="AA211" s="121">
        <v>0</v>
      </c>
      <c r="AB211" s="122">
        <v>0</v>
      </c>
      <c r="AC211" s="122">
        <v>0</v>
      </c>
    </row>
    <row r="212" spans="1:29" ht="41.25" x14ac:dyDescent="0.25">
      <c r="A212" s="115">
        <v>211</v>
      </c>
      <c r="B212" s="116" t="s">
        <v>652</v>
      </c>
      <c r="C212" s="117" t="s">
        <v>651</v>
      </c>
      <c r="D212" s="116" t="s">
        <v>334</v>
      </c>
      <c r="E212" s="118">
        <v>0</v>
      </c>
      <c r="F212" s="119"/>
      <c r="G212" s="120"/>
      <c r="H212" s="120"/>
      <c r="I212" s="113"/>
      <c r="J212" s="121"/>
      <c r="K212" s="121"/>
      <c r="L212" s="121"/>
      <c r="M212" s="121"/>
      <c r="P212" s="115">
        <v>211</v>
      </c>
      <c r="Q212" s="116" t="s">
        <v>652</v>
      </c>
      <c r="R212" s="117" t="s">
        <v>651</v>
      </c>
      <c r="S212" s="116" t="s">
        <v>334</v>
      </c>
      <c r="T212" s="118">
        <v>0</v>
      </c>
      <c r="U212" s="119"/>
      <c r="V212" s="120"/>
      <c r="W212" s="113"/>
      <c r="X212" s="121">
        <v>0</v>
      </c>
      <c r="Y212" s="121">
        <v>0</v>
      </c>
      <c r="Z212" s="121">
        <v>0</v>
      </c>
      <c r="AA212" s="121">
        <v>0</v>
      </c>
      <c r="AB212" s="122">
        <v>0</v>
      </c>
      <c r="AC212" s="122">
        <v>0</v>
      </c>
    </row>
    <row r="213" spans="1:29" ht="41.25" x14ac:dyDescent="0.25">
      <c r="A213" s="115">
        <v>212</v>
      </c>
      <c r="B213" s="116" t="s">
        <v>653</v>
      </c>
      <c r="C213" s="117" t="s">
        <v>654</v>
      </c>
      <c r="D213" s="116" t="s">
        <v>334</v>
      </c>
      <c r="E213" s="118">
        <v>0</v>
      </c>
      <c r="F213" s="119"/>
      <c r="G213" s="120"/>
      <c r="H213" s="120"/>
      <c r="I213" s="113"/>
      <c r="J213" s="121"/>
      <c r="K213" s="121"/>
      <c r="L213" s="121"/>
      <c r="M213" s="121"/>
      <c r="P213" s="115">
        <v>212</v>
      </c>
      <c r="Q213" s="116" t="s">
        <v>653</v>
      </c>
      <c r="R213" s="117" t="s">
        <v>654</v>
      </c>
      <c r="S213" s="116" t="s">
        <v>334</v>
      </c>
      <c r="T213" s="118">
        <v>0</v>
      </c>
      <c r="U213" s="119"/>
      <c r="V213" s="120"/>
      <c r="W213" s="113"/>
      <c r="X213" s="121">
        <v>0</v>
      </c>
      <c r="Y213" s="121">
        <v>0</v>
      </c>
      <c r="Z213" s="121">
        <v>0</v>
      </c>
      <c r="AA213" s="121">
        <v>0</v>
      </c>
      <c r="AB213" s="122">
        <v>0</v>
      </c>
      <c r="AC213" s="122">
        <v>0</v>
      </c>
    </row>
    <row r="214" spans="1:29" ht="41.25" x14ac:dyDescent="0.25">
      <c r="A214" s="115">
        <v>213</v>
      </c>
      <c r="B214" s="116" t="s">
        <v>655</v>
      </c>
      <c r="C214" s="117" t="s">
        <v>654</v>
      </c>
      <c r="D214" s="116" t="s">
        <v>334</v>
      </c>
      <c r="E214" s="118">
        <v>0</v>
      </c>
      <c r="F214" s="119"/>
      <c r="G214" s="120"/>
      <c r="H214" s="120"/>
      <c r="I214" s="113"/>
      <c r="J214" s="121"/>
      <c r="K214" s="121"/>
      <c r="L214" s="121"/>
      <c r="M214" s="121"/>
      <c r="P214" s="115">
        <v>213</v>
      </c>
      <c r="Q214" s="116" t="s">
        <v>655</v>
      </c>
      <c r="R214" s="117" t="s">
        <v>654</v>
      </c>
      <c r="S214" s="116" t="s">
        <v>334</v>
      </c>
      <c r="T214" s="118">
        <v>0</v>
      </c>
      <c r="U214" s="119"/>
      <c r="V214" s="120"/>
      <c r="W214" s="113"/>
      <c r="X214" s="121">
        <v>0</v>
      </c>
      <c r="Y214" s="121">
        <v>0</v>
      </c>
      <c r="Z214" s="121">
        <v>0</v>
      </c>
      <c r="AA214" s="121">
        <v>0</v>
      </c>
      <c r="AB214" s="122">
        <v>0</v>
      </c>
      <c r="AC214" s="122">
        <v>0</v>
      </c>
    </row>
    <row r="215" spans="1:29" ht="33" x14ac:dyDescent="0.25">
      <c r="A215" s="115">
        <v>214</v>
      </c>
      <c r="B215" s="116" t="s">
        <v>656</v>
      </c>
      <c r="C215" s="117" t="s">
        <v>657</v>
      </c>
      <c r="D215" s="116" t="s">
        <v>334</v>
      </c>
      <c r="E215" s="118">
        <v>0</v>
      </c>
      <c r="F215" s="119"/>
      <c r="G215" s="120"/>
      <c r="H215" s="120"/>
      <c r="I215" s="113"/>
      <c r="J215" s="121"/>
      <c r="K215" s="121"/>
      <c r="L215" s="121"/>
      <c r="M215" s="121"/>
      <c r="P215" s="115">
        <v>214</v>
      </c>
      <c r="Q215" s="116" t="s">
        <v>656</v>
      </c>
      <c r="R215" s="117" t="s">
        <v>657</v>
      </c>
      <c r="S215" s="116" t="s">
        <v>334</v>
      </c>
      <c r="T215" s="118">
        <v>0</v>
      </c>
      <c r="U215" s="119"/>
      <c r="V215" s="120"/>
      <c r="W215" s="113"/>
      <c r="X215" s="121">
        <v>0</v>
      </c>
      <c r="Y215" s="121">
        <v>0</v>
      </c>
      <c r="Z215" s="121">
        <v>0</v>
      </c>
      <c r="AA215" s="121">
        <v>0</v>
      </c>
      <c r="AB215" s="122">
        <v>0</v>
      </c>
      <c r="AC215" s="122">
        <v>0</v>
      </c>
    </row>
    <row r="216" spans="1:29" ht="41.25" x14ac:dyDescent="0.25">
      <c r="A216" s="115">
        <v>215</v>
      </c>
      <c r="B216" s="116" t="s">
        <v>658</v>
      </c>
      <c r="C216" s="117" t="s">
        <v>659</v>
      </c>
      <c r="D216" s="116" t="s">
        <v>334</v>
      </c>
      <c r="E216" s="118">
        <v>0</v>
      </c>
      <c r="F216" s="119"/>
      <c r="G216" s="120"/>
      <c r="H216" s="120"/>
      <c r="I216" s="113"/>
      <c r="J216" s="121"/>
      <c r="K216" s="121"/>
      <c r="L216" s="121"/>
      <c r="M216" s="121"/>
      <c r="P216" s="115">
        <v>215</v>
      </c>
      <c r="Q216" s="116" t="s">
        <v>658</v>
      </c>
      <c r="R216" s="117" t="s">
        <v>659</v>
      </c>
      <c r="S216" s="116" t="s">
        <v>334</v>
      </c>
      <c r="T216" s="118">
        <v>0</v>
      </c>
      <c r="U216" s="119"/>
      <c r="V216" s="120"/>
      <c r="W216" s="113"/>
      <c r="X216" s="121">
        <v>0</v>
      </c>
      <c r="Y216" s="121">
        <v>0</v>
      </c>
      <c r="Z216" s="121">
        <v>0</v>
      </c>
      <c r="AA216" s="121">
        <v>0</v>
      </c>
      <c r="AB216" s="122">
        <v>0</v>
      </c>
      <c r="AC216" s="122">
        <v>0</v>
      </c>
    </row>
    <row r="217" spans="1:29" ht="41.25" x14ac:dyDescent="0.25">
      <c r="A217" s="115">
        <v>216</v>
      </c>
      <c r="B217" s="116" t="s">
        <v>660</v>
      </c>
      <c r="C217" s="117" t="s">
        <v>661</v>
      </c>
      <c r="D217" s="116" t="s">
        <v>334</v>
      </c>
      <c r="E217" s="118">
        <v>0</v>
      </c>
      <c r="F217" s="119"/>
      <c r="G217" s="120"/>
      <c r="H217" s="120"/>
      <c r="I217" s="113"/>
      <c r="J217" s="121">
        <v>2</v>
      </c>
      <c r="K217" s="121"/>
      <c r="L217" s="121"/>
      <c r="M217" s="121"/>
      <c r="P217" s="115">
        <v>216</v>
      </c>
      <c r="Q217" s="116" t="s">
        <v>660</v>
      </c>
      <c r="R217" s="117" t="s">
        <v>661</v>
      </c>
      <c r="S217" s="116" t="s">
        <v>334</v>
      </c>
      <c r="T217" s="118">
        <v>2</v>
      </c>
      <c r="U217" s="119"/>
      <c r="V217" s="120"/>
      <c r="W217" s="113"/>
      <c r="X217" s="121">
        <v>1</v>
      </c>
      <c r="Y217" s="121">
        <v>1</v>
      </c>
      <c r="Z217" s="121">
        <v>0</v>
      </c>
      <c r="AA217" s="121">
        <v>0</v>
      </c>
      <c r="AB217" s="122">
        <v>2</v>
      </c>
      <c r="AC217" s="122">
        <v>0</v>
      </c>
    </row>
    <row r="218" spans="1:29" ht="41.25" x14ac:dyDescent="0.25">
      <c r="A218" s="115">
        <v>217</v>
      </c>
      <c r="B218" s="116" t="s">
        <v>662</v>
      </c>
      <c r="C218" s="117" t="s">
        <v>663</v>
      </c>
      <c r="D218" s="116" t="s">
        <v>334</v>
      </c>
      <c r="E218" s="118">
        <v>0</v>
      </c>
      <c r="F218" s="119"/>
      <c r="G218" s="120"/>
      <c r="H218" s="120"/>
      <c r="I218" s="113"/>
      <c r="J218" s="121"/>
      <c r="K218" s="121"/>
      <c r="L218" s="121"/>
      <c r="M218" s="121"/>
      <c r="P218" s="115">
        <v>217</v>
      </c>
      <c r="Q218" s="116" t="s">
        <v>662</v>
      </c>
      <c r="R218" s="117" t="s">
        <v>663</v>
      </c>
      <c r="S218" s="116" t="s">
        <v>334</v>
      </c>
      <c r="T218" s="118">
        <v>0</v>
      </c>
      <c r="U218" s="119"/>
      <c r="V218" s="120"/>
      <c r="W218" s="113"/>
      <c r="X218" s="121">
        <v>0</v>
      </c>
      <c r="Y218" s="121">
        <v>0</v>
      </c>
      <c r="Z218" s="121">
        <v>0</v>
      </c>
      <c r="AA218" s="121">
        <v>0</v>
      </c>
      <c r="AB218" s="122">
        <v>0</v>
      </c>
      <c r="AC218" s="122">
        <v>0</v>
      </c>
    </row>
    <row r="219" spans="1:29" ht="74.25" x14ac:dyDescent="0.25">
      <c r="A219" s="115">
        <v>218</v>
      </c>
      <c r="B219" s="116" t="s">
        <v>664</v>
      </c>
      <c r="C219" s="117" t="s">
        <v>665</v>
      </c>
      <c r="D219" s="116" t="s">
        <v>334</v>
      </c>
      <c r="E219" s="118">
        <v>0</v>
      </c>
      <c r="F219" s="119"/>
      <c r="G219" s="120"/>
      <c r="H219" s="120"/>
      <c r="I219" s="113"/>
      <c r="J219" s="121"/>
      <c r="K219" s="121"/>
      <c r="L219" s="121"/>
      <c r="M219" s="121"/>
      <c r="P219" s="115">
        <v>218</v>
      </c>
      <c r="Q219" s="116" t="s">
        <v>664</v>
      </c>
      <c r="R219" s="117" t="s">
        <v>665</v>
      </c>
      <c r="S219" s="116" t="s">
        <v>334</v>
      </c>
      <c r="T219" s="118">
        <v>0</v>
      </c>
      <c r="U219" s="119"/>
      <c r="V219" s="120"/>
      <c r="W219" s="113"/>
      <c r="X219" s="121">
        <v>0</v>
      </c>
      <c r="Y219" s="121">
        <v>0</v>
      </c>
      <c r="Z219" s="121">
        <v>0</v>
      </c>
      <c r="AA219" s="121">
        <v>0</v>
      </c>
      <c r="AB219" s="122">
        <v>0</v>
      </c>
      <c r="AC219" s="122">
        <v>0</v>
      </c>
    </row>
    <row r="220" spans="1:29" ht="74.25" x14ac:dyDescent="0.25">
      <c r="A220" s="115">
        <v>219</v>
      </c>
      <c r="B220" s="116" t="s">
        <v>666</v>
      </c>
      <c r="C220" s="117" t="s">
        <v>665</v>
      </c>
      <c r="D220" s="116" t="s">
        <v>334</v>
      </c>
      <c r="E220" s="118">
        <v>0</v>
      </c>
      <c r="F220" s="119"/>
      <c r="G220" s="120"/>
      <c r="H220" s="120"/>
      <c r="I220" s="113"/>
      <c r="J220" s="121"/>
      <c r="K220" s="121"/>
      <c r="L220" s="121"/>
      <c r="M220" s="121"/>
      <c r="P220" s="115">
        <v>219</v>
      </c>
      <c r="Q220" s="116" t="s">
        <v>666</v>
      </c>
      <c r="R220" s="117" t="s">
        <v>665</v>
      </c>
      <c r="S220" s="116" t="s">
        <v>334</v>
      </c>
      <c r="T220" s="118">
        <v>0</v>
      </c>
      <c r="U220" s="119"/>
      <c r="V220" s="120"/>
      <c r="W220" s="113"/>
      <c r="X220" s="121">
        <v>0</v>
      </c>
      <c r="Y220" s="121">
        <v>0</v>
      </c>
      <c r="Z220" s="121">
        <v>0</v>
      </c>
      <c r="AA220" s="121">
        <v>0</v>
      </c>
      <c r="AB220" s="122">
        <v>0</v>
      </c>
      <c r="AC220" s="122">
        <v>0</v>
      </c>
    </row>
    <row r="221" spans="1:29" ht="74.25" x14ac:dyDescent="0.25">
      <c r="A221" s="115">
        <v>220</v>
      </c>
      <c r="B221" s="116" t="s">
        <v>667</v>
      </c>
      <c r="C221" s="117" t="s">
        <v>668</v>
      </c>
      <c r="D221" s="116" t="s">
        <v>334</v>
      </c>
      <c r="E221" s="118">
        <v>0</v>
      </c>
      <c r="F221" s="119"/>
      <c r="G221" s="120"/>
      <c r="H221" s="120"/>
      <c r="I221" s="113"/>
      <c r="J221" s="121"/>
      <c r="K221" s="121"/>
      <c r="L221" s="121"/>
      <c r="M221" s="121"/>
      <c r="P221" s="115">
        <v>220</v>
      </c>
      <c r="Q221" s="116" t="s">
        <v>667</v>
      </c>
      <c r="R221" s="117" t="s">
        <v>668</v>
      </c>
      <c r="S221" s="116" t="s">
        <v>334</v>
      </c>
      <c r="T221" s="118">
        <v>0</v>
      </c>
      <c r="U221" s="119"/>
      <c r="V221" s="120"/>
      <c r="W221" s="113"/>
      <c r="X221" s="121">
        <v>0</v>
      </c>
      <c r="Y221" s="121">
        <v>0</v>
      </c>
      <c r="Z221" s="121">
        <v>0</v>
      </c>
      <c r="AA221" s="121">
        <v>0</v>
      </c>
      <c r="AB221" s="122">
        <v>0</v>
      </c>
      <c r="AC221" s="122">
        <v>0</v>
      </c>
    </row>
    <row r="222" spans="1:29" ht="74.25" x14ac:dyDescent="0.25">
      <c r="A222" s="115">
        <v>221</v>
      </c>
      <c r="B222" s="116" t="s">
        <v>669</v>
      </c>
      <c r="C222" s="117" t="s">
        <v>668</v>
      </c>
      <c r="D222" s="116" t="s">
        <v>334</v>
      </c>
      <c r="E222" s="118">
        <v>0</v>
      </c>
      <c r="F222" s="119"/>
      <c r="G222" s="120"/>
      <c r="H222" s="120"/>
      <c r="I222" s="113"/>
      <c r="J222" s="121"/>
      <c r="K222" s="121"/>
      <c r="L222" s="121"/>
      <c r="M222" s="121"/>
      <c r="P222" s="115">
        <v>221</v>
      </c>
      <c r="Q222" s="116" t="s">
        <v>669</v>
      </c>
      <c r="R222" s="117" t="s">
        <v>668</v>
      </c>
      <c r="S222" s="116" t="s">
        <v>334</v>
      </c>
      <c r="T222" s="118">
        <v>0</v>
      </c>
      <c r="U222" s="119"/>
      <c r="V222" s="120"/>
      <c r="W222" s="113"/>
      <c r="X222" s="121">
        <v>0</v>
      </c>
      <c r="Y222" s="121">
        <v>0</v>
      </c>
      <c r="Z222" s="121">
        <v>0</v>
      </c>
      <c r="AA222" s="121">
        <v>0</v>
      </c>
      <c r="AB222" s="122">
        <v>0</v>
      </c>
      <c r="AC222" s="122">
        <v>0</v>
      </c>
    </row>
    <row r="223" spans="1:29" ht="74.25" x14ac:dyDescent="0.25">
      <c r="A223" s="115">
        <v>222</v>
      </c>
      <c r="B223" s="116" t="s">
        <v>670</v>
      </c>
      <c r="C223" s="117" t="s">
        <v>671</v>
      </c>
      <c r="D223" s="116" t="s">
        <v>334</v>
      </c>
      <c r="E223" s="118">
        <v>0</v>
      </c>
      <c r="F223" s="119"/>
      <c r="G223" s="120"/>
      <c r="H223" s="120"/>
      <c r="I223" s="113"/>
      <c r="J223" s="121"/>
      <c r="K223" s="121"/>
      <c r="L223" s="121"/>
      <c r="M223" s="121"/>
      <c r="P223" s="115">
        <v>222</v>
      </c>
      <c r="Q223" s="116" t="s">
        <v>670</v>
      </c>
      <c r="R223" s="117" t="s">
        <v>671</v>
      </c>
      <c r="S223" s="116" t="s">
        <v>334</v>
      </c>
      <c r="T223" s="118">
        <v>0</v>
      </c>
      <c r="U223" s="119"/>
      <c r="V223" s="120"/>
      <c r="W223" s="113"/>
      <c r="X223" s="121">
        <v>0</v>
      </c>
      <c r="Y223" s="121">
        <v>0</v>
      </c>
      <c r="Z223" s="121">
        <v>0</v>
      </c>
      <c r="AA223" s="121">
        <v>0</v>
      </c>
      <c r="AB223" s="122">
        <v>0</v>
      </c>
      <c r="AC223" s="122">
        <v>0</v>
      </c>
    </row>
    <row r="224" spans="1:29" ht="74.25" x14ac:dyDescent="0.25">
      <c r="A224" s="115">
        <v>223</v>
      </c>
      <c r="B224" s="116" t="s">
        <v>672</v>
      </c>
      <c r="C224" s="117" t="s">
        <v>671</v>
      </c>
      <c r="D224" s="116" t="s">
        <v>334</v>
      </c>
      <c r="E224" s="118">
        <v>0</v>
      </c>
      <c r="F224" s="119"/>
      <c r="G224" s="120"/>
      <c r="H224" s="120"/>
      <c r="I224" s="113"/>
      <c r="J224" s="121"/>
      <c r="K224" s="121"/>
      <c r="L224" s="121"/>
      <c r="M224" s="121"/>
      <c r="P224" s="115">
        <v>223</v>
      </c>
      <c r="Q224" s="116" t="s">
        <v>672</v>
      </c>
      <c r="R224" s="117" t="s">
        <v>671</v>
      </c>
      <c r="S224" s="116" t="s">
        <v>334</v>
      </c>
      <c r="T224" s="118">
        <v>0</v>
      </c>
      <c r="U224" s="119"/>
      <c r="V224" s="120"/>
      <c r="W224" s="113"/>
      <c r="X224" s="121">
        <v>0</v>
      </c>
      <c r="Y224" s="121">
        <v>0</v>
      </c>
      <c r="Z224" s="121">
        <v>0</v>
      </c>
      <c r="AA224" s="121">
        <v>0</v>
      </c>
      <c r="AB224" s="122">
        <v>0</v>
      </c>
      <c r="AC224" s="122">
        <v>0</v>
      </c>
    </row>
    <row r="225" spans="1:29" ht="74.25" x14ac:dyDescent="0.25">
      <c r="A225" s="115">
        <v>224</v>
      </c>
      <c r="B225" s="116" t="s">
        <v>673</v>
      </c>
      <c r="C225" s="117" t="s">
        <v>674</v>
      </c>
      <c r="D225" s="116" t="s">
        <v>334</v>
      </c>
      <c r="E225" s="118">
        <v>0</v>
      </c>
      <c r="F225" s="119"/>
      <c r="G225" s="120"/>
      <c r="H225" s="120"/>
      <c r="I225" s="113"/>
      <c r="J225" s="121"/>
      <c r="K225" s="121"/>
      <c r="L225" s="121"/>
      <c r="M225" s="121"/>
      <c r="P225" s="115">
        <v>224</v>
      </c>
      <c r="Q225" s="116" t="s">
        <v>673</v>
      </c>
      <c r="R225" s="117" t="s">
        <v>674</v>
      </c>
      <c r="S225" s="116" t="s">
        <v>334</v>
      </c>
      <c r="T225" s="118">
        <v>0</v>
      </c>
      <c r="U225" s="119"/>
      <c r="V225" s="120"/>
      <c r="W225" s="113"/>
      <c r="X225" s="121">
        <v>0</v>
      </c>
      <c r="Y225" s="121">
        <v>0</v>
      </c>
      <c r="Z225" s="121">
        <v>0</v>
      </c>
      <c r="AA225" s="121">
        <v>0</v>
      </c>
      <c r="AB225" s="122">
        <v>0</v>
      </c>
      <c r="AC225" s="122">
        <v>0</v>
      </c>
    </row>
    <row r="226" spans="1:29" ht="74.25" x14ac:dyDescent="0.25">
      <c r="A226" s="115">
        <v>225</v>
      </c>
      <c r="B226" s="116" t="s">
        <v>675</v>
      </c>
      <c r="C226" s="117" t="s">
        <v>674</v>
      </c>
      <c r="D226" s="116" t="s">
        <v>334</v>
      </c>
      <c r="E226" s="118">
        <v>0</v>
      </c>
      <c r="F226" s="119"/>
      <c r="G226" s="120"/>
      <c r="H226" s="120"/>
      <c r="I226" s="113"/>
      <c r="J226" s="121"/>
      <c r="K226" s="121"/>
      <c r="L226" s="121"/>
      <c r="M226" s="121"/>
      <c r="P226" s="115">
        <v>225</v>
      </c>
      <c r="Q226" s="116" t="s">
        <v>675</v>
      </c>
      <c r="R226" s="117" t="s">
        <v>674</v>
      </c>
      <c r="S226" s="116" t="s">
        <v>334</v>
      </c>
      <c r="T226" s="118">
        <v>0</v>
      </c>
      <c r="U226" s="119"/>
      <c r="V226" s="120"/>
      <c r="W226" s="113"/>
      <c r="X226" s="121">
        <v>0</v>
      </c>
      <c r="Y226" s="121">
        <v>0</v>
      </c>
      <c r="Z226" s="121">
        <v>0</v>
      </c>
      <c r="AA226" s="121">
        <v>0</v>
      </c>
      <c r="AB226" s="122">
        <v>0</v>
      </c>
      <c r="AC226" s="122">
        <v>0</v>
      </c>
    </row>
    <row r="227" spans="1:29" ht="74.25" x14ac:dyDescent="0.25">
      <c r="A227" s="115">
        <v>226</v>
      </c>
      <c r="B227" s="116" t="s">
        <v>676</v>
      </c>
      <c r="C227" s="117" t="s">
        <v>677</v>
      </c>
      <c r="D227" s="116" t="s">
        <v>334</v>
      </c>
      <c r="E227" s="118">
        <v>0</v>
      </c>
      <c r="F227" s="119"/>
      <c r="G227" s="120"/>
      <c r="H227" s="120"/>
      <c r="I227" s="113"/>
      <c r="J227" s="121"/>
      <c r="K227" s="121"/>
      <c r="L227" s="121"/>
      <c r="M227" s="121"/>
      <c r="P227" s="115">
        <v>226</v>
      </c>
      <c r="Q227" s="116" t="s">
        <v>676</v>
      </c>
      <c r="R227" s="117" t="s">
        <v>677</v>
      </c>
      <c r="S227" s="116" t="s">
        <v>334</v>
      </c>
      <c r="T227" s="118">
        <v>0</v>
      </c>
      <c r="U227" s="119"/>
      <c r="V227" s="120"/>
      <c r="W227" s="113"/>
      <c r="X227" s="121">
        <v>0</v>
      </c>
      <c r="Y227" s="121">
        <v>0</v>
      </c>
      <c r="Z227" s="121">
        <v>0</v>
      </c>
      <c r="AA227" s="121">
        <v>0</v>
      </c>
      <c r="AB227" s="122">
        <v>0</v>
      </c>
      <c r="AC227" s="122">
        <v>0</v>
      </c>
    </row>
    <row r="228" spans="1:29" ht="74.25" x14ac:dyDescent="0.25">
      <c r="A228" s="115">
        <v>227</v>
      </c>
      <c r="B228" s="116" t="s">
        <v>678</v>
      </c>
      <c r="C228" s="117" t="s">
        <v>677</v>
      </c>
      <c r="D228" s="116" t="s">
        <v>334</v>
      </c>
      <c r="E228" s="118">
        <v>0</v>
      </c>
      <c r="F228" s="119"/>
      <c r="G228" s="120"/>
      <c r="H228" s="120"/>
      <c r="I228" s="113"/>
      <c r="J228" s="121"/>
      <c r="K228" s="121"/>
      <c r="L228" s="121"/>
      <c r="M228" s="121"/>
      <c r="P228" s="115">
        <v>227</v>
      </c>
      <c r="Q228" s="116" t="s">
        <v>678</v>
      </c>
      <c r="R228" s="117" t="s">
        <v>677</v>
      </c>
      <c r="S228" s="116" t="s">
        <v>334</v>
      </c>
      <c r="T228" s="118">
        <v>0</v>
      </c>
      <c r="U228" s="119"/>
      <c r="V228" s="120"/>
      <c r="W228" s="113"/>
      <c r="X228" s="121">
        <v>0</v>
      </c>
      <c r="Y228" s="121">
        <v>0</v>
      </c>
      <c r="Z228" s="121">
        <v>0</v>
      </c>
      <c r="AA228" s="121">
        <v>0</v>
      </c>
      <c r="AB228" s="122">
        <v>0</v>
      </c>
      <c r="AC228" s="122">
        <v>0</v>
      </c>
    </row>
    <row r="229" spans="1:29" ht="82.5" x14ac:dyDescent="0.25">
      <c r="A229" s="115">
        <v>228</v>
      </c>
      <c r="B229" s="116" t="s">
        <v>679</v>
      </c>
      <c r="C229" s="117" t="s">
        <v>680</v>
      </c>
      <c r="D229" s="116" t="s">
        <v>334</v>
      </c>
      <c r="E229" s="118">
        <v>0</v>
      </c>
      <c r="F229" s="119"/>
      <c r="G229" s="120"/>
      <c r="H229" s="120"/>
      <c r="I229" s="113"/>
      <c r="J229" s="121"/>
      <c r="K229" s="121"/>
      <c r="L229" s="121"/>
      <c r="M229" s="121"/>
      <c r="P229" s="115">
        <v>228</v>
      </c>
      <c r="Q229" s="116" t="s">
        <v>679</v>
      </c>
      <c r="R229" s="117" t="s">
        <v>680</v>
      </c>
      <c r="S229" s="116" t="s">
        <v>334</v>
      </c>
      <c r="T229" s="118">
        <v>0</v>
      </c>
      <c r="U229" s="119"/>
      <c r="V229" s="120"/>
      <c r="W229" s="113"/>
      <c r="X229" s="121">
        <v>0</v>
      </c>
      <c r="Y229" s="121">
        <v>0</v>
      </c>
      <c r="Z229" s="121">
        <v>0</v>
      </c>
      <c r="AA229" s="121">
        <v>0</v>
      </c>
      <c r="AB229" s="122">
        <v>0</v>
      </c>
      <c r="AC229" s="122">
        <v>0</v>
      </c>
    </row>
    <row r="230" spans="1:29" ht="82.5" x14ac:dyDescent="0.25">
      <c r="A230" s="115">
        <v>229</v>
      </c>
      <c r="B230" s="116" t="s">
        <v>681</v>
      </c>
      <c r="C230" s="117" t="s">
        <v>680</v>
      </c>
      <c r="D230" s="116" t="s">
        <v>334</v>
      </c>
      <c r="E230" s="118">
        <v>0</v>
      </c>
      <c r="F230" s="119"/>
      <c r="G230" s="120"/>
      <c r="H230" s="120"/>
      <c r="I230" s="113"/>
      <c r="J230" s="121"/>
      <c r="K230" s="121"/>
      <c r="L230" s="121"/>
      <c r="M230" s="121"/>
      <c r="P230" s="115">
        <v>229</v>
      </c>
      <c r="Q230" s="116" t="s">
        <v>681</v>
      </c>
      <c r="R230" s="117" t="s">
        <v>680</v>
      </c>
      <c r="S230" s="116" t="s">
        <v>334</v>
      </c>
      <c r="T230" s="118">
        <v>0</v>
      </c>
      <c r="U230" s="119"/>
      <c r="V230" s="120"/>
      <c r="W230" s="113"/>
      <c r="X230" s="121">
        <v>0</v>
      </c>
      <c r="Y230" s="121">
        <v>0</v>
      </c>
      <c r="Z230" s="121">
        <v>0</v>
      </c>
      <c r="AA230" s="121">
        <v>0</v>
      </c>
      <c r="AB230" s="122">
        <v>0</v>
      </c>
      <c r="AC230" s="122">
        <v>0</v>
      </c>
    </row>
    <row r="231" spans="1:29" ht="123.75" x14ac:dyDescent="0.25">
      <c r="A231" s="115">
        <v>230</v>
      </c>
      <c r="B231" s="116" t="s">
        <v>682</v>
      </c>
      <c r="C231" s="117" t="s">
        <v>683</v>
      </c>
      <c r="D231" s="116" t="s">
        <v>684</v>
      </c>
      <c r="E231" s="118">
        <v>0</v>
      </c>
      <c r="F231" s="119"/>
      <c r="G231" s="120"/>
      <c r="H231" s="120"/>
      <c r="I231" s="113"/>
      <c r="J231" s="121"/>
      <c r="K231" s="121"/>
      <c r="L231" s="121"/>
      <c r="M231" s="121"/>
      <c r="P231" s="115">
        <v>230</v>
      </c>
      <c r="Q231" s="116" t="s">
        <v>682</v>
      </c>
      <c r="R231" s="117" t="s">
        <v>683</v>
      </c>
      <c r="S231" s="116" t="s">
        <v>684</v>
      </c>
      <c r="T231" s="118">
        <v>0</v>
      </c>
      <c r="U231" s="119"/>
      <c r="V231" s="120"/>
      <c r="W231" s="113"/>
      <c r="X231" s="121">
        <v>0</v>
      </c>
      <c r="Y231" s="121">
        <v>0</v>
      </c>
      <c r="Z231" s="121">
        <v>0</v>
      </c>
      <c r="AA231" s="121">
        <v>0</v>
      </c>
      <c r="AB231" s="122">
        <v>0</v>
      </c>
      <c r="AC231" s="122">
        <v>0</v>
      </c>
    </row>
    <row r="232" spans="1:29" ht="115.5" x14ac:dyDescent="0.25">
      <c r="A232" s="115">
        <v>231</v>
      </c>
      <c r="B232" s="116" t="s">
        <v>685</v>
      </c>
      <c r="C232" s="117" t="s">
        <v>686</v>
      </c>
      <c r="D232" s="116" t="s">
        <v>687</v>
      </c>
      <c r="E232" s="118">
        <v>0</v>
      </c>
      <c r="F232" s="119"/>
      <c r="G232" s="120"/>
      <c r="H232" s="120"/>
      <c r="I232" s="113"/>
      <c r="J232" s="121"/>
      <c r="K232" s="121"/>
      <c r="L232" s="121"/>
      <c r="M232" s="121"/>
      <c r="P232" s="115">
        <v>231</v>
      </c>
      <c r="Q232" s="116" t="s">
        <v>685</v>
      </c>
      <c r="R232" s="117" t="s">
        <v>686</v>
      </c>
      <c r="S232" s="116" t="s">
        <v>687</v>
      </c>
      <c r="T232" s="118">
        <v>0</v>
      </c>
      <c r="U232" s="119"/>
      <c r="V232" s="120"/>
      <c r="W232" s="113"/>
      <c r="X232" s="121">
        <v>0</v>
      </c>
      <c r="Y232" s="121">
        <v>0</v>
      </c>
      <c r="Z232" s="121">
        <v>0</v>
      </c>
      <c r="AA232" s="121">
        <v>0</v>
      </c>
      <c r="AB232" s="122">
        <v>0</v>
      </c>
      <c r="AC232" s="122">
        <v>0</v>
      </c>
    </row>
    <row r="233" spans="1:29" ht="115.5" x14ac:dyDescent="0.25">
      <c r="A233" s="115">
        <v>232</v>
      </c>
      <c r="B233" s="116" t="s">
        <v>688</v>
      </c>
      <c r="C233" s="117" t="s">
        <v>686</v>
      </c>
      <c r="D233" s="116" t="s">
        <v>687</v>
      </c>
      <c r="E233" s="118">
        <v>0</v>
      </c>
      <c r="F233" s="119"/>
      <c r="G233" s="120"/>
      <c r="H233" s="120"/>
      <c r="I233" s="113"/>
      <c r="J233" s="121"/>
      <c r="K233" s="121"/>
      <c r="L233" s="121"/>
      <c r="M233" s="121"/>
      <c r="P233" s="115">
        <v>232</v>
      </c>
      <c r="Q233" s="116" t="s">
        <v>688</v>
      </c>
      <c r="R233" s="117" t="s">
        <v>686</v>
      </c>
      <c r="S233" s="116" t="s">
        <v>687</v>
      </c>
      <c r="T233" s="118">
        <v>0</v>
      </c>
      <c r="U233" s="119"/>
      <c r="V233" s="120"/>
      <c r="W233" s="113"/>
      <c r="X233" s="121">
        <v>0</v>
      </c>
      <c r="Y233" s="121">
        <v>0</v>
      </c>
      <c r="Z233" s="121">
        <v>0</v>
      </c>
      <c r="AA233" s="121">
        <v>0</v>
      </c>
      <c r="AB233" s="122">
        <v>0</v>
      </c>
      <c r="AC233" s="122">
        <v>0</v>
      </c>
    </row>
    <row r="234" spans="1:29" ht="165" x14ac:dyDescent="0.25">
      <c r="A234" s="115">
        <v>233</v>
      </c>
      <c r="B234" s="116" t="s">
        <v>689</v>
      </c>
      <c r="C234" s="117" t="s">
        <v>690</v>
      </c>
      <c r="D234" s="116" t="s">
        <v>687</v>
      </c>
      <c r="E234" s="118">
        <v>0</v>
      </c>
      <c r="F234" s="119"/>
      <c r="G234" s="120"/>
      <c r="H234" s="120"/>
      <c r="I234" s="113"/>
      <c r="J234" s="121"/>
      <c r="K234" s="121"/>
      <c r="L234" s="121"/>
      <c r="M234" s="121"/>
      <c r="P234" s="115">
        <v>233</v>
      </c>
      <c r="Q234" s="116" t="s">
        <v>689</v>
      </c>
      <c r="R234" s="117" t="s">
        <v>690</v>
      </c>
      <c r="S234" s="116" t="s">
        <v>687</v>
      </c>
      <c r="T234" s="118">
        <v>0</v>
      </c>
      <c r="U234" s="119"/>
      <c r="V234" s="120"/>
      <c r="W234" s="113"/>
      <c r="X234" s="121">
        <v>0</v>
      </c>
      <c r="Y234" s="121">
        <v>0</v>
      </c>
      <c r="Z234" s="121">
        <v>0</v>
      </c>
      <c r="AA234" s="121">
        <v>0</v>
      </c>
      <c r="AB234" s="122">
        <v>0</v>
      </c>
      <c r="AC234" s="122">
        <v>0</v>
      </c>
    </row>
    <row r="235" spans="1:29" ht="165" x14ac:dyDescent="0.25">
      <c r="A235" s="115">
        <v>234</v>
      </c>
      <c r="B235" s="116" t="s">
        <v>691</v>
      </c>
      <c r="C235" s="117" t="s">
        <v>690</v>
      </c>
      <c r="D235" s="116" t="s">
        <v>687</v>
      </c>
      <c r="E235" s="118">
        <v>0</v>
      </c>
      <c r="F235" s="119"/>
      <c r="G235" s="120"/>
      <c r="H235" s="120"/>
      <c r="I235" s="113"/>
      <c r="J235" s="121"/>
      <c r="K235" s="121"/>
      <c r="L235" s="121"/>
      <c r="M235" s="121"/>
      <c r="P235" s="115">
        <v>234</v>
      </c>
      <c r="Q235" s="116" t="s">
        <v>691</v>
      </c>
      <c r="R235" s="117" t="s">
        <v>690</v>
      </c>
      <c r="S235" s="116" t="s">
        <v>687</v>
      </c>
      <c r="T235" s="118">
        <v>0</v>
      </c>
      <c r="U235" s="119"/>
      <c r="V235" s="120"/>
      <c r="W235" s="113"/>
      <c r="X235" s="121">
        <v>0</v>
      </c>
      <c r="Y235" s="121">
        <v>0</v>
      </c>
      <c r="Z235" s="121">
        <v>0</v>
      </c>
      <c r="AA235" s="121">
        <v>0</v>
      </c>
      <c r="AB235" s="122">
        <v>0</v>
      </c>
      <c r="AC235" s="122">
        <v>0</v>
      </c>
    </row>
    <row r="236" spans="1:29" ht="165" x14ac:dyDescent="0.25">
      <c r="A236" s="115">
        <v>235</v>
      </c>
      <c r="B236" s="116" t="s">
        <v>692</v>
      </c>
      <c r="C236" s="117" t="s">
        <v>693</v>
      </c>
      <c r="D236" s="116" t="s">
        <v>687</v>
      </c>
      <c r="E236" s="118">
        <v>0</v>
      </c>
      <c r="F236" s="119"/>
      <c r="G236" s="120"/>
      <c r="H236" s="120"/>
      <c r="I236" s="113"/>
      <c r="J236" s="121"/>
      <c r="K236" s="121"/>
      <c r="L236" s="121"/>
      <c r="M236" s="121"/>
      <c r="P236" s="115">
        <v>235</v>
      </c>
      <c r="Q236" s="116" t="s">
        <v>692</v>
      </c>
      <c r="R236" s="117" t="s">
        <v>693</v>
      </c>
      <c r="S236" s="116" t="s">
        <v>687</v>
      </c>
      <c r="T236" s="118">
        <v>0</v>
      </c>
      <c r="U236" s="119"/>
      <c r="V236" s="120"/>
      <c r="W236" s="113"/>
      <c r="X236" s="121">
        <v>0</v>
      </c>
      <c r="Y236" s="121">
        <v>0</v>
      </c>
      <c r="Z236" s="121">
        <v>0</v>
      </c>
      <c r="AA236" s="121">
        <v>0</v>
      </c>
      <c r="AB236" s="122">
        <v>0</v>
      </c>
      <c r="AC236" s="122">
        <v>0</v>
      </c>
    </row>
    <row r="237" spans="1:29" ht="165" x14ac:dyDescent="0.25">
      <c r="A237" s="115">
        <v>236</v>
      </c>
      <c r="B237" s="116" t="s">
        <v>694</v>
      </c>
      <c r="C237" s="117" t="s">
        <v>693</v>
      </c>
      <c r="D237" s="116" t="s">
        <v>687</v>
      </c>
      <c r="E237" s="118">
        <v>0</v>
      </c>
      <c r="F237" s="119"/>
      <c r="G237" s="120"/>
      <c r="H237" s="120"/>
      <c r="I237" s="113"/>
      <c r="J237" s="121"/>
      <c r="K237" s="121"/>
      <c r="L237" s="121"/>
      <c r="M237" s="121"/>
      <c r="P237" s="115">
        <v>236</v>
      </c>
      <c r="Q237" s="116" t="s">
        <v>694</v>
      </c>
      <c r="R237" s="117" t="s">
        <v>693</v>
      </c>
      <c r="S237" s="116" t="s">
        <v>687</v>
      </c>
      <c r="T237" s="118">
        <v>0</v>
      </c>
      <c r="U237" s="119"/>
      <c r="V237" s="120"/>
      <c r="W237" s="113"/>
      <c r="X237" s="121">
        <v>0</v>
      </c>
      <c r="Y237" s="121">
        <v>0</v>
      </c>
      <c r="Z237" s="121">
        <v>0</v>
      </c>
      <c r="AA237" s="121">
        <v>0</v>
      </c>
      <c r="AB237" s="122">
        <v>0</v>
      </c>
      <c r="AC237" s="122">
        <v>0</v>
      </c>
    </row>
    <row r="238" spans="1:29" ht="66" x14ac:dyDescent="0.25">
      <c r="A238" s="115">
        <v>237</v>
      </c>
      <c r="B238" s="116" t="s">
        <v>695</v>
      </c>
      <c r="C238" s="117" t="s">
        <v>696</v>
      </c>
      <c r="D238" s="116" t="s">
        <v>334</v>
      </c>
      <c r="E238" s="118">
        <v>0</v>
      </c>
      <c r="F238" s="119"/>
      <c r="G238" s="120"/>
      <c r="H238" s="120"/>
      <c r="I238" s="113"/>
      <c r="J238" s="121"/>
      <c r="K238" s="121"/>
      <c r="L238" s="121"/>
      <c r="M238" s="121"/>
      <c r="P238" s="115">
        <v>237</v>
      </c>
      <c r="Q238" s="116" t="s">
        <v>695</v>
      </c>
      <c r="R238" s="117" t="s">
        <v>696</v>
      </c>
      <c r="S238" s="116" t="s">
        <v>334</v>
      </c>
      <c r="T238" s="118">
        <v>0</v>
      </c>
      <c r="U238" s="119"/>
      <c r="V238" s="120"/>
      <c r="W238" s="113"/>
      <c r="X238" s="121">
        <v>0</v>
      </c>
      <c r="Y238" s="121">
        <v>0</v>
      </c>
      <c r="Z238" s="121">
        <v>0</v>
      </c>
      <c r="AA238" s="121">
        <v>0</v>
      </c>
      <c r="AB238" s="122">
        <v>0</v>
      </c>
      <c r="AC238" s="122">
        <v>0</v>
      </c>
    </row>
    <row r="239" spans="1:29" ht="49.5" x14ac:dyDescent="0.25">
      <c r="A239" s="115">
        <v>238</v>
      </c>
      <c r="B239" s="116" t="s">
        <v>697</v>
      </c>
      <c r="C239" s="117" t="s">
        <v>698</v>
      </c>
      <c r="D239" s="116" t="s">
        <v>334</v>
      </c>
      <c r="E239" s="118">
        <v>0</v>
      </c>
      <c r="F239" s="119"/>
      <c r="G239" s="120"/>
      <c r="H239" s="120"/>
      <c r="I239" s="113"/>
      <c r="J239" s="121"/>
      <c r="K239" s="121"/>
      <c r="L239" s="121"/>
      <c r="M239" s="121"/>
      <c r="P239" s="115">
        <v>238</v>
      </c>
      <c r="Q239" s="116" t="s">
        <v>697</v>
      </c>
      <c r="R239" s="117" t="s">
        <v>698</v>
      </c>
      <c r="S239" s="116" t="s">
        <v>334</v>
      </c>
      <c r="T239" s="118">
        <v>0</v>
      </c>
      <c r="U239" s="119"/>
      <c r="V239" s="120"/>
      <c r="W239" s="113"/>
      <c r="X239" s="121">
        <v>0</v>
      </c>
      <c r="Y239" s="121">
        <v>0</v>
      </c>
      <c r="Z239" s="121">
        <v>0</v>
      </c>
      <c r="AA239" s="121">
        <v>0</v>
      </c>
      <c r="AB239" s="122">
        <v>0</v>
      </c>
      <c r="AC239" s="122">
        <v>0</v>
      </c>
    </row>
    <row r="240" spans="1:29" ht="41.25" x14ac:dyDescent="0.25">
      <c r="A240" s="115">
        <v>239</v>
      </c>
      <c r="B240" s="116" t="s">
        <v>699</v>
      </c>
      <c r="C240" s="117" t="s">
        <v>700</v>
      </c>
      <c r="D240" s="116" t="s">
        <v>334</v>
      </c>
      <c r="E240" s="118">
        <v>0</v>
      </c>
      <c r="F240" s="119"/>
      <c r="G240" s="120"/>
      <c r="H240" s="120"/>
      <c r="I240" s="113"/>
      <c r="J240" s="121"/>
      <c r="K240" s="121"/>
      <c r="L240" s="121"/>
      <c r="M240" s="121"/>
      <c r="P240" s="115">
        <v>239</v>
      </c>
      <c r="Q240" s="116" t="s">
        <v>699</v>
      </c>
      <c r="R240" s="117" t="s">
        <v>700</v>
      </c>
      <c r="S240" s="116" t="s">
        <v>334</v>
      </c>
      <c r="T240" s="118">
        <v>0</v>
      </c>
      <c r="U240" s="119"/>
      <c r="V240" s="120"/>
      <c r="W240" s="113"/>
      <c r="X240" s="121">
        <v>0</v>
      </c>
      <c r="Y240" s="121">
        <v>0</v>
      </c>
      <c r="Z240" s="121">
        <v>0</v>
      </c>
      <c r="AA240" s="121">
        <v>0</v>
      </c>
      <c r="AB240" s="122">
        <v>0</v>
      </c>
      <c r="AC240" s="122">
        <v>0</v>
      </c>
    </row>
    <row r="241" spans="1:29" ht="41.25" x14ac:dyDescent="0.25">
      <c r="A241" s="115">
        <v>240</v>
      </c>
      <c r="B241" s="116" t="s">
        <v>701</v>
      </c>
      <c r="C241" s="117" t="s">
        <v>700</v>
      </c>
      <c r="D241" s="116" t="s">
        <v>334</v>
      </c>
      <c r="E241" s="118">
        <v>0</v>
      </c>
      <c r="F241" s="119"/>
      <c r="G241" s="120"/>
      <c r="H241" s="120"/>
      <c r="I241" s="113"/>
      <c r="J241" s="121"/>
      <c r="K241" s="121"/>
      <c r="L241" s="121"/>
      <c r="M241" s="121"/>
      <c r="P241" s="115">
        <v>240</v>
      </c>
      <c r="Q241" s="116" t="s">
        <v>701</v>
      </c>
      <c r="R241" s="117" t="s">
        <v>700</v>
      </c>
      <c r="S241" s="116" t="s">
        <v>334</v>
      </c>
      <c r="T241" s="118">
        <v>0</v>
      </c>
      <c r="U241" s="119"/>
      <c r="V241" s="120"/>
      <c r="W241" s="113"/>
      <c r="X241" s="121">
        <v>0</v>
      </c>
      <c r="Y241" s="121">
        <v>0</v>
      </c>
      <c r="Z241" s="121">
        <v>0</v>
      </c>
      <c r="AA241" s="121">
        <v>0</v>
      </c>
      <c r="AB241" s="122">
        <v>0</v>
      </c>
      <c r="AC241" s="122">
        <v>0</v>
      </c>
    </row>
    <row r="242" spans="1:29" ht="41.25" x14ac:dyDescent="0.25">
      <c r="A242" s="115">
        <v>241</v>
      </c>
      <c r="B242" s="116" t="s">
        <v>702</v>
      </c>
      <c r="C242" s="117" t="s">
        <v>703</v>
      </c>
      <c r="D242" s="116" t="s">
        <v>704</v>
      </c>
      <c r="E242" s="118">
        <v>0</v>
      </c>
      <c r="F242" s="119"/>
      <c r="G242" s="120"/>
      <c r="H242" s="120"/>
      <c r="I242" s="123"/>
      <c r="J242" s="121"/>
      <c r="K242" s="121"/>
      <c r="L242" s="121"/>
      <c r="M242" s="121"/>
      <c r="P242" s="115">
        <v>241</v>
      </c>
      <c r="Q242" s="116" t="s">
        <v>702</v>
      </c>
      <c r="R242" s="117" t="s">
        <v>703</v>
      </c>
      <c r="S242" s="116" t="s">
        <v>704</v>
      </c>
      <c r="T242" s="118">
        <v>1</v>
      </c>
      <c r="U242" s="119"/>
      <c r="V242" s="120"/>
      <c r="W242" s="113"/>
      <c r="X242" s="121">
        <v>1</v>
      </c>
      <c r="Y242" s="121">
        <v>0</v>
      </c>
      <c r="Z242" s="121">
        <v>0</v>
      </c>
      <c r="AA242" s="121">
        <v>0</v>
      </c>
      <c r="AB242" s="122">
        <v>1</v>
      </c>
      <c r="AC242" s="122">
        <v>1</v>
      </c>
    </row>
    <row r="243" spans="1:29" ht="41.25" x14ac:dyDescent="0.25">
      <c r="A243" s="115">
        <v>242</v>
      </c>
      <c r="B243" s="116" t="s">
        <v>705</v>
      </c>
      <c r="C243" s="117" t="s">
        <v>706</v>
      </c>
      <c r="D243" s="116" t="s">
        <v>334</v>
      </c>
      <c r="E243" s="118">
        <v>0</v>
      </c>
      <c r="F243" s="119"/>
      <c r="G243" s="120"/>
      <c r="H243" s="120"/>
      <c r="I243" s="113"/>
      <c r="J243" s="121"/>
      <c r="K243" s="121"/>
      <c r="L243" s="121"/>
      <c r="M243" s="121"/>
      <c r="P243" s="115">
        <v>242</v>
      </c>
      <c r="Q243" s="116" t="s">
        <v>705</v>
      </c>
      <c r="R243" s="117" t="s">
        <v>706</v>
      </c>
      <c r="S243" s="116" t="s">
        <v>334</v>
      </c>
      <c r="T243" s="118">
        <v>0</v>
      </c>
      <c r="U243" s="119"/>
      <c r="V243" s="120"/>
      <c r="W243" s="113"/>
      <c r="X243" s="121">
        <v>0</v>
      </c>
      <c r="Y243" s="121">
        <v>0</v>
      </c>
      <c r="Z243" s="121">
        <v>0</v>
      </c>
      <c r="AA243" s="121">
        <v>0</v>
      </c>
      <c r="AB243" s="122">
        <v>0</v>
      </c>
      <c r="AC243" s="122">
        <v>0</v>
      </c>
    </row>
    <row r="244" spans="1:29" ht="41.25" x14ac:dyDescent="0.25">
      <c r="A244" s="115">
        <v>243</v>
      </c>
      <c r="B244" s="116" t="s">
        <v>707</v>
      </c>
      <c r="C244" s="117" t="s">
        <v>708</v>
      </c>
      <c r="D244" s="116" t="s">
        <v>334</v>
      </c>
      <c r="E244" s="118">
        <v>0</v>
      </c>
      <c r="F244" s="119"/>
      <c r="G244" s="120"/>
      <c r="H244" s="120"/>
      <c r="I244" s="113"/>
      <c r="J244" s="121"/>
      <c r="K244" s="121"/>
      <c r="L244" s="121"/>
      <c r="M244" s="121"/>
      <c r="P244" s="115">
        <v>243</v>
      </c>
      <c r="Q244" s="116" t="s">
        <v>707</v>
      </c>
      <c r="R244" s="117" t="s">
        <v>708</v>
      </c>
      <c r="S244" s="116" t="s">
        <v>334</v>
      </c>
      <c r="T244" s="118">
        <v>0</v>
      </c>
      <c r="U244" s="119"/>
      <c r="V244" s="120"/>
      <c r="W244" s="113"/>
      <c r="X244" s="121">
        <v>0</v>
      </c>
      <c r="Y244" s="121">
        <v>0</v>
      </c>
      <c r="Z244" s="121">
        <v>0</v>
      </c>
      <c r="AA244" s="121">
        <v>0</v>
      </c>
      <c r="AB244" s="122">
        <v>0</v>
      </c>
      <c r="AC244" s="122">
        <v>0</v>
      </c>
    </row>
    <row r="245" spans="1:29" ht="66" x14ac:dyDescent="0.25">
      <c r="A245" s="115">
        <v>244</v>
      </c>
      <c r="B245" s="116" t="s">
        <v>709</v>
      </c>
      <c r="C245" s="117" t="s">
        <v>710</v>
      </c>
      <c r="D245" s="116" t="s">
        <v>334</v>
      </c>
      <c r="E245" s="118">
        <v>0</v>
      </c>
      <c r="F245" s="119"/>
      <c r="G245" s="120"/>
      <c r="H245" s="120"/>
      <c r="I245" s="113"/>
      <c r="J245" s="121"/>
      <c r="K245" s="121"/>
      <c r="L245" s="121"/>
      <c r="M245" s="121"/>
      <c r="P245" s="115">
        <v>244</v>
      </c>
      <c r="Q245" s="116" t="s">
        <v>709</v>
      </c>
      <c r="R245" s="117" t="s">
        <v>710</v>
      </c>
      <c r="S245" s="116" t="s">
        <v>334</v>
      </c>
      <c r="T245" s="118">
        <v>0</v>
      </c>
      <c r="U245" s="119"/>
      <c r="V245" s="120"/>
      <c r="W245" s="113"/>
      <c r="X245" s="121">
        <v>0</v>
      </c>
      <c r="Y245" s="121">
        <v>0</v>
      </c>
      <c r="Z245" s="121">
        <v>0</v>
      </c>
      <c r="AA245" s="121">
        <v>0</v>
      </c>
      <c r="AB245" s="122">
        <v>0</v>
      </c>
      <c r="AC245" s="122">
        <v>0</v>
      </c>
    </row>
    <row r="246" spans="1:29" ht="82.5" x14ac:dyDescent="0.25">
      <c r="A246" s="115">
        <v>245</v>
      </c>
      <c r="B246" s="116" t="s">
        <v>711</v>
      </c>
      <c r="C246" s="117" t="s">
        <v>712</v>
      </c>
      <c r="D246" s="116" t="s">
        <v>334</v>
      </c>
      <c r="E246" s="118">
        <v>0</v>
      </c>
      <c r="F246" s="119"/>
      <c r="G246" s="120"/>
      <c r="H246" s="120"/>
      <c r="I246" s="113"/>
      <c r="J246" s="121"/>
      <c r="K246" s="121"/>
      <c r="L246" s="121"/>
      <c r="M246" s="121"/>
      <c r="P246" s="115">
        <v>245</v>
      </c>
      <c r="Q246" s="116" t="s">
        <v>711</v>
      </c>
      <c r="R246" s="117" t="s">
        <v>712</v>
      </c>
      <c r="S246" s="116" t="s">
        <v>334</v>
      </c>
      <c r="T246" s="118">
        <v>0</v>
      </c>
      <c r="U246" s="119"/>
      <c r="V246" s="120"/>
      <c r="W246" s="113"/>
      <c r="X246" s="121">
        <v>0</v>
      </c>
      <c r="Y246" s="121">
        <v>0</v>
      </c>
      <c r="Z246" s="121">
        <v>0</v>
      </c>
      <c r="AA246" s="121">
        <v>0</v>
      </c>
      <c r="AB246" s="122">
        <v>0</v>
      </c>
      <c r="AC246" s="122">
        <v>0</v>
      </c>
    </row>
    <row r="247" spans="1:29" ht="33" x14ac:dyDescent="0.25">
      <c r="A247" s="115">
        <v>246</v>
      </c>
      <c r="B247" s="116" t="s">
        <v>713</v>
      </c>
      <c r="C247" s="117" t="s">
        <v>714</v>
      </c>
      <c r="D247" s="116" t="s">
        <v>334</v>
      </c>
      <c r="E247" s="118">
        <v>0</v>
      </c>
      <c r="F247" s="119"/>
      <c r="G247" s="120"/>
      <c r="H247" s="120"/>
      <c r="I247" s="113"/>
      <c r="J247" s="121"/>
      <c r="K247" s="121"/>
      <c r="L247" s="121"/>
      <c r="M247" s="121"/>
      <c r="P247" s="115">
        <v>246</v>
      </c>
      <c r="Q247" s="116" t="s">
        <v>713</v>
      </c>
      <c r="R247" s="117" t="s">
        <v>714</v>
      </c>
      <c r="S247" s="116" t="s">
        <v>334</v>
      </c>
      <c r="T247" s="118">
        <v>0</v>
      </c>
      <c r="U247" s="119"/>
      <c r="V247" s="120"/>
      <c r="W247" s="113"/>
      <c r="X247" s="121">
        <v>0</v>
      </c>
      <c r="Y247" s="121">
        <v>0</v>
      </c>
      <c r="Z247" s="121">
        <v>0</v>
      </c>
      <c r="AA247" s="121">
        <v>0</v>
      </c>
      <c r="AB247" s="122">
        <v>0</v>
      </c>
      <c r="AC247" s="122">
        <v>0</v>
      </c>
    </row>
    <row r="248" spans="1:29" ht="33" x14ac:dyDescent="0.25">
      <c r="A248" s="115">
        <v>247</v>
      </c>
      <c r="B248" s="116" t="s">
        <v>715</v>
      </c>
      <c r="C248" s="117" t="s">
        <v>716</v>
      </c>
      <c r="D248" s="116" t="s">
        <v>334</v>
      </c>
      <c r="E248" s="118">
        <v>0</v>
      </c>
      <c r="F248" s="119"/>
      <c r="G248" s="120"/>
      <c r="H248" s="120"/>
      <c r="I248" s="113"/>
      <c r="J248" s="121"/>
      <c r="K248" s="121"/>
      <c r="L248" s="121"/>
      <c r="M248" s="121"/>
      <c r="P248" s="115">
        <v>247</v>
      </c>
      <c r="Q248" s="116" t="s">
        <v>715</v>
      </c>
      <c r="R248" s="117" t="s">
        <v>716</v>
      </c>
      <c r="S248" s="116" t="s">
        <v>334</v>
      </c>
      <c r="T248" s="118">
        <v>0</v>
      </c>
      <c r="U248" s="119"/>
      <c r="V248" s="120"/>
      <c r="W248" s="113"/>
      <c r="X248" s="121">
        <v>0</v>
      </c>
      <c r="Y248" s="121">
        <v>0</v>
      </c>
      <c r="Z248" s="121">
        <v>0</v>
      </c>
      <c r="AA248" s="121">
        <v>0</v>
      </c>
      <c r="AB248" s="122">
        <v>0</v>
      </c>
      <c r="AC248" s="122">
        <v>0</v>
      </c>
    </row>
    <row r="249" spans="1:29" ht="107.25" x14ac:dyDescent="0.25">
      <c r="A249" s="115">
        <v>248</v>
      </c>
      <c r="B249" s="116" t="s">
        <v>717</v>
      </c>
      <c r="C249" s="117" t="s">
        <v>718</v>
      </c>
      <c r="D249" s="116" t="s">
        <v>334</v>
      </c>
      <c r="E249" s="118">
        <v>0</v>
      </c>
      <c r="F249" s="119"/>
      <c r="G249" s="120"/>
      <c r="H249" s="120"/>
      <c r="I249" s="113"/>
      <c r="J249" s="121"/>
      <c r="K249" s="121"/>
      <c r="L249" s="121"/>
      <c r="M249" s="121"/>
      <c r="P249" s="115">
        <v>248</v>
      </c>
      <c r="Q249" s="116" t="s">
        <v>717</v>
      </c>
      <c r="R249" s="117" t="s">
        <v>718</v>
      </c>
      <c r="S249" s="116" t="s">
        <v>334</v>
      </c>
      <c r="T249" s="118">
        <v>0</v>
      </c>
      <c r="U249" s="119"/>
      <c r="V249" s="120"/>
      <c r="W249" s="113"/>
      <c r="X249" s="121">
        <v>0</v>
      </c>
      <c r="Y249" s="121">
        <v>0</v>
      </c>
      <c r="Z249" s="121">
        <v>0</v>
      </c>
      <c r="AA249" s="121">
        <v>0</v>
      </c>
      <c r="AB249" s="122">
        <v>0</v>
      </c>
      <c r="AC249" s="122">
        <v>0</v>
      </c>
    </row>
    <row r="250" spans="1:29" ht="107.25" x14ac:dyDescent="0.25">
      <c r="A250" s="115">
        <v>249</v>
      </c>
      <c r="B250" s="116" t="s">
        <v>719</v>
      </c>
      <c r="C250" s="117" t="s">
        <v>718</v>
      </c>
      <c r="D250" s="116" t="s">
        <v>334</v>
      </c>
      <c r="E250" s="118">
        <v>0</v>
      </c>
      <c r="F250" s="119"/>
      <c r="G250" s="120"/>
      <c r="H250" s="120"/>
      <c r="I250" s="123"/>
      <c r="J250" s="121"/>
      <c r="K250" s="121"/>
      <c r="L250" s="121"/>
      <c r="M250" s="121"/>
      <c r="P250" s="115">
        <v>249</v>
      </c>
      <c r="Q250" s="116" t="s">
        <v>719</v>
      </c>
      <c r="R250" s="117" t="s">
        <v>718</v>
      </c>
      <c r="S250" s="116" t="s">
        <v>334</v>
      </c>
      <c r="T250" s="118">
        <v>2</v>
      </c>
      <c r="U250" s="119"/>
      <c r="V250" s="120"/>
      <c r="W250" s="113"/>
      <c r="X250" s="121">
        <v>2</v>
      </c>
      <c r="Y250" s="121">
        <v>0</v>
      </c>
      <c r="Z250" s="121">
        <v>0</v>
      </c>
      <c r="AA250" s="121">
        <v>0</v>
      </c>
      <c r="AB250" s="122">
        <v>2</v>
      </c>
      <c r="AC250" s="122">
        <v>2</v>
      </c>
    </row>
    <row r="251" spans="1:29" ht="140.25" x14ac:dyDescent="0.25">
      <c r="A251" s="115">
        <v>250</v>
      </c>
      <c r="B251" s="116" t="s">
        <v>720</v>
      </c>
      <c r="C251" s="117" t="s">
        <v>721</v>
      </c>
      <c r="D251" s="116" t="s">
        <v>334</v>
      </c>
      <c r="E251" s="118">
        <v>0</v>
      </c>
      <c r="F251" s="119"/>
      <c r="G251" s="120"/>
      <c r="H251" s="120"/>
      <c r="I251" s="113"/>
      <c r="J251" s="121"/>
      <c r="K251" s="121"/>
      <c r="L251" s="121"/>
      <c r="M251" s="121"/>
      <c r="P251" s="115">
        <v>250</v>
      </c>
      <c r="Q251" s="116" t="s">
        <v>720</v>
      </c>
      <c r="R251" s="117" t="s">
        <v>721</v>
      </c>
      <c r="S251" s="116" t="s">
        <v>334</v>
      </c>
      <c r="T251" s="118">
        <v>0</v>
      </c>
      <c r="U251" s="119"/>
      <c r="V251" s="120"/>
      <c r="W251" s="113"/>
      <c r="X251" s="121">
        <v>0</v>
      </c>
      <c r="Y251" s="121">
        <v>0</v>
      </c>
      <c r="Z251" s="121">
        <v>0</v>
      </c>
      <c r="AA251" s="121">
        <v>0</v>
      </c>
      <c r="AB251" s="122">
        <v>0</v>
      </c>
      <c r="AC251" s="122">
        <v>0</v>
      </c>
    </row>
    <row r="252" spans="1:29" ht="140.25" x14ac:dyDescent="0.25">
      <c r="A252" s="115">
        <v>251</v>
      </c>
      <c r="B252" s="116" t="s">
        <v>722</v>
      </c>
      <c r="C252" s="117" t="s">
        <v>723</v>
      </c>
      <c r="D252" s="116" t="s">
        <v>334</v>
      </c>
      <c r="E252" s="118">
        <v>0</v>
      </c>
      <c r="F252" s="119"/>
      <c r="G252" s="120"/>
      <c r="H252" s="120"/>
      <c r="I252" s="113"/>
      <c r="J252" s="121"/>
      <c r="K252" s="121"/>
      <c r="L252" s="121"/>
      <c r="M252" s="121"/>
      <c r="P252" s="115">
        <v>251</v>
      </c>
      <c r="Q252" s="116" t="s">
        <v>722</v>
      </c>
      <c r="R252" s="117" t="s">
        <v>723</v>
      </c>
      <c r="S252" s="116" t="s">
        <v>334</v>
      </c>
      <c r="T252" s="118">
        <v>0</v>
      </c>
      <c r="U252" s="119"/>
      <c r="V252" s="120"/>
      <c r="W252" s="113"/>
      <c r="X252" s="121">
        <v>0</v>
      </c>
      <c r="Y252" s="121">
        <v>0</v>
      </c>
      <c r="Z252" s="121">
        <v>0</v>
      </c>
      <c r="AA252" s="121">
        <v>0</v>
      </c>
      <c r="AB252" s="122">
        <v>0</v>
      </c>
      <c r="AC252" s="122">
        <v>0</v>
      </c>
    </row>
    <row r="253" spans="1:29" ht="74.25" x14ac:dyDescent="0.25">
      <c r="A253" s="115">
        <v>252</v>
      </c>
      <c r="B253" s="116" t="s">
        <v>724</v>
      </c>
      <c r="C253" s="117" t="s">
        <v>725</v>
      </c>
      <c r="D253" s="116" t="s">
        <v>334</v>
      </c>
      <c r="E253" s="118">
        <v>0</v>
      </c>
      <c r="F253" s="119"/>
      <c r="G253" s="120"/>
      <c r="H253" s="120"/>
      <c r="I253" s="113"/>
      <c r="J253" s="121"/>
      <c r="K253" s="121"/>
      <c r="L253" s="121"/>
      <c r="M253" s="121"/>
      <c r="P253" s="115">
        <v>252</v>
      </c>
      <c r="Q253" s="116" t="s">
        <v>724</v>
      </c>
      <c r="R253" s="117" t="s">
        <v>725</v>
      </c>
      <c r="S253" s="116" t="s">
        <v>334</v>
      </c>
      <c r="T253" s="118">
        <v>0</v>
      </c>
      <c r="U253" s="119"/>
      <c r="V253" s="120"/>
      <c r="W253" s="113"/>
      <c r="X253" s="121">
        <v>0</v>
      </c>
      <c r="Y253" s="121">
        <v>0</v>
      </c>
      <c r="Z253" s="121">
        <v>0</v>
      </c>
      <c r="AA253" s="121">
        <v>0</v>
      </c>
      <c r="AB253" s="122">
        <v>0</v>
      </c>
      <c r="AC253" s="122">
        <v>0</v>
      </c>
    </row>
    <row r="254" spans="1:29" ht="74.25" x14ac:dyDescent="0.25">
      <c r="A254" s="115">
        <v>253</v>
      </c>
      <c r="B254" s="116" t="s">
        <v>726</v>
      </c>
      <c r="C254" s="117" t="s">
        <v>725</v>
      </c>
      <c r="D254" s="116" t="s">
        <v>334</v>
      </c>
      <c r="E254" s="118">
        <v>0</v>
      </c>
      <c r="F254" s="119"/>
      <c r="G254" s="120"/>
      <c r="H254" s="120"/>
      <c r="I254" s="113"/>
      <c r="J254" s="121"/>
      <c r="K254" s="121"/>
      <c r="L254" s="121"/>
      <c r="M254" s="121"/>
      <c r="P254" s="115">
        <v>253</v>
      </c>
      <c r="Q254" s="116" t="s">
        <v>726</v>
      </c>
      <c r="R254" s="117" t="s">
        <v>725</v>
      </c>
      <c r="S254" s="116" t="s">
        <v>334</v>
      </c>
      <c r="T254" s="118">
        <v>0</v>
      </c>
      <c r="U254" s="119"/>
      <c r="V254" s="120"/>
      <c r="W254" s="113"/>
      <c r="X254" s="121">
        <v>0</v>
      </c>
      <c r="Y254" s="121">
        <v>0</v>
      </c>
      <c r="Z254" s="121">
        <v>0</v>
      </c>
      <c r="AA254" s="121">
        <v>0</v>
      </c>
      <c r="AB254" s="122">
        <v>0</v>
      </c>
      <c r="AC254" s="122">
        <v>0</v>
      </c>
    </row>
    <row r="255" spans="1:29" ht="107.25" x14ac:dyDescent="0.25">
      <c r="A255" s="115">
        <v>254</v>
      </c>
      <c r="B255" s="116" t="s">
        <v>727</v>
      </c>
      <c r="C255" s="117" t="s">
        <v>728</v>
      </c>
      <c r="D255" s="116" t="s">
        <v>687</v>
      </c>
      <c r="E255" s="118">
        <v>0</v>
      </c>
      <c r="F255" s="119"/>
      <c r="G255" s="120"/>
      <c r="H255" s="120"/>
      <c r="I255" s="113"/>
      <c r="J255" s="121"/>
      <c r="K255" s="121"/>
      <c r="L255" s="121"/>
      <c r="M255" s="121"/>
      <c r="P255" s="115">
        <v>254</v>
      </c>
      <c r="Q255" s="116" t="s">
        <v>727</v>
      </c>
      <c r="R255" s="117" t="s">
        <v>728</v>
      </c>
      <c r="S255" s="116" t="s">
        <v>687</v>
      </c>
      <c r="T255" s="118">
        <v>0</v>
      </c>
      <c r="U255" s="119"/>
      <c r="V255" s="120"/>
      <c r="W255" s="113"/>
      <c r="X255" s="121">
        <v>0</v>
      </c>
      <c r="Y255" s="121">
        <v>0</v>
      </c>
      <c r="Z255" s="121">
        <v>0</v>
      </c>
      <c r="AA255" s="121">
        <v>0</v>
      </c>
      <c r="AB255" s="122">
        <v>0</v>
      </c>
      <c r="AC255" s="122">
        <v>0</v>
      </c>
    </row>
    <row r="256" spans="1:29" ht="107.25" x14ac:dyDescent="0.25">
      <c r="A256" s="115">
        <v>255</v>
      </c>
      <c r="B256" s="116" t="s">
        <v>729</v>
      </c>
      <c r="C256" s="117" t="s">
        <v>728</v>
      </c>
      <c r="D256" s="116" t="s">
        <v>687</v>
      </c>
      <c r="E256" s="118">
        <v>0</v>
      </c>
      <c r="F256" s="119"/>
      <c r="G256" s="120"/>
      <c r="H256" s="120"/>
      <c r="I256" s="113"/>
      <c r="J256" s="121"/>
      <c r="K256" s="121"/>
      <c r="L256" s="121"/>
      <c r="M256" s="121"/>
      <c r="P256" s="115">
        <v>255</v>
      </c>
      <c r="Q256" s="116" t="s">
        <v>729</v>
      </c>
      <c r="R256" s="117" t="s">
        <v>728</v>
      </c>
      <c r="S256" s="116" t="s">
        <v>687</v>
      </c>
      <c r="T256" s="118">
        <v>0</v>
      </c>
      <c r="U256" s="119"/>
      <c r="V256" s="120"/>
      <c r="W256" s="113"/>
      <c r="X256" s="121">
        <v>0</v>
      </c>
      <c r="Y256" s="121">
        <v>0</v>
      </c>
      <c r="Z256" s="121">
        <v>0</v>
      </c>
      <c r="AA256" s="121">
        <v>0</v>
      </c>
      <c r="AB256" s="122">
        <v>0</v>
      </c>
      <c r="AC256" s="122">
        <v>0</v>
      </c>
    </row>
    <row r="257" spans="1:29" ht="66" x14ac:dyDescent="0.25">
      <c r="A257" s="115">
        <v>256</v>
      </c>
      <c r="B257" s="116" t="s">
        <v>730</v>
      </c>
      <c r="C257" s="117" t="s">
        <v>731</v>
      </c>
      <c r="D257" s="116" t="s">
        <v>334</v>
      </c>
      <c r="E257" s="118">
        <v>0</v>
      </c>
      <c r="F257" s="119"/>
      <c r="G257" s="120"/>
      <c r="H257" s="120"/>
      <c r="I257" s="123"/>
      <c r="J257" s="121"/>
      <c r="K257" s="121"/>
      <c r="L257" s="121"/>
      <c r="M257" s="121"/>
      <c r="P257" s="115">
        <v>256</v>
      </c>
      <c r="Q257" s="116" t="s">
        <v>730</v>
      </c>
      <c r="R257" s="117" t="s">
        <v>731</v>
      </c>
      <c r="S257" s="116" t="s">
        <v>334</v>
      </c>
      <c r="T257" s="118">
        <v>1</v>
      </c>
      <c r="U257" s="119"/>
      <c r="V257" s="120"/>
      <c r="W257" s="113"/>
      <c r="X257" s="121">
        <v>1</v>
      </c>
      <c r="Y257" s="121">
        <v>0</v>
      </c>
      <c r="Z257" s="121">
        <v>0</v>
      </c>
      <c r="AA257" s="121">
        <v>0</v>
      </c>
      <c r="AB257" s="122">
        <v>1</v>
      </c>
      <c r="AC257" s="122">
        <v>1</v>
      </c>
    </row>
    <row r="258" spans="1:29" ht="66" x14ac:dyDescent="0.25">
      <c r="A258" s="115">
        <v>257</v>
      </c>
      <c r="B258" s="116" t="s">
        <v>732</v>
      </c>
      <c r="C258" s="117" t="s">
        <v>731</v>
      </c>
      <c r="D258" s="116" t="s">
        <v>334</v>
      </c>
      <c r="E258" s="118">
        <v>0</v>
      </c>
      <c r="F258" s="119"/>
      <c r="G258" s="120"/>
      <c r="H258" s="120"/>
      <c r="I258" s="113"/>
      <c r="J258" s="121"/>
      <c r="K258" s="121"/>
      <c r="L258" s="121"/>
      <c r="M258" s="121"/>
      <c r="P258" s="115">
        <v>257</v>
      </c>
      <c r="Q258" s="116" t="s">
        <v>732</v>
      </c>
      <c r="R258" s="117" t="s">
        <v>731</v>
      </c>
      <c r="S258" s="116" t="s">
        <v>334</v>
      </c>
      <c r="T258" s="118">
        <v>0</v>
      </c>
      <c r="U258" s="119"/>
      <c r="V258" s="120"/>
      <c r="W258" s="113"/>
      <c r="X258" s="121">
        <v>0</v>
      </c>
      <c r="Y258" s="121">
        <v>0</v>
      </c>
      <c r="Z258" s="121">
        <v>0</v>
      </c>
      <c r="AA258" s="121">
        <v>0</v>
      </c>
      <c r="AB258" s="122">
        <v>0</v>
      </c>
      <c r="AC258" s="122">
        <v>0</v>
      </c>
    </row>
    <row r="259" spans="1:29" ht="156.75" x14ac:dyDescent="0.25">
      <c r="A259" s="115">
        <v>258</v>
      </c>
      <c r="B259" s="116" t="s">
        <v>733</v>
      </c>
      <c r="C259" s="117" t="s">
        <v>734</v>
      </c>
      <c r="D259" s="116" t="s">
        <v>687</v>
      </c>
      <c r="E259" s="118">
        <v>0</v>
      </c>
      <c r="F259" s="119"/>
      <c r="G259" s="120"/>
      <c r="H259" s="120"/>
      <c r="I259" s="113"/>
      <c r="J259" s="121"/>
      <c r="K259" s="121"/>
      <c r="L259" s="121"/>
      <c r="M259" s="121"/>
      <c r="P259" s="115">
        <v>258</v>
      </c>
      <c r="Q259" s="116" t="s">
        <v>733</v>
      </c>
      <c r="R259" s="117" t="s">
        <v>734</v>
      </c>
      <c r="S259" s="116" t="s">
        <v>687</v>
      </c>
      <c r="T259" s="118">
        <v>0</v>
      </c>
      <c r="U259" s="119"/>
      <c r="V259" s="120"/>
      <c r="W259" s="113"/>
      <c r="X259" s="121">
        <v>0</v>
      </c>
      <c r="Y259" s="121">
        <v>0</v>
      </c>
      <c r="Z259" s="121">
        <v>0</v>
      </c>
      <c r="AA259" s="121">
        <v>0</v>
      </c>
      <c r="AB259" s="122">
        <v>0</v>
      </c>
      <c r="AC259" s="122">
        <v>0</v>
      </c>
    </row>
    <row r="260" spans="1:29" ht="156.75" x14ac:dyDescent="0.25">
      <c r="A260" s="115">
        <v>259</v>
      </c>
      <c r="B260" s="116" t="s">
        <v>735</v>
      </c>
      <c r="C260" s="117" t="s">
        <v>734</v>
      </c>
      <c r="D260" s="116" t="s">
        <v>687</v>
      </c>
      <c r="E260" s="118">
        <v>0</v>
      </c>
      <c r="F260" s="119"/>
      <c r="G260" s="120"/>
      <c r="H260" s="120"/>
      <c r="I260" s="113"/>
      <c r="J260" s="121"/>
      <c r="K260" s="121"/>
      <c r="L260" s="121"/>
      <c r="M260" s="121"/>
      <c r="P260" s="115">
        <v>259</v>
      </c>
      <c r="Q260" s="116" t="s">
        <v>735</v>
      </c>
      <c r="R260" s="117" t="s">
        <v>734</v>
      </c>
      <c r="S260" s="116" t="s">
        <v>687</v>
      </c>
      <c r="T260" s="118">
        <v>0</v>
      </c>
      <c r="U260" s="119"/>
      <c r="V260" s="120"/>
      <c r="W260" s="113"/>
      <c r="X260" s="121">
        <v>0</v>
      </c>
      <c r="Y260" s="121">
        <v>0</v>
      </c>
      <c r="Z260" s="121">
        <v>0</v>
      </c>
      <c r="AA260" s="121">
        <v>0</v>
      </c>
      <c r="AB260" s="122">
        <v>0</v>
      </c>
      <c r="AC260" s="122">
        <v>0</v>
      </c>
    </row>
    <row r="261" spans="1:29" ht="156.75" x14ac:dyDescent="0.25">
      <c r="A261" s="115">
        <v>260</v>
      </c>
      <c r="B261" s="116" t="s">
        <v>736</v>
      </c>
      <c r="C261" s="117" t="s">
        <v>737</v>
      </c>
      <c r="D261" s="116" t="s">
        <v>687</v>
      </c>
      <c r="E261" s="118">
        <v>0</v>
      </c>
      <c r="F261" s="119"/>
      <c r="G261" s="120"/>
      <c r="H261" s="120"/>
      <c r="I261" s="113"/>
      <c r="J261" s="121"/>
      <c r="K261" s="121"/>
      <c r="L261" s="121"/>
      <c r="M261" s="121"/>
      <c r="P261" s="115">
        <v>260</v>
      </c>
      <c r="Q261" s="116" t="s">
        <v>736</v>
      </c>
      <c r="R261" s="117" t="s">
        <v>737</v>
      </c>
      <c r="S261" s="116" t="s">
        <v>687</v>
      </c>
      <c r="T261" s="118">
        <v>0</v>
      </c>
      <c r="U261" s="119"/>
      <c r="V261" s="120"/>
      <c r="W261" s="113"/>
      <c r="X261" s="121">
        <v>0</v>
      </c>
      <c r="Y261" s="121">
        <v>0</v>
      </c>
      <c r="Z261" s="121">
        <v>0</v>
      </c>
      <c r="AA261" s="121">
        <v>0</v>
      </c>
      <c r="AB261" s="122">
        <v>0</v>
      </c>
      <c r="AC261" s="122">
        <v>0</v>
      </c>
    </row>
    <row r="262" spans="1:29" ht="156.75" x14ac:dyDescent="0.25">
      <c r="A262" s="115">
        <v>261</v>
      </c>
      <c r="B262" s="116" t="s">
        <v>738</v>
      </c>
      <c r="C262" s="117" t="s">
        <v>737</v>
      </c>
      <c r="D262" s="116" t="s">
        <v>687</v>
      </c>
      <c r="E262" s="118">
        <v>0</v>
      </c>
      <c r="F262" s="119"/>
      <c r="G262" s="120"/>
      <c r="H262" s="120"/>
      <c r="I262" s="113"/>
      <c r="J262" s="121"/>
      <c r="K262" s="121"/>
      <c r="L262" s="121"/>
      <c r="M262" s="121"/>
      <c r="P262" s="115">
        <v>261</v>
      </c>
      <c r="Q262" s="116" t="s">
        <v>738</v>
      </c>
      <c r="R262" s="117" t="s">
        <v>737</v>
      </c>
      <c r="S262" s="116" t="s">
        <v>687</v>
      </c>
      <c r="T262" s="118">
        <v>0</v>
      </c>
      <c r="U262" s="119"/>
      <c r="V262" s="120"/>
      <c r="W262" s="113"/>
      <c r="X262" s="121">
        <v>0</v>
      </c>
      <c r="Y262" s="121">
        <v>0</v>
      </c>
      <c r="Z262" s="121">
        <v>0</v>
      </c>
      <c r="AA262" s="121">
        <v>0</v>
      </c>
      <c r="AB262" s="122">
        <v>0</v>
      </c>
      <c r="AC262" s="122">
        <v>0</v>
      </c>
    </row>
    <row r="263" spans="1:29" ht="33" x14ac:dyDescent="0.25">
      <c r="A263" s="115">
        <v>262</v>
      </c>
      <c r="B263" s="116" t="s">
        <v>739</v>
      </c>
      <c r="C263" s="117" t="s">
        <v>740</v>
      </c>
      <c r="D263" s="116" t="s">
        <v>334</v>
      </c>
      <c r="E263" s="118">
        <v>0</v>
      </c>
      <c r="F263" s="119"/>
      <c r="G263" s="120"/>
      <c r="H263" s="120"/>
      <c r="I263" s="113"/>
      <c r="J263" s="121"/>
      <c r="K263" s="121"/>
      <c r="L263" s="121"/>
      <c r="M263" s="121"/>
      <c r="P263" s="115">
        <v>262</v>
      </c>
      <c r="Q263" s="116" t="s">
        <v>739</v>
      </c>
      <c r="R263" s="117" t="s">
        <v>740</v>
      </c>
      <c r="S263" s="116" t="s">
        <v>334</v>
      </c>
      <c r="T263" s="118">
        <v>0</v>
      </c>
      <c r="U263" s="119"/>
      <c r="V263" s="120"/>
      <c r="W263" s="113"/>
      <c r="X263" s="121">
        <v>0</v>
      </c>
      <c r="Y263" s="121">
        <v>0</v>
      </c>
      <c r="Z263" s="121">
        <v>0</v>
      </c>
      <c r="AA263" s="121">
        <v>0</v>
      </c>
      <c r="AB263" s="122">
        <v>0</v>
      </c>
      <c r="AC263" s="122">
        <v>0</v>
      </c>
    </row>
    <row r="264" spans="1:29" ht="33" x14ac:dyDescent="0.25">
      <c r="A264" s="115">
        <v>263</v>
      </c>
      <c r="B264" s="116" t="s">
        <v>741</v>
      </c>
      <c r="C264" s="117" t="s">
        <v>740</v>
      </c>
      <c r="D264" s="116" t="s">
        <v>334</v>
      </c>
      <c r="E264" s="118">
        <v>0</v>
      </c>
      <c r="F264" s="119"/>
      <c r="G264" s="120"/>
      <c r="H264" s="120"/>
      <c r="I264" s="113"/>
      <c r="J264" s="121"/>
      <c r="K264" s="121"/>
      <c r="L264" s="121"/>
      <c r="M264" s="121"/>
      <c r="P264" s="115">
        <v>263</v>
      </c>
      <c r="Q264" s="116" t="s">
        <v>741</v>
      </c>
      <c r="R264" s="117" t="s">
        <v>740</v>
      </c>
      <c r="S264" s="116" t="s">
        <v>334</v>
      </c>
      <c r="T264" s="118">
        <v>0</v>
      </c>
      <c r="U264" s="119"/>
      <c r="V264" s="120"/>
      <c r="W264" s="113"/>
      <c r="X264" s="121">
        <v>0</v>
      </c>
      <c r="Y264" s="121">
        <v>0</v>
      </c>
      <c r="Z264" s="121">
        <v>0</v>
      </c>
      <c r="AA264" s="121">
        <v>0</v>
      </c>
      <c r="AB264" s="122">
        <v>0</v>
      </c>
      <c r="AC264" s="122">
        <v>0</v>
      </c>
    </row>
    <row r="265" spans="1:29" ht="57.75" x14ac:dyDescent="0.25">
      <c r="A265" s="115">
        <v>264</v>
      </c>
      <c r="B265" s="116" t="s">
        <v>742</v>
      </c>
      <c r="C265" s="117" t="s">
        <v>743</v>
      </c>
      <c r="D265" s="116" t="s">
        <v>334</v>
      </c>
      <c r="E265" s="118">
        <v>0</v>
      </c>
      <c r="F265" s="119"/>
      <c r="G265" s="120"/>
      <c r="H265" s="120"/>
      <c r="I265" s="113"/>
      <c r="J265" s="121"/>
      <c r="K265" s="121"/>
      <c r="L265" s="121"/>
      <c r="M265" s="121"/>
      <c r="P265" s="115">
        <v>264</v>
      </c>
      <c r="Q265" s="116" t="s">
        <v>742</v>
      </c>
      <c r="R265" s="117" t="s">
        <v>743</v>
      </c>
      <c r="S265" s="116" t="s">
        <v>334</v>
      </c>
      <c r="T265" s="118">
        <v>0</v>
      </c>
      <c r="U265" s="119"/>
      <c r="V265" s="120"/>
      <c r="W265" s="113"/>
      <c r="X265" s="121">
        <v>0</v>
      </c>
      <c r="Y265" s="121">
        <v>0</v>
      </c>
      <c r="Z265" s="121">
        <v>0</v>
      </c>
      <c r="AA265" s="121">
        <v>0</v>
      </c>
      <c r="AB265" s="122">
        <v>0</v>
      </c>
      <c r="AC265" s="122">
        <v>0</v>
      </c>
    </row>
    <row r="266" spans="1:29" ht="57.75" x14ac:dyDescent="0.25">
      <c r="A266" s="115">
        <v>265</v>
      </c>
      <c r="B266" s="116" t="s">
        <v>744</v>
      </c>
      <c r="C266" s="117" t="s">
        <v>743</v>
      </c>
      <c r="D266" s="116" t="s">
        <v>334</v>
      </c>
      <c r="E266" s="118">
        <v>0</v>
      </c>
      <c r="F266" s="119"/>
      <c r="G266" s="120"/>
      <c r="H266" s="120"/>
      <c r="I266" s="113"/>
      <c r="J266" s="121"/>
      <c r="K266" s="121"/>
      <c r="L266" s="121"/>
      <c r="M266" s="121"/>
      <c r="P266" s="115">
        <v>265</v>
      </c>
      <c r="Q266" s="116" t="s">
        <v>744</v>
      </c>
      <c r="R266" s="117" t="s">
        <v>743</v>
      </c>
      <c r="S266" s="116" t="s">
        <v>334</v>
      </c>
      <c r="T266" s="118">
        <v>0</v>
      </c>
      <c r="U266" s="119"/>
      <c r="V266" s="120"/>
      <c r="W266" s="113"/>
      <c r="X266" s="121">
        <v>0</v>
      </c>
      <c r="Y266" s="121">
        <v>0</v>
      </c>
      <c r="Z266" s="121">
        <v>0</v>
      </c>
      <c r="AA266" s="121">
        <v>0</v>
      </c>
      <c r="AB266" s="122">
        <v>0</v>
      </c>
      <c r="AC266" s="122">
        <v>0</v>
      </c>
    </row>
    <row r="267" spans="1:29" ht="57.75" x14ac:dyDescent="0.25">
      <c r="A267" s="115">
        <v>266</v>
      </c>
      <c r="B267" s="116" t="s">
        <v>745</v>
      </c>
      <c r="C267" s="117" t="s">
        <v>746</v>
      </c>
      <c r="D267" s="116" t="s">
        <v>334</v>
      </c>
      <c r="E267" s="118">
        <v>0</v>
      </c>
      <c r="F267" s="119"/>
      <c r="G267" s="120"/>
      <c r="H267" s="120"/>
      <c r="I267" s="113"/>
      <c r="J267" s="121"/>
      <c r="K267" s="121"/>
      <c r="L267" s="121"/>
      <c r="M267" s="121"/>
      <c r="P267" s="115">
        <v>266</v>
      </c>
      <c r="Q267" s="116" t="s">
        <v>745</v>
      </c>
      <c r="R267" s="117" t="s">
        <v>746</v>
      </c>
      <c r="S267" s="116" t="s">
        <v>334</v>
      </c>
      <c r="T267" s="118">
        <v>0</v>
      </c>
      <c r="U267" s="119"/>
      <c r="V267" s="120"/>
      <c r="W267" s="113"/>
      <c r="X267" s="121">
        <v>0</v>
      </c>
      <c r="Y267" s="121">
        <v>0</v>
      </c>
      <c r="Z267" s="121">
        <v>0</v>
      </c>
      <c r="AA267" s="121">
        <v>0</v>
      </c>
      <c r="AB267" s="122">
        <v>0</v>
      </c>
      <c r="AC267" s="122">
        <v>0</v>
      </c>
    </row>
    <row r="268" spans="1:29" ht="57.75" x14ac:dyDescent="0.25">
      <c r="A268" s="115">
        <v>267</v>
      </c>
      <c r="B268" s="116" t="s">
        <v>747</v>
      </c>
      <c r="C268" s="117" t="s">
        <v>746</v>
      </c>
      <c r="D268" s="116" t="s">
        <v>334</v>
      </c>
      <c r="E268" s="118">
        <v>0</v>
      </c>
      <c r="F268" s="119"/>
      <c r="G268" s="120"/>
      <c r="H268" s="120"/>
      <c r="I268" s="113"/>
      <c r="J268" s="121"/>
      <c r="K268" s="121"/>
      <c r="L268" s="121"/>
      <c r="M268" s="121"/>
      <c r="P268" s="115">
        <v>267</v>
      </c>
      <c r="Q268" s="116" t="s">
        <v>747</v>
      </c>
      <c r="R268" s="117" t="s">
        <v>746</v>
      </c>
      <c r="S268" s="116" t="s">
        <v>334</v>
      </c>
      <c r="T268" s="118">
        <v>0</v>
      </c>
      <c r="U268" s="119"/>
      <c r="V268" s="120"/>
      <c r="W268" s="113"/>
      <c r="X268" s="121">
        <v>0</v>
      </c>
      <c r="Y268" s="121">
        <v>0</v>
      </c>
      <c r="Z268" s="121">
        <v>0</v>
      </c>
      <c r="AA268" s="121">
        <v>0</v>
      </c>
      <c r="AB268" s="122">
        <v>0</v>
      </c>
      <c r="AC268" s="122">
        <v>0</v>
      </c>
    </row>
    <row r="269" spans="1:29" ht="90.75" x14ac:dyDescent="0.25">
      <c r="A269" s="115">
        <v>268</v>
      </c>
      <c r="B269" s="116" t="s">
        <v>748</v>
      </c>
      <c r="C269" s="117" t="s">
        <v>749</v>
      </c>
      <c r="D269" s="116" t="s">
        <v>334</v>
      </c>
      <c r="E269" s="118">
        <v>0</v>
      </c>
      <c r="F269" s="119"/>
      <c r="G269" s="120"/>
      <c r="H269" s="120"/>
      <c r="I269" s="113"/>
      <c r="J269" s="121"/>
      <c r="K269" s="121"/>
      <c r="L269" s="121"/>
      <c r="M269" s="121"/>
      <c r="P269" s="115">
        <v>268</v>
      </c>
      <c r="Q269" s="116" t="s">
        <v>748</v>
      </c>
      <c r="R269" s="117" t="s">
        <v>749</v>
      </c>
      <c r="S269" s="116" t="s">
        <v>334</v>
      </c>
      <c r="T269" s="118">
        <v>0</v>
      </c>
      <c r="U269" s="119"/>
      <c r="V269" s="120"/>
      <c r="W269" s="113"/>
      <c r="X269" s="121">
        <v>0</v>
      </c>
      <c r="Y269" s="121">
        <v>0</v>
      </c>
      <c r="Z269" s="121">
        <v>0</v>
      </c>
      <c r="AA269" s="121">
        <v>0</v>
      </c>
      <c r="AB269" s="122">
        <v>0</v>
      </c>
      <c r="AC269" s="122">
        <v>0</v>
      </c>
    </row>
    <row r="270" spans="1:29" ht="90.75" x14ac:dyDescent="0.25">
      <c r="A270" s="115">
        <v>269</v>
      </c>
      <c r="B270" s="116" t="s">
        <v>750</v>
      </c>
      <c r="C270" s="117" t="s">
        <v>749</v>
      </c>
      <c r="D270" s="116" t="s">
        <v>334</v>
      </c>
      <c r="E270" s="118">
        <v>0</v>
      </c>
      <c r="F270" s="119"/>
      <c r="G270" s="120"/>
      <c r="H270" s="120"/>
      <c r="I270" s="113"/>
      <c r="J270" s="121"/>
      <c r="K270" s="121"/>
      <c r="L270" s="121"/>
      <c r="M270" s="121"/>
      <c r="P270" s="115">
        <v>269</v>
      </c>
      <c r="Q270" s="116" t="s">
        <v>750</v>
      </c>
      <c r="R270" s="117" t="s">
        <v>749</v>
      </c>
      <c r="S270" s="116" t="s">
        <v>334</v>
      </c>
      <c r="T270" s="118">
        <v>0</v>
      </c>
      <c r="U270" s="119"/>
      <c r="V270" s="120"/>
      <c r="W270" s="113"/>
      <c r="X270" s="121">
        <v>0</v>
      </c>
      <c r="Y270" s="121">
        <v>0</v>
      </c>
      <c r="Z270" s="121">
        <v>0</v>
      </c>
      <c r="AA270" s="121">
        <v>0</v>
      </c>
      <c r="AB270" s="122">
        <v>0</v>
      </c>
      <c r="AC270" s="122">
        <v>0</v>
      </c>
    </row>
    <row r="271" spans="1:29" ht="90.75" x14ac:dyDescent="0.25">
      <c r="A271" s="115">
        <v>270</v>
      </c>
      <c r="B271" s="116" t="s">
        <v>751</v>
      </c>
      <c r="C271" s="117" t="s">
        <v>752</v>
      </c>
      <c r="D271" s="116" t="s">
        <v>334</v>
      </c>
      <c r="E271" s="118">
        <v>0</v>
      </c>
      <c r="F271" s="119"/>
      <c r="G271" s="120"/>
      <c r="H271" s="120"/>
      <c r="I271" s="113"/>
      <c r="J271" s="121"/>
      <c r="K271" s="121"/>
      <c r="L271" s="121"/>
      <c r="M271" s="121"/>
      <c r="P271" s="115">
        <v>270</v>
      </c>
      <c r="Q271" s="116" t="s">
        <v>751</v>
      </c>
      <c r="R271" s="117" t="s">
        <v>752</v>
      </c>
      <c r="S271" s="116" t="s">
        <v>334</v>
      </c>
      <c r="T271" s="118">
        <v>0</v>
      </c>
      <c r="U271" s="119"/>
      <c r="V271" s="120"/>
      <c r="W271" s="113"/>
      <c r="X271" s="121">
        <v>0</v>
      </c>
      <c r="Y271" s="121">
        <v>0</v>
      </c>
      <c r="Z271" s="121">
        <v>0</v>
      </c>
      <c r="AA271" s="121">
        <v>0</v>
      </c>
      <c r="AB271" s="122">
        <v>0</v>
      </c>
      <c r="AC271" s="122">
        <v>0</v>
      </c>
    </row>
    <row r="272" spans="1:29" ht="90.75" x14ac:dyDescent="0.25">
      <c r="A272" s="115">
        <v>271</v>
      </c>
      <c r="B272" s="116" t="s">
        <v>753</v>
      </c>
      <c r="C272" s="117" t="s">
        <v>752</v>
      </c>
      <c r="D272" s="116" t="s">
        <v>334</v>
      </c>
      <c r="E272" s="118">
        <v>0</v>
      </c>
      <c r="F272" s="119"/>
      <c r="G272" s="120"/>
      <c r="H272" s="120"/>
      <c r="I272" s="113"/>
      <c r="J272" s="121"/>
      <c r="K272" s="121"/>
      <c r="L272" s="121"/>
      <c r="M272" s="121"/>
      <c r="P272" s="115">
        <v>271</v>
      </c>
      <c r="Q272" s="116" t="s">
        <v>753</v>
      </c>
      <c r="R272" s="117" t="s">
        <v>752</v>
      </c>
      <c r="S272" s="116" t="s">
        <v>334</v>
      </c>
      <c r="T272" s="118">
        <v>0</v>
      </c>
      <c r="U272" s="119"/>
      <c r="V272" s="120"/>
      <c r="W272" s="113"/>
      <c r="X272" s="121">
        <v>0</v>
      </c>
      <c r="Y272" s="121">
        <v>0</v>
      </c>
      <c r="Z272" s="121">
        <v>0</v>
      </c>
      <c r="AA272" s="121">
        <v>0</v>
      </c>
      <c r="AB272" s="122">
        <v>0</v>
      </c>
      <c r="AC272" s="122">
        <v>0</v>
      </c>
    </row>
    <row r="273" spans="1:29" ht="33" x14ac:dyDescent="0.25">
      <c r="A273" s="115">
        <v>272</v>
      </c>
      <c r="B273" s="116" t="s">
        <v>754</v>
      </c>
      <c r="C273" s="117" t="s">
        <v>755</v>
      </c>
      <c r="D273" s="116" t="s">
        <v>334</v>
      </c>
      <c r="E273" s="118">
        <v>0</v>
      </c>
      <c r="F273" s="119"/>
      <c r="G273" s="120"/>
      <c r="H273" s="120"/>
      <c r="I273" s="113"/>
      <c r="J273" s="121"/>
      <c r="K273" s="121"/>
      <c r="L273" s="121"/>
      <c r="M273" s="121"/>
      <c r="P273" s="115">
        <v>272</v>
      </c>
      <c r="Q273" s="116" t="s">
        <v>754</v>
      </c>
      <c r="R273" s="117" t="s">
        <v>755</v>
      </c>
      <c r="S273" s="116" t="s">
        <v>334</v>
      </c>
      <c r="T273" s="118">
        <v>0</v>
      </c>
      <c r="U273" s="119"/>
      <c r="V273" s="120"/>
      <c r="W273" s="113"/>
      <c r="X273" s="121">
        <v>0</v>
      </c>
      <c r="Y273" s="121">
        <v>0</v>
      </c>
      <c r="Z273" s="121">
        <v>0</v>
      </c>
      <c r="AA273" s="121">
        <v>0</v>
      </c>
      <c r="AB273" s="122">
        <v>0</v>
      </c>
      <c r="AC273" s="122">
        <v>0</v>
      </c>
    </row>
    <row r="274" spans="1:29" ht="33" x14ac:dyDescent="0.25">
      <c r="A274" s="115">
        <v>273</v>
      </c>
      <c r="B274" s="116" t="s">
        <v>756</v>
      </c>
      <c r="C274" s="117" t="s">
        <v>755</v>
      </c>
      <c r="D274" s="116" t="s">
        <v>334</v>
      </c>
      <c r="E274" s="118">
        <v>0</v>
      </c>
      <c r="F274" s="119"/>
      <c r="G274" s="120"/>
      <c r="H274" s="120"/>
      <c r="I274" s="113"/>
      <c r="J274" s="121"/>
      <c r="K274" s="121"/>
      <c r="L274" s="121"/>
      <c r="M274" s="121"/>
      <c r="P274" s="115">
        <v>273</v>
      </c>
      <c r="Q274" s="116" t="s">
        <v>756</v>
      </c>
      <c r="R274" s="117" t="s">
        <v>755</v>
      </c>
      <c r="S274" s="116" t="s">
        <v>334</v>
      </c>
      <c r="T274" s="118">
        <v>0</v>
      </c>
      <c r="U274" s="119"/>
      <c r="V274" s="120"/>
      <c r="W274" s="113"/>
      <c r="X274" s="121">
        <v>0</v>
      </c>
      <c r="Y274" s="121">
        <v>0</v>
      </c>
      <c r="Z274" s="121">
        <v>0</v>
      </c>
      <c r="AA274" s="121">
        <v>0</v>
      </c>
      <c r="AB274" s="122">
        <v>0</v>
      </c>
      <c r="AC274" s="122">
        <v>0</v>
      </c>
    </row>
    <row r="275" spans="1:29" ht="49.5" x14ac:dyDescent="0.25">
      <c r="A275" s="115">
        <v>274</v>
      </c>
      <c r="B275" s="116" t="s">
        <v>757</v>
      </c>
      <c r="C275" s="117" t="s">
        <v>758</v>
      </c>
      <c r="D275" s="116" t="s">
        <v>334</v>
      </c>
      <c r="E275" s="118">
        <v>0</v>
      </c>
      <c r="F275" s="119"/>
      <c r="G275" s="120"/>
      <c r="H275" s="120"/>
      <c r="I275" s="123"/>
      <c r="J275" s="121"/>
      <c r="K275" s="121"/>
      <c r="L275" s="121"/>
      <c r="M275" s="121"/>
      <c r="P275" s="115">
        <v>274</v>
      </c>
      <c r="Q275" s="116" t="s">
        <v>757</v>
      </c>
      <c r="R275" s="117" t="s">
        <v>758</v>
      </c>
      <c r="S275" s="116" t="s">
        <v>334</v>
      </c>
      <c r="T275" s="118">
        <v>2</v>
      </c>
      <c r="U275" s="119"/>
      <c r="V275" s="120"/>
      <c r="W275" s="113"/>
      <c r="X275" s="121">
        <v>1</v>
      </c>
      <c r="Y275" s="121">
        <v>1</v>
      </c>
      <c r="Z275" s="121">
        <v>0</v>
      </c>
      <c r="AA275" s="121">
        <v>0</v>
      </c>
      <c r="AB275" s="122">
        <v>2</v>
      </c>
      <c r="AC275" s="122">
        <v>2</v>
      </c>
    </row>
    <row r="276" spans="1:29" ht="49.5" x14ac:dyDescent="0.25">
      <c r="A276" s="115">
        <v>275</v>
      </c>
      <c r="B276" s="116" t="s">
        <v>759</v>
      </c>
      <c r="C276" s="117" t="s">
        <v>758</v>
      </c>
      <c r="D276" s="116" t="s">
        <v>334</v>
      </c>
      <c r="E276" s="118">
        <v>0</v>
      </c>
      <c r="F276" s="119"/>
      <c r="G276" s="120"/>
      <c r="H276" s="120"/>
      <c r="I276" s="113"/>
      <c r="J276" s="121"/>
      <c r="K276" s="121"/>
      <c r="L276" s="121"/>
      <c r="M276" s="121"/>
      <c r="P276" s="115">
        <v>275</v>
      </c>
      <c r="Q276" s="116" t="s">
        <v>759</v>
      </c>
      <c r="R276" s="117" t="s">
        <v>758</v>
      </c>
      <c r="S276" s="116" t="s">
        <v>334</v>
      </c>
      <c r="T276" s="118">
        <v>0</v>
      </c>
      <c r="U276" s="119"/>
      <c r="V276" s="120"/>
      <c r="W276" s="113"/>
      <c r="X276" s="121">
        <v>0</v>
      </c>
      <c r="Y276" s="121">
        <v>0</v>
      </c>
      <c r="Z276" s="121">
        <v>0</v>
      </c>
      <c r="AA276" s="121">
        <v>0</v>
      </c>
      <c r="AB276" s="122">
        <v>0</v>
      </c>
      <c r="AC276" s="122">
        <v>0</v>
      </c>
    </row>
    <row r="277" spans="1:29" ht="49.5" x14ac:dyDescent="0.25">
      <c r="A277" s="115">
        <v>276</v>
      </c>
      <c r="B277" s="116" t="s">
        <v>760</v>
      </c>
      <c r="C277" s="117" t="s">
        <v>761</v>
      </c>
      <c r="D277" s="116" t="s">
        <v>334</v>
      </c>
      <c r="E277" s="118">
        <v>0</v>
      </c>
      <c r="F277" s="119"/>
      <c r="G277" s="120"/>
      <c r="H277" s="120"/>
      <c r="I277" s="113"/>
      <c r="J277" s="121"/>
      <c r="K277" s="121"/>
      <c r="L277" s="121"/>
      <c r="M277" s="121"/>
      <c r="P277" s="115">
        <v>276</v>
      </c>
      <c r="Q277" s="116" t="s">
        <v>760</v>
      </c>
      <c r="R277" s="117" t="s">
        <v>761</v>
      </c>
      <c r="S277" s="116" t="s">
        <v>334</v>
      </c>
      <c r="T277" s="118">
        <v>0</v>
      </c>
      <c r="U277" s="119"/>
      <c r="V277" s="120"/>
      <c r="W277" s="113"/>
      <c r="X277" s="121">
        <v>0</v>
      </c>
      <c r="Y277" s="121">
        <v>0</v>
      </c>
      <c r="Z277" s="121">
        <v>0</v>
      </c>
      <c r="AA277" s="121">
        <v>0</v>
      </c>
      <c r="AB277" s="122">
        <v>0</v>
      </c>
      <c r="AC277" s="122">
        <v>0</v>
      </c>
    </row>
    <row r="278" spans="1:29" ht="49.5" x14ac:dyDescent="0.25">
      <c r="A278" s="115">
        <v>277</v>
      </c>
      <c r="B278" s="116" t="s">
        <v>762</v>
      </c>
      <c r="C278" s="117" t="s">
        <v>761</v>
      </c>
      <c r="D278" s="116" t="s">
        <v>334</v>
      </c>
      <c r="E278" s="118">
        <v>0</v>
      </c>
      <c r="F278" s="119"/>
      <c r="G278" s="120"/>
      <c r="H278" s="120"/>
      <c r="I278" s="113"/>
      <c r="J278" s="121"/>
      <c r="K278" s="121"/>
      <c r="L278" s="121"/>
      <c r="M278" s="121"/>
      <c r="P278" s="115">
        <v>277</v>
      </c>
      <c r="Q278" s="116" t="s">
        <v>762</v>
      </c>
      <c r="R278" s="117" t="s">
        <v>761</v>
      </c>
      <c r="S278" s="116" t="s">
        <v>334</v>
      </c>
      <c r="T278" s="118">
        <v>0</v>
      </c>
      <c r="U278" s="119"/>
      <c r="V278" s="120"/>
      <c r="W278" s="113"/>
      <c r="X278" s="121">
        <v>0</v>
      </c>
      <c r="Y278" s="121">
        <v>0</v>
      </c>
      <c r="Z278" s="121">
        <v>0</v>
      </c>
      <c r="AA278" s="121">
        <v>0</v>
      </c>
      <c r="AB278" s="122">
        <v>0</v>
      </c>
      <c r="AC278" s="122">
        <v>0</v>
      </c>
    </row>
    <row r="279" spans="1:29" ht="82.5" x14ac:dyDescent="0.25">
      <c r="A279" s="115">
        <v>278</v>
      </c>
      <c r="B279" s="116" t="s">
        <v>763</v>
      </c>
      <c r="C279" s="117" t="s">
        <v>764</v>
      </c>
      <c r="D279" s="116" t="s">
        <v>334</v>
      </c>
      <c r="E279" s="118">
        <v>0</v>
      </c>
      <c r="F279" s="119"/>
      <c r="G279" s="120"/>
      <c r="H279" s="120"/>
      <c r="I279" s="113"/>
      <c r="J279" s="121"/>
      <c r="K279" s="121"/>
      <c r="L279" s="121"/>
      <c r="M279" s="121"/>
      <c r="P279" s="115">
        <v>278</v>
      </c>
      <c r="Q279" s="116" t="s">
        <v>763</v>
      </c>
      <c r="R279" s="117" t="s">
        <v>764</v>
      </c>
      <c r="S279" s="116" t="s">
        <v>334</v>
      </c>
      <c r="T279" s="118">
        <v>0</v>
      </c>
      <c r="U279" s="119"/>
      <c r="V279" s="120"/>
      <c r="W279" s="113"/>
      <c r="X279" s="121">
        <v>0</v>
      </c>
      <c r="Y279" s="121">
        <v>0</v>
      </c>
      <c r="Z279" s="121">
        <v>0</v>
      </c>
      <c r="AA279" s="121">
        <v>0</v>
      </c>
      <c r="AB279" s="122">
        <v>0</v>
      </c>
      <c r="AC279" s="122">
        <v>0</v>
      </c>
    </row>
    <row r="280" spans="1:29" ht="82.5" x14ac:dyDescent="0.25">
      <c r="A280" s="115">
        <v>279</v>
      </c>
      <c r="B280" s="116" t="s">
        <v>765</v>
      </c>
      <c r="C280" s="117" t="s">
        <v>764</v>
      </c>
      <c r="D280" s="116" t="s">
        <v>334</v>
      </c>
      <c r="E280" s="118">
        <v>0</v>
      </c>
      <c r="F280" s="119"/>
      <c r="G280" s="120"/>
      <c r="H280" s="120"/>
      <c r="I280" s="113"/>
      <c r="J280" s="121"/>
      <c r="K280" s="121"/>
      <c r="L280" s="121"/>
      <c r="M280" s="121"/>
      <c r="P280" s="115">
        <v>279</v>
      </c>
      <c r="Q280" s="116" t="s">
        <v>765</v>
      </c>
      <c r="R280" s="117" t="s">
        <v>764</v>
      </c>
      <c r="S280" s="116" t="s">
        <v>334</v>
      </c>
      <c r="T280" s="118">
        <v>0</v>
      </c>
      <c r="U280" s="119"/>
      <c r="V280" s="120"/>
      <c r="W280" s="113"/>
      <c r="X280" s="121">
        <v>0</v>
      </c>
      <c r="Y280" s="121">
        <v>0</v>
      </c>
      <c r="Z280" s="121">
        <v>0</v>
      </c>
      <c r="AA280" s="121">
        <v>0</v>
      </c>
      <c r="AB280" s="122">
        <v>0</v>
      </c>
      <c r="AC280" s="122">
        <v>0</v>
      </c>
    </row>
    <row r="281" spans="1:29" ht="24.75" x14ac:dyDescent="0.25">
      <c r="A281" s="115">
        <v>280</v>
      </c>
      <c r="B281" s="116" t="s">
        <v>766</v>
      </c>
      <c r="C281" s="117" t="s">
        <v>767</v>
      </c>
      <c r="D281" s="116" t="s">
        <v>334</v>
      </c>
      <c r="E281" s="118">
        <v>0</v>
      </c>
      <c r="F281" s="119"/>
      <c r="G281" s="120"/>
      <c r="H281" s="120"/>
      <c r="I281" s="113"/>
      <c r="J281" s="121"/>
      <c r="K281" s="121"/>
      <c r="L281" s="121"/>
      <c r="M281" s="121"/>
      <c r="P281" s="115">
        <v>280</v>
      </c>
      <c r="Q281" s="116" t="s">
        <v>766</v>
      </c>
      <c r="R281" s="117" t="s">
        <v>767</v>
      </c>
      <c r="S281" s="116" t="s">
        <v>334</v>
      </c>
      <c r="T281" s="118">
        <v>0</v>
      </c>
      <c r="U281" s="119"/>
      <c r="V281" s="120"/>
      <c r="W281" s="113"/>
      <c r="X281" s="121">
        <v>0</v>
      </c>
      <c r="Y281" s="121">
        <v>0</v>
      </c>
      <c r="Z281" s="121">
        <v>0</v>
      </c>
      <c r="AA281" s="121">
        <v>0</v>
      </c>
      <c r="AB281" s="122">
        <v>0</v>
      </c>
      <c r="AC281" s="122">
        <v>0</v>
      </c>
    </row>
    <row r="282" spans="1:29" ht="57.75" x14ac:dyDescent="0.25">
      <c r="A282" s="115">
        <v>281</v>
      </c>
      <c r="B282" s="116" t="s">
        <v>768</v>
      </c>
      <c r="C282" s="117" t="s">
        <v>769</v>
      </c>
      <c r="D282" s="116" t="s">
        <v>334</v>
      </c>
      <c r="E282" s="118">
        <v>0</v>
      </c>
      <c r="F282" s="119"/>
      <c r="G282" s="120"/>
      <c r="H282" s="120"/>
      <c r="I282" s="113"/>
      <c r="J282" s="121">
        <v>14</v>
      </c>
      <c r="K282" s="121"/>
      <c r="L282" s="121"/>
      <c r="M282" s="121"/>
      <c r="P282" s="115">
        <v>281</v>
      </c>
      <c r="Q282" s="116" t="s">
        <v>768</v>
      </c>
      <c r="R282" s="117" t="s">
        <v>769</v>
      </c>
      <c r="S282" s="116" t="s">
        <v>334</v>
      </c>
      <c r="T282" s="118">
        <v>14</v>
      </c>
      <c r="U282" s="119"/>
      <c r="V282" s="120"/>
      <c r="W282" s="113"/>
      <c r="X282" s="121">
        <v>10</v>
      </c>
      <c r="Y282" s="121">
        <v>4</v>
      </c>
      <c r="Z282" s="121">
        <v>0</v>
      </c>
      <c r="AA282" s="121">
        <v>0</v>
      </c>
      <c r="AB282" s="122">
        <v>14</v>
      </c>
      <c r="AC282" s="122">
        <v>0</v>
      </c>
    </row>
    <row r="283" spans="1:29" ht="57.75" x14ac:dyDescent="0.25">
      <c r="A283" s="115">
        <v>282</v>
      </c>
      <c r="B283" s="116" t="s">
        <v>770</v>
      </c>
      <c r="C283" s="117" t="s">
        <v>769</v>
      </c>
      <c r="D283" s="116" t="s">
        <v>334</v>
      </c>
      <c r="E283" s="118">
        <v>0</v>
      </c>
      <c r="F283" s="119"/>
      <c r="G283" s="120"/>
      <c r="H283" s="120"/>
      <c r="I283" s="113"/>
      <c r="J283" s="121"/>
      <c r="K283" s="121"/>
      <c r="L283" s="121"/>
      <c r="M283" s="121"/>
      <c r="P283" s="115">
        <v>282</v>
      </c>
      <c r="Q283" s="116" t="s">
        <v>770</v>
      </c>
      <c r="R283" s="117" t="s">
        <v>769</v>
      </c>
      <c r="S283" s="116" t="s">
        <v>334</v>
      </c>
      <c r="T283" s="118">
        <v>0</v>
      </c>
      <c r="U283" s="119"/>
      <c r="V283" s="120"/>
      <c r="W283" s="113"/>
      <c r="X283" s="121">
        <v>0</v>
      </c>
      <c r="Y283" s="121">
        <v>0</v>
      </c>
      <c r="Z283" s="121">
        <v>0</v>
      </c>
      <c r="AA283" s="121">
        <v>0</v>
      </c>
      <c r="AB283" s="122">
        <v>0</v>
      </c>
      <c r="AC283" s="122">
        <v>0</v>
      </c>
    </row>
    <row r="284" spans="1:29" ht="57.75" x14ac:dyDescent="0.25">
      <c r="A284" s="115">
        <v>283</v>
      </c>
      <c r="B284" s="116" t="s">
        <v>771</v>
      </c>
      <c r="C284" s="117" t="s">
        <v>772</v>
      </c>
      <c r="D284" s="116" t="s">
        <v>334</v>
      </c>
      <c r="E284" s="118">
        <v>0</v>
      </c>
      <c r="F284" s="119"/>
      <c r="G284" s="120"/>
      <c r="H284" s="120"/>
      <c r="I284" s="113"/>
      <c r="J284" s="121"/>
      <c r="K284" s="121"/>
      <c r="L284" s="121"/>
      <c r="M284" s="121"/>
      <c r="P284" s="115">
        <v>283</v>
      </c>
      <c r="Q284" s="116" t="s">
        <v>771</v>
      </c>
      <c r="R284" s="117" t="s">
        <v>772</v>
      </c>
      <c r="S284" s="116" t="s">
        <v>334</v>
      </c>
      <c r="T284" s="118">
        <v>0</v>
      </c>
      <c r="U284" s="119"/>
      <c r="V284" s="120"/>
      <c r="W284" s="113"/>
      <c r="X284" s="121">
        <v>0</v>
      </c>
      <c r="Y284" s="121">
        <v>0</v>
      </c>
      <c r="Z284" s="121">
        <v>0</v>
      </c>
      <c r="AA284" s="121">
        <v>0</v>
      </c>
      <c r="AB284" s="122">
        <v>0</v>
      </c>
      <c r="AC284" s="122">
        <v>0</v>
      </c>
    </row>
    <row r="285" spans="1:29" ht="57.75" x14ac:dyDescent="0.25">
      <c r="A285" s="115">
        <v>284</v>
      </c>
      <c r="B285" s="116" t="s">
        <v>773</v>
      </c>
      <c r="C285" s="117" t="s">
        <v>772</v>
      </c>
      <c r="D285" s="116" t="s">
        <v>334</v>
      </c>
      <c r="E285" s="118">
        <v>0</v>
      </c>
      <c r="F285" s="119"/>
      <c r="G285" s="120"/>
      <c r="H285" s="120"/>
      <c r="I285" s="113"/>
      <c r="J285" s="121"/>
      <c r="K285" s="121"/>
      <c r="L285" s="121"/>
      <c r="M285" s="121"/>
      <c r="P285" s="115">
        <v>284</v>
      </c>
      <c r="Q285" s="116" t="s">
        <v>773</v>
      </c>
      <c r="R285" s="117" t="s">
        <v>772</v>
      </c>
      <c r="S285" s="116" t="s">
        <v>334</v>
      </c>
      <c r="T285" s="118">
        <v>0</v>
      </c>
      <c r="U285" s="119"/>
      <c r="V285" s="120"/>
      <c r="W285" s="113"/>
      <c r="X285" s="121">
        <v>0</v>
      </c>
      <c r="Y285" s="121">
        <v>0</v>
      </c>
      <c r="Z285" s="121">
        <v>0</v>
      </c>
      <c r="AA285" s="121">
        <v>0</v>
      </c>
      <c r="AB285" s="122">
        <v>0</v>
      </c>
      <c r="AC285" s="122">
        <v>0</v>
      </c>
    </row>
    <row r="286" spans="1:29" ht="132" x14ac:dyDescent="0.25">
      <c r="A286" s="115">
        <v>285</v>
      </c>
      <c r="B286" s="116" t="s">
        <v>774</v>
      </c>
      <c r="C286" s="117" t="s">
        <v>775</v>
      </c>
      <c r="D286" s="116" t="s">
        <v>334</v>
      </c>
      <c r="E286" s="118">
        <v>0</v>
      </c>
      <c r="F286" s="119"/>
      <c r="G286" s="120"/>
      <c r="H286" s="120"/>
      <c r="I286" s="113"/>
      <c r="J286" s="121"/>
      <c r="K286" s="121"/>
      <c r="L286" s="121"/>
      <c r="M286" s="121"/>
      <c r="P286" s="115">
        <v>285</v>
      </c>
      <c r="Q286" s="116" t="s">
        <v>774</v>
      </c>
      <c r="R286" s="117" t="s">
        <v>775</v>
      </c>
      <c r="S286" s="116" t="s">
        <v>334</v>
      </c>
      <c r="T286" s="118">
        <v>0</v>
      </c>
      <c r="U286" s="119"/>
      <c r="V286" s="120"/>
      <c r="W286" s="113"/>
      <c r="X286" s="121">
        <v>0</v>
      </c>
      <c r="Y286" s="121">
        <v>0</v>
      </c>
      <c r="Z286" s="121">
        <v>0</v>
      </c>
      <c r="AA286" s="121">
        <v>0</v>
      </c>
      <c r="AB286" s="122">
        <v>0</v>
      </c>
      <c r="AC286" s="122">
        <v>0</v>
      </c>
    </row>
    <row r="287" spans="1:29" ht="132" x14ac:dyDescent="0.25">
      <c r="A287" s="115">
        <v>286</v>
      </c>
      <c r="B287" s="116" t="s">
        <v>776</v>
      </c>
      <c r="C287" s="117" t="s">
        <v>775</v>
      </c>
      <c r="D287" s="116" t="s">
        <v>334</v>
      </c>
      <c r="E287" s="118">
        <v>0</v>
      </c>
      <c r="F287" s="119"/>
      <c r="G287" s="120"/>
      <c r="H287" s="120"/>
      <c r="I287" s="113"/>
      <c r="J287" s="121"/>
      <c r="K287" s="121"/>
      <c r="L287" s="121"/>
      <c r="M287" s="121"/>
      <c r="P287" s="115">
        <v>286</v>
      </c>
      <c r="Q287" s="116" t="s">
        <v>776</v>
      </c>
      <c r="R287" s="117" t="s">
        <v>775</v>
      </c>
      <c r="S287" s="116" t="s">
        <v>334</v>
      </c>
      <c r="T287" s="118">
        <v>0</v>
      </c>
      <c r="U287" s="119"/>
      <c r="V287" s="120"/>
      <c r="W287" s="113"/>
      <c r="X287" s="121">
        <v>0</v>
      </c>
      <c r="Y287" s="121">
        <v>0</v>
      </c>
      <c r="Z287" s="121">
        <v>0</v>
      </c>
      <c r="AA287" s="121">
        <v>0</v>
      </c>
      <c r="AB287" s="122">
        <v>0</v>
      </c>
      <c r="AC287" s="122">
        <v>0</v>
      </c>
    </row>
    <row r="288" spans="1:29" ht="82.5" x14ac:dyDescent="0.25">
      <c r="A288" s="115">
        <v>287</v>
      </c>
      <c r="B288" s="116" t="s">
        <v>777</v>
      </c>
      <c r="C288" s="117" t="s">
        <v>778</v>
      </c>
      <c r="D288" s="116" t="s">
        <v>334</v>
      </c>
      <c r="E288" s="118">
        <v>0</v>
      </c>
      <c r="F288" s="119"/>
      <c r="G288" s="120"/>
      <c r="H288" s="120"/>
      <c r="I288" s="123"/>
      <c r="J288" s="121"/>
      <c r="K288" s="121"/>
      <c r="L288" s="121"/>
      <c r="M288" s="121"/>
      <c r="P288" s="115">
        <v>287</v>
      </c>
      <c r="Q288" s="116" t="s">
        <v>777</v>
      </c>
      <c r="R288" s="117" t="s">
        <v>778</v>
      </c>
      <c r="S288" s="116" t="s">
        <v>334</v>
      </c>
      <c r="T288" s="118">
        <v>5</v>
      </c>
      <c r="U288" s="119"/>
      <c r="V288" s="120"/>
      <c r="W288" s="113"/>
      <c r="X288" s="121">
        <v>3</v>
      </c>
      <c r="Y288" s="121">
        <v>2</v>
      </c>
      <c r="Z288" s="121">
        <v>0</v>
      </c>
      <c r="AA288" s="121">
        <v>0</v>
      </c>
      <c r="AB288" s="122">
        <v>5</v>
      </c>
      <c r="AC288" s="122">
        <v>5</v>
      </c>
    </row>
    <row r="289" spans="1:29" ht="82.5" x14ac:dyDescent="0.25">
      <c r="A289" s="115">
        <v>288</v>
      </c>
      <c r="B289" s="116" t="s">
        <v>779</v>
      </c>
      <c r="C289" s="117" t="s">
        <v>778</v>
      </c>
      <c r="D289" s="116" t="s">
        <v>334</v>
      </c>
      <c r="E289" s="118">
        <v>0</v>
      </c>
      <c r="F289" s="119"/>
      <c r="G289" s="120"/>
      <c r="H289" s="120"/>
      <c r="I289" s="113"/>
      <c r="J289" s="121"/>
      <c r="K289" s="121"/>
      <c r="L289" s="121"/>
      <c r="M289" s="121"/>
      <c r="P289" s="115">
        <v>288</v>
      </c>
      <c r="Q289" s="116" t="s">
        <v>779</v>
      </c>
      <c r="R289" s="117" t="s">
        <v>778</v>
      </c>
      <c r="S289" s="116" t="s">
        <v>334</v>
      </c>
      <c r="T289" s="118">
        <v>0</v>
      </c>
      <c r="U289" s="119"/>
      <c r="V289" s="120"/>
      <c r="W289" s="113"/>
      <c r="X289" s="121">
        <v>0</v>
      </c>
      <c r="Y289" s="121">
        <v>0</v>
      </c>
      <c r="Z289" s="121">
        <v>0</v>
      </c>
      <c r="AA289" s="121">
        <v>0</v>
      </c>
      <c r="AB289" s="122">
        <v>0</v>
      </c>
      <c r="AC289" s="122">
        <v>0</v>
      </c>
    </row>
    <row r="290" spans="1:29" ht="24.75" x14ac:dyDescent="0.25">
      <c r="A290" s="115">
        <v>289</v>
      </c>
      <c r="B290" s="116" t="s">
        <v>780</v>
      </c>
      <c r="C290" s="117" t="s">
        <v>781</v>
      </c>
      <c r="D290" s="116" t="s">
        <v>334</v>
      </c>
      <c r="E290" s="118">
        <v>0</v>
      </c>
      <c r="F290" s="119"/>
      <c r="G290" s="120"/>
      <c r="H290" s="120"/>
      <c r="I290" s="113"/>
      <c r="J290" s="121"/>
      <c r="K290" s="121"/>
      <c r="L290" s="121"/>
      <c r="M290" s="121"/>
      <c r="P290" s="115">
        <v>289</v>
      </c>
      <c r="Q290" s="116" t="s">
        <v>780</v>
      </c>
      <c r="R290" s="117" t="s">
        <v>781</v>
      </c>
      <c r="S290" s="116" t="s">
        <v>334</v>
      </c>
      <c r="T290" s="118">
        <v>0</v>
      </c>
      <c r="U290" s="119"/>
      <c r="V290" s="120"/>
      <c r="W290" s="113"/>
      <c r="X290" s="121">
        <v>0</v>
      </c>
      <c r="Y290" s="121">
        <v>0</v>
      </c>
      <c r="Z290" s="121">
        <v>0</v>
      </c>
      <c r="AA290" s="121">
        <v>0</v>
      </c>
      <c r="AB290" s="122">
        <v>0</v>
      </c>
      <c r="AC290" s="122">
        <v>0</v>
      </c>
    </row>
    <row r="291" spans="1:29" ht="24.75" x14ac:dyDescent="0.25">
      <c r="A291" s="115">
        <v>290</v>
      </c>
      <c r="B291" s="116" t="s">
        <v>782</v>
      </c>
      <c r="C291" s="117" t="s">
        <v>781</v>
      </c>
      <c r="D291" s="116" t="s">
        <v>334</v>
      </c>
      <c r="E291" s="118">
        <v>0</v>
      </c>
      <c r="F291" s="119"/>
      <c r="G291" s="120"/>
      <c r="H291" s="120"/>
      <c r="I291" s="113"/>
      <c r="J291" s="121"/>
      <c r="K291" s="121"/>
      <c r="L291" s="121"/>
      <c r="M291" s="121"/>
      <c r="P291" s="115">
        <v>290</v>
      </c>
      <c r="Q291" s="116" t="s">
        <v>782</v>
      </c>
      <c r="R291" s="117" t="s">
        <v>781</v>
      </c>
      <c r="S291" s="116" t="s">
        <v>334</v>
      </c>
      <c r="T291" s="118">
        <v>0</v>
      </c>
      <c r="U291" s="119"/>
      <c r="V291" s="120"/>
      <c r="W291" s="113"/>
      <c r="X291" s="121">
        <v>0</v>
      </c>
      <c r="Y291" s="121">
        <v>0</v>
      </c>
      <c r="Z291" s="121">
        <v>0</v>
      </c>
      <c r="AA291" s="121">
        <v>0</v>
      </c>
      <c r="AB291" s="122">
        <v>0</v>
      </c>
      <c r="AC291" s="122">
        <v>0</v>
      </c>
    </row>
    <row r="292" spans="1:29" ht="24.75" x14ac:dyDescent="0.25">
      <c r="A292" s="115">
        <v>291</v>
      </c>
      <c r="B292" s="116" t="s">
        <v>783</v>
      </c>
      <c r="C292" s="117" t="s">
        <v>784</v>
      </c>
      <c r="D292" s="116" t="s">
        <v>334</v>
      </c>
      <c r="E292" s="118">
        <v>0</v>
      </c>
      <c r="F292" s="119"/>
      <c r="G292" s="120"/>
      <c r="H292" s="120"/>
      <c r="I292" s="113"/>
      <c r="J292" s="121"/>
      <c r="K292" s="121"/>
      <c r="L292" s="121"/>
      <c r="M292" s="121"/>
      <c r="P292" s="115">
        <v>291</v>
      </c>
      <c r="Q292" s="116" t="s">
        <v>783</v>
      </c>
      <c r="R292" s="117" t="s">
        <v>784</v>
      </c>
      <c r="S292" s="116" t="s">
        <v>334</v>
      </c>
      <c r="T292" s="118">
        <v>0</v>
      </c>
      <c r="U292" s="119"/>
      <c r="V292" s="120"/>
      <c r="W292" s="113"/>
      <c r="X292" s="121">
        <v>0</v>
      </c>
      <c r="Y292" s="121">
        <v>0</v>
      </c>
      <c r="Z292" s="121">
        <v>0</v>
      </c>
      <c r="AA292" s="121">
        <v>0</v>
      </c>
      <c r="AB292" s="122">
        <v>0</v>
      </c>
      <c r="AC292" s="122">
        <v>0</v>
      </c>
    </row>
    <row r="293" spans="1:29" ht="24.75" x14ac:dyDescent="0.25">
      <c r="A293" s="115">
        <v>292</v>
      </c>
      <c r="B293" s="116" t="s">
        <v>785</v>
      </c>
      <c r="C293" s="117" t="s">
        <v>784</v>
      </c>
      <c r="D293" s="116" t="s">
        <v>334</v>
      </c>
      <c r="E293" s="118">
        <v>0</v>
      </c>
      <c r="F293" s="119"/>
      <c r="G293" s="120"/>
      <c r="H293" s="120"/>
      <c r="I293" s="113"/>
      <c r="J293" s="121"/>
      <c r="K293" s="121"/>
      <c r="L293" s="121"/>
      <c r="M293" s="121"/>
      <c r="P293" s="115">
        <v>292</v>
      </c>
      <c r="Q293" s="116" t="s">
        <v>785</v>
      </c>
      <c r="R293" s="117" t="s">
        <v>784</v>
      </c>
      <c r="S293" s="116" t="s">
        <v>334</v>
      </c>
      <c r="T293" s="118">
        <v>0</v>
      </c>
      <c r="U293" s="119"/>
      <c r="V293" s="120"/>
      <c r="W293" s="113"/>
      <c r="X293" s="121">
        <v>0</v>
      </c>
      <c r="Y293" s="121">
        <v>0</v>
      </c>
      <c r="Z293" s="121">
        <v>0</v>
      </c>
      <c r="AA293" s="121">
        <v>0</v>
      </c>
      <c r="AB293" s="122">
        <v>0</v>
      </c>
      <c r="AC293" s="122">
        <v>0</v>
      </c>
    </row>
    <row r="294" spans="1:29" ht="33" x14ac:dyDescent="0.25">
      <c r="A294" s="115">
        <v>293</v>
      </c>
      <c r="B294" s="116" t="s">
        <v>786</v>
      </c>
      <c r="C294" s="117" t="s">
        <v>787</v>
      </c>
      <c r="D294" s="116" t="s">
        <v>334</v>
      </c>
      <c r="E294" s="118">
        <v>0</v>
      </c>
      <c r="F294" s="119"/>
      <c r="G294" s="120"/>
      <c r="H294" s="120"/>
      <c r="I294" s="113"/>
      <c r="J294" s="121"/>
      <c r="K294" s="121"/>
      <c r="L294" s="121"/>
      <c r="M294" s="121"/>
      <c r="P294" s="115">
        <v>293</v>
      </c>
      <c r="Q294" s="116" t="s">
        <v>786</v>
      </c>
      <c r="R294" s="117" t="s">
        <v>787</v>
      </c>
      <c r="S294" s="116" t="s">
        <v>334</v>
      </c>
      <c r="T294" s="118">
        <v>0</v>
      </c>
      <c r="U294" s="119"/>
      <c r="V294" s="120"/>
      <c r="W294" s="113"/>
      <c r="X294" s="121">
        <v>0</v>
      </c>
      <c r="Y294" s="121">
        <v>0</v>
      </c>
      <c r="Z294" s="121">
        <v>0</v>
      </c>
      <c r="AA294" s="121">
        <v>0</v>
      </c>
      <c r="AB294" s="122">
        <v>0</v>
      </c>
      <c r="AC294" s="122">
        <v>0</v>
      </c>
    </row>
    <row r="295" spans="1:29" ht="33" x14ac:dyDescent="0.25">
      <c r="A295" s="115">
        <v>294</v>
      </c>
      <c r="B295" s="116" t="s">
        <v>788</v>
      </c>
      <c r="C295" s="117" t="s">
        <v>787</v>
      </c>
      <c r="D295" s="116" t="s">
        <v>334</v>
      </c>
      <c r="E295" s="118">
        <v>0</v>
      </c>
      <c r="F295" s="119"/>
      <c r="G295" s="120"/>
      <c r="H295" s="120"/>
      <c r="I295" s="113"/>
      <c r="J295" s="121"/>
      <c r="K295" s="121"/>
      <c r="L295" s="121"/>
      <c r="M295" s="121"/>
      <c r="P295" s="115">
        <v>294</v>
      </c>
      <c r="Q295" s="116" t="s">
        <v>788</v>
      </c>
      <c r="R295" s="117" t="s">
        <v>787</v>
      </c>
      <c r="S295" s="116" t="s">
        <v>334</v>
      </c>
      <c r="T295" s="118">
        <v>0</v>
      </c>
      <c r="U295" s="119"/>
      <c r="V295" s="120"/>
      <c r="W295" s="113"/>
      <c r="X295" s="121">
        <v>0</v>
      </c>
      <c r="Y295" s="121">
        <v>0</v>
      </c>
      <c r="Z295" s="121">
        <v>0</v>
      </c>
      <c r="AA295" s="121">
        <v>0</v>
      </c>
      <c r="AB295" s="122">
        <v>0</v>
      </c>
      <c r="AC295" s="122">
        <v>0</v>
      </c>
    </row>
    <row r="296" spans="1:29" ht="24.75" x14ac:dyDescent="0.25">
      <c r="A296" s="115">
        <v>295</v>
      </c>
      <c r="B296" s="116" t="s">
        <v>789</v>
      </c>
      <c r="C296" s="117" t="s">
        <v>790</v>
      </c>
      <c r="D296" s="116" t="s">
        <v>334</v>
      </c>
      <c r="E296" s="118">
        <v>0</v>
      </c>
      <c r="F296" s="119"/>
      <c r="G296" s="120"/>
      <c r="H296" s="120"/>
      <c r="I296" s="113"/>
      <c r="J296" s="121">
        <v>2</v>
      </c>
      <c r="K296" s="121"/>
      <c r="L296" s="121"/>
      <c r="M296" s="121"/>
      <c r="P296" s="115">
        <v>295</v>
      </c>
      <c r="Q296" s="116" t="s">
        <v>789</v>
      </c>
      <c r="R296" s="117" t="s">
        <v>790</v>
      </c>
      <c r="S296" s="116" t="s">
        <v>334</v>
      </c>
      <c r="T296" s="118">
        <v>2</v>
      </c>
      <c r="U296" s="119"/>
      <c r="V296" s="120"/>
      <c r="W296" s="113"/>
      <c r="X296" s="121">
        <v>1</v>
      </c>
      <c r="Y296" s="121">
        <v>1</v>
      </c>
      <c r="Z296" s="121">
        <v>0</v>
      </c>
      <c r="AA296" s="121">
        <v>0</v>
      </c>
      <c r="AB296" s="122">
        <v>2</v>
      </c>
      <c r="AC296" s="122">
        <v>0</v>
      </c>
    </row>
    <row r="297" spans="1:29" ht="24.75" x14ac:dyDescent="0.25">
      <c r="A297" s="115">
        <v>296</v>
      </c>
      <c r="B297" s="116" t="s">
        <v>791</v>
      </c>
      <c r="C297" s="117" t="s">
        <v>790</v>
      </c>
      <c r="D297" s="116" t="s">
        <v>334</v>
      </c>
      <c r="E297" s="118">
        <v>0</v>
      </c>
      <c r="F297" s="119"/>
      <c r="G297" s="120"/>
      <c r="H297" s="120"/>
      <c r="I297" s="113"/>
      <c r="J297" s="121"/>
      <c r="K297" s="121"/>
      <c r="L297" s="121"/>
      <c r="M297" s="121"/>
      <c r="P297" s="115">
        <v>296</v>
      </c>
      <c r="Q297" s="116" t="s">
        <v>791</v>
      </c>
      <c r="R297" s="117" t="s">
        <v>790</v>
      </c>
      <c r="S297" s="116" t="s">
        <v>334</v>
      </c>
      <c r="T297" s="118">
        <v>0</v>
      </c>
      <c r="U297" s="119"/>
      <c r="V297" s="120"/>
      <c r="W297" s="113"/>
      <c r="X297" s="121">
        <v>0</v>
      </c>
      <c r="Y297" s="121">
        <v>0</v>
      </c>
      <c r="Z297" s="121">
        <v>0</v>
      </c>
      <c r="AA297" s="121">
        <v>0</v>
      </c>
      <c r="AB297" s="122">
        <v>0</v>
      </c>
      <c r="AC297" s="122">
        <v>0</v>
      </c>
    </row>
    <row r="298" spans="1:29" ht="107.25" x14ac:dyDescent="0.25">
      <c r="A298" s="115">
        <v>297</v>
      </c>
      <c r="B298" s="116" t="s">
        <v>792</v>
      </c>
      <c r="C298" s="117" t="s">
        <v>793</v>
      </c>
      <c r="D298" s="116" t="s">
        <v>334</v>
      </c>
      <c r="E298" s="118">
        <v>0</v>
      </c>
      <c r="F298" s="119"/>
      <c r="G298" s="120"/>
      <c r="H298" s="120"/>
      <c r="I298" s="113"/>
      <c r="J298" s="121"/>
      <c r="K298" s="121"/>
      <c r="L298" s="121"/>
      <c r="M298" s="121"/>
      <c r="P298" s="115">
        <v>297</v>
      </c>
      <c r="Q298" s="116" t="s">
        <v>792</v>
      </c>
      <c r="R298" s="117" t="s">
        <v>793</v>
      </c>
      <c r="S298" s="116" t="s">
        <v>334</v>
      </c>
      <c r="T298" s="118">
        <v>0</v>
      </c>
      <c r="U298" s="119"/>
      <c r="V298" s="120"/>
      <c r="W298" s="113"/>
      <c r="X298" s="121">
        <v>0</v>
      </c>
      <c r="Y298" s="121">
        <v>0</v>
      </c>
      <c r="Z298" s="121">
        <v>0</v>
      </c>
      <c r="AA298" s="121">
        <v>0</v>
      </c>
      <c r="AB298" s="122">
        <v>0</v>
      </c>
      <c r="AC298" s="122">
        <v>0</v>
      </c>
    </row>
    <row r="299" spans="1:29" ht="107.25" x14ac:dyDescent="0.25">
      <c r="A299" s="115">
        <v>298</v>
      </c>
      <c r="B299" s="116" t="s">
        <v>794</v>
      </c>
      <c r="C299" s="117" t="s">
        <v>793</v>
      </c>
      <c r="D299" s="116" t="s">
        <v>334</v>
      </c>
      <c r="E299" s="118">
        <v>0</v>
      </c>
      <c r="F299" s="119"/>
      <c r="G299" s="120"/>
      <c r="H299" s="120"/>
      <c r="I299" s="113"/>
      <c r="J299" s="121"/>
      <c r="K299" s="121"/>
      <c r="L299" s="121"/>
      <c r="M299" s="121"/>
      <c r="P299" s="115">
        <v>298</v>
      </c>
      <c r="Q299" s="116" t="s">
        <v>794</v>
      </c>
      <c r="R299" s="117" t="s">
        <v>793</v>
      </c>
      <c r="S299" s="116" t="s">
        <v>334</v>
      </c>
      <c r="T299" s="118">
        <v>0</v>
      </c>
      <c r="U299" s="119"/>
      <c r="V299" s="120"/>
      <c r="W299" s="113"/>
      <c r="X299" s="121">
        <v>0</v>
      </c>
      <c r="Y299" s="121">
        <v>0</v>
      </c>
      <c r="Z299" s="121">
        <v>0</v>
      </c>
      <c r="AA299" s="121">
        <v>0</v>
      </c>
      <c r="AB299" s="122">
        <v>0</v>
      </c>
      <c r="AC299" s="122">
        <v>0</v>
      </c>
    </row>
    <row r="300" spans="1:29" ht="74.25" x14ac:dyDescent="0.25">
      <c r="A300" s="115">
        <v>299</v>
      </c>
      <c r="B300" s="116" t="s">
        <v>795</v>
      </c>
      <c r="C300" s="117" t="s">
        <v>796</v>
      </c>
      <c r="D300" s="116" t="s">
        <v>334</v>
      </c>
      <c r="E300" s="118">
        <v>0</v>
      </c>
      <c r="F300" s="119"/>
      <c r="G300" s="120"/>
      <c r="H300" s="120"/>
      <c r="I300" s="113"/>
      <c r="J300" s="121"/>
      <c r="K300" s="121"/>
      <c r="L300" s="121"/>
      <c r="M300" s="121"/>
      <c r="P300" s="115">
        <v>299</v>
      </c>
      <c r="Q300" s="116" t="s">
        <v>795</v>
      </c>
      <c r="R300" s="117" t="s">
        <v>796</v>
      </c>
      <c r="S300" s="116" t="s">
        <v>334</v>
      </c>
      <c r="T300" s="118">
        <v>0</v>
      </c>
      <c r="U300" s="119"/>
      <c r="V300" s="120"/>
      <c r="W300" s="113"/>
      <c r="X300" s="121">
        <v>0</v>
      </c>
      <c r="Y300" s="121">
        <v>0</v>
      </c>
      <c r="Z300" s="121">
        <v>0</v>
      </c>
      <c r="AA300" s="121">
        <v>0</v>
      </c>
      <c r="AB300" s="122">
        <v>0</v>
      </c>
      <c r="AC300" s="122">
        <v>0</v>
      </c>
    </row>
    <row r="301" spans="1:29" ht="74.25" x14ac:dyDescent="0.25">
      <c r="A301" s="115">
        <v>300</v>
      </c>
      <c r="B301" s="116" t="s">
        <v>797</v>
      </c>
      <c r="C301" s="117" t="s">
        <v>796</v>
      </c>
      <c r="D301" s="116" t="s">
        <v>334</v>
      </c>
      <c r="E301" s="118">
        <v>0</v>
      </c>
      <c r="F301" s="119"/>
      <c r="G301" s="120"/>
      <c r="H301" s="120"/>
      <c r="I301" s="113"/>
      <c r="J301" s="121"/>
      <c r="K301" s="121"/>
      <c r="L301" s="121"/>
      <c r="M301" s="121"/>
      <c r="P301" s="115">
        <v>300</v>
      </c>
      <c r="Q301" s="116" t="s">
        <v>797</v>
      </c>
      <c r="R301" s="117" t="s">
        <v>796</v>
      </c>
      <c r="S301" s="116" t="s">
        <v>334</v>
      </c>
      <c r="T301" s="118">
        <v>0</v>
      </c>
      <c r="U301" s="119"/>
      <c r="V301" s="120"/>
      <c r="W301" s="113"/>
      <c r="X301" s="121">
        <v>0</v>
      </c>
      <c r="Y301" s="121">
        <v>0</v>
      </c>
      <c r="Z301" s="121">
        <v>0</v>
      </c>
      <c r="AA301" s="121">
        <v>0</v>
      </c>
      <c r="AB301" s="122">
        <v>0</v>
      </c>
      <c r="AC301" s="122">
        <v>0</v>
      </c>
    </row>
    <row r="302" spans="1:29" ht="66" x14ac:dyDescent="0.25">
      <c r="A302" s="115">
        <v>301</v>
      </c>
      <c r="B302" s="116" t="s">
        <v>798</v>
      </c>
      <c r="C302" s="117" t="s">
        <v>799</v>
      </c>
      <c r="D302" s="116" t="s">
        <v>334</v>
      </c>
      <c r="E302" s="118">
        <v>0</v>
      </c>
      <c r="F302" s="119"/>
      <c r="G302" s="120"/>
      <c r="H302" s="120"/>
      <c r="I302" s="113"/>
      <c r="J302" s="121"/>
      <c r="K302" s="121"/>
      <c r="L302" s="121"/>
      <c r="M302" s="121"/>
      <c r="P302" s="115">
        <v>301</v>
      </c>
      <c r="Q302" s="116" t="s">
        <v>798</v>
      </c>
      <c r="R302" s="117" t="s">
        <v>799</v>
      </c>
      <c r="S302" s="116" t="s">
        <v>334</v>
      </c>
      <c r="T302" s="118">
        <v>0</v>
      </c>
      <c r="U302" s="119"/>
      <c r="V302" s="120"/>
      <c r="W302" s="113"/>
      <c r="X302" s="121">
        <v>0</v>
      </c>
      <c r="Y302" s="121">
        <v>0</v>
      </c>
      <c r="Z302" s="121">
        <v>0</v>
      </c>
      <c r="AA302" s="121">
        <v>0</v>
      </c>
      <c r="AB302" s="122">
        <v>0</v>
      </c>
      <c r="AC302" s="122">
        <v>0</v>
      </c>
    </row>
    <row r="303" spans="1:29" ht="66" x14ac:dyDescent="0.25">
      <c r="A303" s="115">
        <v>302</v>
      </c>
      <c r="B303" s="116" t="s">
        <v>800</v>
      </c>
      <c r="C303" s="117" t="s">
        <v>799</v>
      </c>
      <c r="D303" s="116" t="s">
        <v>334</v>
      </c>
      <c r="E303" s="118">
        <v>0</v>
      </c>
      <c r="F303" s="119"/>
      <c r="G303" s="120"/>
      <c r="H303" s="120"/>
      <c r="I303" s="113"/>
      <c r="J303" s="121"/>
      <c r="K303" s="121"/>
      <c r="L303" s="121"/>
      <c r="M303" s="121"/>
      <c r="P303" s="115">
        <v>302</v>
      </c>
      <c r="Q303" s="116" t="s">
        <v>800</v>
      </c>
      <c r="R303" s="117" t="s">
        <v>799</v>
      </c>
      <c r="S303" s="116" t="s">
        <v>334</v>
      </c>
      <c r="T303" s="118">
        <v>0</v>
      </c>
      <c r="U303" s="119"/>
      <c r="V303" s="120"/>
      <c r="W303" s="113"/>
      <c r="X303" s="121">
        <v>0</v>
      </c>
      <c r="Y303" s="121">
        <v>0</v>
      </c>
      <c r="Z303" s="121">
        <v>0</v>
      </c>
      <c r="AA303" s="121">
        <v>0</v>
      </c>
      <c r="AB303" s="122">
        <v>0</v>
      </c>
      <c r="AC303" s="122">
        <v>0</v>
      </c>
    </row>
    <row r="304" spans="1:29" ht="66" x14ac:dyDescent="0.25">
      <c r="A304" s="115">
        <v>303</v>
      </c>
      <c r="B304" s="116" t="s">
        <v>801</v>
      </c>
      <c r="C304" s="117" t="s">
        <v>802</v>
      </c>
      <c r="D304" s="116" t="s">
        <v>334</v>
      </c>
      <c r="E304" s="118">
        <v>0</v>
      </c>
      <c r="F304" s="119"/>
      <c r="G304" s="120"/>
      <c r="H304" s="120"/>
      <c r="I304" s="113"/>
      <c r="J304" s="121">
        <v>3</v>
      </c>
      <c r="K304" s="121"/>
      <c r="L304" s="121"/>
      <c r="M304" s="121"/>
      <c r="P304" s="115">
        <v>303</v>
      </c>
      <c r="Q304" s="116" t="s">
        <v>801</v>
      </c>
      <c r="R304" s="117" t="s">
        <v>802</v>
      </c>
      <c r="S304" s="116" t="s">
        <v>334</v>
      </c>
      <c r="T304" s="118">
        <v>3</v>
      </c>
      <c r="U304" s="119"/>
      <c r="V304" s="120"/>
      <c r="W304" s="113"/>
      <c r="X304" s="121">
        <v>2</v>
      </c>
      <c r="Y304" s="121">
        <v>1</v>
      </c>
      <c r="Z304" s="121">
        <v>0</v>
      </c>
      <c r="AA304" s="121">
        <v>0</v>
      </c>
      <c r="AB304" s="122">
        <v>3</v>
      </c>
      <c r="AC304" s="122">
        <v>0</v>
      </c>
    </row>
    <row r="305" spans="1:29" ht="66" x14ac:dyDescent="0.25">
      <c r="A305" s="115">
        <v>304</v>
      </c>
      <c r="B305" s="116" t="s">
        <v>803</v>
      </c>
      <c r="C305" s="117" t="s">
        <v>802</v>
      </c>
      <c r="D305" s="116" t="s">
        <v>334</v>
      </c>
      <c r="E305" s="118">
        <v>0</v>
      </c>
      <c r="F305" s="119"/>
      <c r="G305" s="120"/>
      <c r="H305" s="120"/>
      <c r="I305" s="113"/>
      <c r="J305" s="121"/>
      <c r="K305" s="121"/>
      <c r="L305" s="121"/>
      <c r="M305" s="121"/>
      <c r="P305" s="115">
        <v>304</v>
      </c>
      <c r="Q305" s="116" t="s">
        <v>803</v>
      </c>
      <c r="R305" s="117" t="s">
        <v>802</v>
      </c>
      <c r="S305" s="116" t="s">
        <v>334</v>
      </c>
      <c r="T305" s="118">
        <v>0</v>
      </c>
      <c r="U305" s="119"/>
      <c r="V305" s="120"/>
      <c r="W305" s="113"/>
      <c r="X305" s="121"/>
      <c r="Y305" s="121"/>
      <c r="Z305" s="121">
        <v>0</v>
      </c>
      <c r="AA305" s="121">
        <v>0</v>
      </c>
      <c r="AB305" s="122">
        <v>0</v>
      </c>
      <c r="AC305" s="122">
        <v>0</v>
      </c>
    </row>
    <row r="306" spans="1:29" ht="82.5" x14ac:dyDescent="0.25">
      <c r="A306" s="115">
        <v>305</v>
      </c>
      <c r="B306" s="116" t="s">
        <v>804</v>
      </c>
      <c r="C306" s="117" t="s">
        <v>805</v>
      </c>
      <c r="D306" s="116" t="s">
        <v>334</v>
      </c>
      <c r="E306" s="118">
        <v>0</v>
      </c>
      <c r="F306" s="119"/>
      <c r="G306" s="120"/>
      <c r="H306" s="120"/>
      <c r="I306" s="113"/>
      <c r="J306" s="121"/>
      <c r="K306" s="121"/>
      <c r="L306" s="121"/>
      <c r="M306" s="121"/>
      <c r="P306" s="115">
        <v>305</v>
      </c>
      <c r="Q306" s="116" t="s">
        <v>804</v>
      </c>
      <c r="R306" s="117" t="s">
        <v>805</v>
      </c>
      <c r="S306" s="116" t="s">
        <v>334</v>
      </c>
      <c r="T306" s="118">
        <v>0</v>
      </c>
      <c r="U306" s="119"/>
      <c r="V306" s="120"/>
      <c r="W306" s="113"/>
      <c r="X306" s="121">
        <v>0</v>
      </c>
      <c r="Y306" s="121">
        <v>0</v>
      </c>
      <c r="Z306" s="121">
        <v>0</v>
      </c>
      <c r="AA306" s="121">
        <v>0</v>
      </c>
      <c r="AB306" s="122">
        <v>0</v>
      </c>
      <c r="AC306" s="122">
        <v>0</v>
      </c>
    </row>
    <row r="307" spans="1:29" ht="90.75" x14ac:dyDescent="0.25">
      <c r="A307" s="115">
        <v>306</v>
      </c>
      <c r="B307" s="116" t="s">
        <v>806</v>
      </c>
      <c r="C307" s="117" t="s">
        <v>807</v>
      </c>
      <c r="D307" s="116" t="s">
        <v>334</v>
      </c>
      <c r="E307" s="118">
        <v>0</v>
      </c>
      <c r="F307" s="119"/>
      <c r="G307" s="120"/>
      <c r="H307" s="120"/>
      <c r="I307" s="113"/>
      <c r="J307" s="121"/>
      <c r="K307" s="121"/>
      <c r="L307" s="121"/>
      <c r="M307" s="121"/>
      <c r="P307" s="115">
        <v>306</v>
      </c>
      <c r="Q307" s="116" t="s">
        <v>806</v>
      </c>
      <c r="R307" s="117" t="s">
        <v>807</v>
      </c>
      <c r="S307" s="116" t="s">
        <v>334</v>
      </c>
      <c r="T307" s="118">
        <v>0</v>
      </c>
      <c r="U307" s="119"/>
      <c r="V307" s="120"/>
      <c r="W307" s="113"/>
      <c r="X307" s="121">
        <v>0</v>
      </c>
      <c r="Y307" s="121">
        <v>0</v>
      </c>
      <c r="Z307" s="121">
        <v>0</v>
      </c>
      <c r="AA307" s="121">
        <v>0</v>
      </c>
      <c r="AB307" s="122">
        <v>0</v>
      </c>
      <c r="AC307" s="122">
        <v>0</v>
      </c>
    </row>
    <row r="308" spans="1:29" ht="107.25" x14ac:dyDescent="0.25">
      <c r="A308" s="115">
        <v>307</v>
      </c>
      <c r="B308" s="116" t="s">
        <v>808</v>
      </c>
      <c r="C308" s="117" t="s">
        <v>809</v>
      </c>
      <c r="D308" s="116" t="s">
        <v>334</v>
      </c>
      <c r="E308" s="118">
        <v>0</v>
      </c>
      <c r="F308" s="119"/>
      <c r="G308" s="120"/>
      <c r="H308" s="120"/>
      <c r="I308" s="113"/>
      <c r="J308" s="121"/>
      <c r="K308" s="121"/>
      <c r="L308" s="121"/>
      <c r="M308" s="121"/>
      <c r="P308" s="115">
        <v>307</v>
      </c>
      <c r="Q308" s="116" t="s">
        <v>808</v>
      </c>
      <c r="R308" s="117" t="s">
        <v>809</v>
      </c>
      <c r="S308" s="116" t="s">
        <v>334</v>
      </c>
      <c r="T308" s="118">
        <v>0</v>
      </c>
      <c r="U308" s="119"/>
      <c r="V308" s="120"/>
      <c r="W308" s="113"/>
      <c r="X308" s="121">
        <v>0</v>
      </c>
      <c r="Y308" s="121">
        <v>0</v>
      </c>
      <c r="Z308" s="121">
        <v>0</v>
      </c>
      <c r="AA308" s="121">
        <v>0</v>
      </c>
      <c r="AB308" s="122">
        <v>0</v>
      </c>
      <c r="AC308" s="122">
        <v>0</v>
      </c>
    </row>
    <row r="309" spans="1:29" ht="107.25" x14ac:dyDescent="0.25">
      <c r="A309" s="115">
        <v>308</v>
      </c>
      <c r="B309" s="116" t="s">
        <v>810</v>
      </c>
      <c r="C309" s="117" t="s">
        <v>811</v>
      </c>
      <c r="D309" s="116" t="s">
        <v>334</v>
      </c>
      <c r="E309" s="118">
        <v>0</v>
      </c>
      <c r="F309" s="119"/>
      <c r="G309" s="120"/>
      <c r="H309" s="120"/>
      <c r="I309" s="113"/>
      <c r="J309" s="121"/>
      <c r="K309" s="121"/>
      <c r="L309" s="121"/>
      <c r="M309" s="121"/>
      <c r="P309" s="115">
        <v>308</v>
      </c>
      <c r="Q309" s="116" t="s">
        <v>810</v>
      </c>
      <c r="R309" s="117" t="s">
        <v>811</v>
      </c>
      <c r="S309" s="116" t="s">
        <v>334</v>
      </c>
      <c r="T309" s="118">
        <v>0</v>
      </c>
      <c r="U309" s="119"/>
      <c r="V309" s="120"/>
      <c r="W309" s="113"/>
      <c r="X309" s="121">
        <v>0</v>
      </c>
      <c r="Y309" s="121">
        <v>0</v>
      </c>
      <c r="Z309" s="121">
        <v>0</v>
      </c>
      <c r="AA309" s="121">
        <v>0</v>
      </c>
      <c r="AB309" s="122">
        <v>0</v>
      </c>
      <c r="AC309" s="122">
        <v>0</v>
      </c>
    </row>
    <row r="310" spans="1:29" ht="82.5" x14ac:dyDescent="0.25">
      <c r="A310" s="115">
        <v>309</v>
      </c>
      <c r="B310" s="116" t="s">
        <v>812</v>
      </c>
      <c r="C310" s="117" t="s">
        <v>813</v>
      </c>
      <c r="D310" s="116" t="s">
        <v>334</v>
      </c>
      <c r="E310" s="118">
        <v>0</v>
      </c>
      <c r="F310" s="119"/>
      <c r="G310" s="120"/>
      <c r="H310" s="120"/>
      <c r="I310" s="113"/>
      <c r="J310" s="121"/>
      <c r="K310" s="121"/>
      <c r="L310" s="121"/>
      <c r="M310" s="121"/>
      <c r="P310" s="115">
        <v>309</v>
      </c>
      <c r="Q310" s="116" t="s">
        <v>812</v>
      </c>
      <c r="R310" s="117" t="s">
        <v>813</v>
      </c>
      <c r="S310" s="116" t="s">
        <v>334</v>
      </c>
      <c r="T310" s="118">
        <v>0</v>
      </c>
      <c r="U310" s="119"/>
      <c r="V310" s="120"/>
      <c r="W310" s="113"/>
      <c r="X310" s="121">
        <v>0</v>
      </c>
      <c r="Y310" s="121">
        <v>0</v>
      </c>
      <c r="Z310" s="121">
        <v>0</v>
      </c>
      <c r="AA310" s="121">
        <v>0</v>
      </c>
      <c r="AB310" s="122">
        <v>0</v>
      </c>
      <c r="AC310" s="122">
        <v>0</v>
      </c>
    </row>
    <row r="311" spans="1:29" ht="90.75" x14ac:dyDescent="0.25">
      <c r="A311" s="115">
        <v>310</v>
      </c>
      <c r="B311" s="116" t="s">
        <v>814</v>
      </c>
      <c r="C311" s="117" t="s">
        <v>815</v>
      </c>
      <c r="D311" s="116" t="s">
        <v>334</v>
      </c>
      <c r="E311" s="118">
        <v>0</v>
      </c>
      <c r="F311" s="119"/>
      <c r="G311" s="120"/>
      <c r="H311" s="120"/>
      <c r="I311" s="113"/>
      <c r="J311" s="121"/>
      <c r="K311" s="121"/>
      <c r="L311" s="121"/>
      <c r="M311" s="121"/>
      <c r="P311" s="115">
        <v>310</v>
      </c>
      <c r="Q311" s="116" t="s">
        <v>814</v>
      </c>
      <c r="R311" s="117" t="s">
        <v>815</v>
      </c>
      <c r="S311" s="116" t="s">
        <v>334</v>
      </c>
      <c r="T311" s="118">
        <v>0</v>
      </c>
      <c r="U311" s="119"/>
      <c r="V311" s="120"/>
      <c r="W311" s="113"/>
      <c r="X311" s="121">
        <v>0</v>
      </c>
      <c r="Y311" s="121">
        <v>0</v>
      </c>
      <c r="Z311" s="121">
        <v>0</v>
      </c>
      <c r="AA311" s="121">
        <v>0</v>
      </c>
      <c r="AB311" s="122">
        <v>0</v>
      </c>
      <c r="AC311" s="122">
        <v>0</v>
      </c>
    </row>
    <row r="312" spans="1:29" ht="107.25" x14ac:dyDescent="0.25">
      <c r="A312" s="115">
        <v>311</v>
      </c>
      <c r="B312" s="116" t="s">
        <v>816</v>
      </c>
      <c r="C312" s="117" t="s">
        <v>817</v>
      </c>
      <c r="D312" s="116" t="s">
        <v>334</v>
      </c>
      <c r="E312" s="118">
        <v>0</v>
      </c>
      <c r="F312" s="119"/>
      <c r="G312" s="120"/>
      <c r="H312" s="120"/>
      <c r="I312" s="113"/>
      <c r="J312" s="121"/>
      <c r="K312" s="121"/>
      <c r="L312" s="121"/>
      <c r="M312" s="121"/>
      <c r="P312" s="115">
        <v>311</v>
      </c>
      <c r="Q312" s="116" t="s">
        <v>816</v>
      </c>
      <c r="R312" s="117" t="s">
        <v>817</v>
      </c>
      <c r="S312" s="116" t="s">
        <v>334</v>
      </c>
      <c r="T312" s="118">
        <v>0</v>
      </c>
      <c r="U312" s="119"/>
      <c r="V312" s="120"/>
      <c r="W312" s="113"/>
      <c r="X312" s="121">
        <v>0</v>
      </c>
      <c r="Y312" s="121">
        <v>0</v>
      </c>
      <c r="Z312" s="121">
        <v>0</v>
      </c>
      <c r="AA312" s="121">
        <v>0</v>
      </c>
      <c r="AB312" s="122">
        <v>0</v>
      </c>
      <c r="AC312" s="122">
        <v>0</v>
      </c>
    </row>
    <row r="313" spans="1:29" ht="107.25" x14ac:dyDescent="0.25">
      <c r="A313" s="115">
        <v>312</v>
      </c>
      <c r="B313" s="116" t="s">
        <v>818</v>
      </c>
      <c r="C313" s="117" t="s">
        <v>819</v>
      </c>
      <c r="D313" s="116" t="s">
        <v>334</v>
      </c>
      <c r="E313" s="118">
        <v>0</v>
      </c>
      <c r="F313" s="119"/>
      <c r="G313" s="120"/>
      <c r="H313" s="120"/>
      <c r="I313" s="113"/>
      <c r="J313" s="121"/>
      <c r="K313" s="121"/>
      <c r="L313" s="121"/>
      <c r="M313" s="121"/>
      <c r="P313" s="115">
        <v>312</v>
      </c>
      <c r="Q313" s="116" t="s">
        <v>818</v>
      </c>
      <c r="R313" s="117" t="s">
        <v>819</v>
      </c>
      <c r="S313" s="116" t="s">
        <v>334</v>
      </c>
      <c r="T313" s="118">
        <v>0</v>
      </c>
      <c r="U313" s="119"/>
      <c r="V313" s="120"/>
      <c r="W313" s="113"/>
      <c r="X313" s="121">
        <v>0</v>
      </c>
      <c r="Y313" s="121">
        <v>0</v>
      </c>
      <c r="Z313" s="121">
        <v>0</v>
      </c>
      <c r="AA313" s="121">
        <v>0</v>
      </c>
      <c r="AB313" s="122">
        <v>0</v>
      </c>
      <c r="AC313" s="122">
        <v>0</v>
      </c>
    </row>
    <row r="314" spans="1:29" ht="82.5" x14ac:dyDescent="0.25">
      <c r="A314" s="115">
        <v>313</v>
      </c>
      <c r="B314" s="116" t="s">
        <v>820</v>
      </c>
      <c r="C314" s="117" t="s">
        <v>821</v>
      </c>
      <c r="D314" s="116" t="s">
        <v>334</v>
      </c>
      <c r="E314" s="118">
        <v>0</v>
      </c>
      <c r="F314" s="119"/>
      <c r="G314" s="120"/>
      <c r="H314" s="120"/>
      <c r="I314" s="113"/>
      <c r="J314" s="121"/>
      <c r="K314" s="121"/>
      <c r="L314" s="121"/>
      <c r="M314" s="121"/>
      <c r="P314" s="115">
        <v>313</v>
      </c>
      <c r="Q314" s="116" t="s">
        <v>820</v>
      </c>
      <c r="R314" s="117" t="s">
        <v>821</v>
      </c>
      <c r="S314" s="116" t="s">
        <v>334</v>
      </c>
      <c r="T314" s="118">
        <v>0</v>
      </c>
      <c r="U314" s="119"/>
      <c r="V314" s="120"/>
      <c r="W314" s="113"/>
      <c r="X314" s="121">
        <v>0</v>
      </c>
      <c r="Y314" s="121">
        <v>0</v>
      </c>
      <c r="Z314" s="121">
        <v>0</v>
      </c>
      <c r="AA314" s="121">
        <v>0</v>
      </c>
      <c r="AB314" s="122">
        <v>0</v>
      </c>
      <c r="AC314" s="122">
        <v>0</v>
      </c>
    </row>
    <row r="315" spans="1:29" ht="90.75" x14ac:dyDescent="0.25">
      <c r="A315" s="115">
        <v>314</v>
      </c>
      <c r="B315" s="116" t="s">
        <v>822</v>
      </c>
      <c r="C315" s="117" t="s">
        <v>823</v>
      </c>
      <c r="D315" s="116" t="s">
        <v>334</v>
      </c>
      <c r="E315" s="118">
        <v>0</v>
      </c>
      <c r="F315" s="119"/>
      <c r="G315" s="120"/>
      <c r="H315" s="120"/>
      <c r="I315" s="113"/>
      <c r="J315" s="121"/>
      <c r="K315" s="121"/>
      <c r="L315" s="121"/>
      <c r="M315" s="121"/>
      <c r="P315" s="115">
        <v>314</v>
      </c>
      <c r="Q315" s="116" t="s">
        <v>822</v>
      </c>
      <c r="R315" s="117" t="s">
        <v>823</v>
      </c>
      <c r="S315" s="116" t="s">
        <v>334</v>
      </c>
      <c r="T315" s="118">
        <v>0</v>
      </c>
      <c r="U315" s="119"/>
      <c r="V315" s="120"/>
      <c r="W315" s="113"/>
      <c r="X315" s="121">
        <v>0</v>
      </c>
      <c r="Y315" s="121">
        <v>0</v>
      </c>
      <c r="Z315" s="121">
        <v>0</v>
      </c>
      <c r="AA315" s="121">
        <v>0</v>
      </c>
      <c r="AB315" s="122">
        <v>0</v>
      </c>
      <c r="AC315" s="122">
        <v>0</v>
      </c>
    </row>
    <row r="316" spans="1:29" ht="107.25" x14ac:dyDescent="0.25">
      <c r="A316" s="115">
        <v>315</v>
      </c>
      <c r="B316" s="116" t="s">
        <v>824</v>
      </c>
      <c r="C316" s="117" t="s">
        <v>825</v>
      </c>
      <c r="D316" s="116" t="s">
        <v>334</v>
      </c>
      <c r="E316" s="118">
        <v>0</v>
      </c>
      <c r="F316" s="119"/>
      <c r="G316" s="120"/>
      <c r="H316" s="120"/>
      <c r="I316" s="113"/>
      <c r="J316" s="121"/>
      <c r="K316" s="121"/>
      <c r="L316" s="121"/>
      <c r="M316" s="121"/>
      <c r="P316" s="115">
        <v>315</v>
      </c>
      <c r="Q316" s="116" t="s">
        <v>824</v>
      </c>
      <c r="R316" s="117" t="s">
        <v>825</v>
      </c>
      <c r="S316" s="116" t="s">
        <v>334</v>
      </c>
      <c r="T316" s="118">
        <v>0</v>
      </c>
      <c r="U316" s="119"/>
      <c r="V316" s="120"/>
      <c r="W316" s="113"/>
      <c r="X316" s="121">
        <v>0</v>
      </c>
      <c r="Y316" s="121">
        <v>0</v>
      </c>
      <c r="Z316" s="121">
        <v>0</v>
      </c>
      <c r="AA316" s="121">
        <v>0</v>
      </c>
      <c r="AB316" s="122">
        <v>0</v>
      </c>
      <c r="AC316" s="122">
        <v>0</v>
      </c>
    </row>
    <row r="317" spans="1:29" ht="107.25" x14ac:dyDescent="0.25">
      <c r="A317" s="115">
        <v>316</v>
      </c>
      <c r="B317" s="116" t="s">
        <v>826</v>
      </c>
      <c r="C317" s="117" t="s">
        <v>827</v>
      </c>
      <c r="D317" s="116" t="s">
        <v>334</v>
      </c>
      <c r="E317" s="118">
        <v>0</v>
      </c>
      <c r="F317" s="119"/>
      <c r="G317" s="120"/>
      <c r="H317" s="120"/>
      <c r="I317" s="113"/>
      <c r="J317" s="121"/>
      <c r="K317" s="121"/>
      <c r="L317" s="121"/>
      <c r="M317" s="121"/>
      <c r="P317" s="115">
        <v>316</v>
      </c>
      <c r="Q317" s="116" t="s">
        <v>826</v>
      </c>
      <c r="R317" s="117" t="s">
        <v>827</v>
      </c>
      <c r="S317" s="116" t="s">
        <v>334</v>
      </c>
      <c r="T317" s="118">
        <v>0</v>
      </c>
      <c r="U317" s="119"/>
      <c r="V317" s="120"/>
      <c r="W317" s="113"/>
      <c r="X317" s="121">
        <v>0</v>
      </c>
      <c r="Y317" s="121">
        <v>0</v>
      </c>
      <c r="Z317" s="121">
        <v>0</v>
      </c>
      <c r="AA317" s="121">
        <v>0</v>
      </c>
      <c r="AB317" s="122">
        <v>0</v>
      </c>
      <c r="AC317" s="122">
        <v>0</v>
      </c>
    </row>
    <row r="318" spans="1:29" ht="90.75" x14ac:dyDescent="0.25">
      <c r="A318" s="115">
        <v>317</v>
      </c>
      <c r="B318" s="116" t="s">
        <v>828</v>
      </c>
      <c r="C318" s="117" t="s">
        <v>829</v>
      </c>
      <c r="D318" s="116" t="s">
        <v>334</v>
      </c>
      <c r="E318" s="118">
        <v>0</v>
      </c>
      <c r="F318" s="119"/>
      <c r="G318" s="120"/>
      <c r="H318" s="120"/>
      <c r="I318" s="113"/>
      <c r="J318" s="121"/>
      <c r="K318" s="121"/>
      <c r="L318" s="121"/>
      <c r="M318" s="121"/>
      <c r="P318" s="115">
        <v>317</v>
      </c>
      <c r="Q318" s="116" t="s">
        <v>828</v>
      </c>
      <c r="R318" s="117" t="s">
        <v>829</v>
      </c>
      <c r="S318" s="116" t="s">
        <v>334</v>
      </c>
      <c r="T318" s="118">
        <v>0</v>
      </c>
      <c r="U318" s="119"/>
      <c r="V318" s="120"/>
      <c r="W318" s="113"/>
      <c r="X318" s="121">
        <v>0</v>
      </c>
      <c r="Y318" s="121">
        <v>0</v>
      </c>
      <c r="Z318" s="121">
        <v>0</v>
      </c>
      <c r="AA318" s="121">
        <v>0</v>
      </c>
      <c r="AB318" s="122">
        <v>0</v>
      </c>
      <c r="AC318" s="122">
        <v>0</v>
      </c>
    </row>
    <row r="319" spans="1:29" ht="90.75" x14ac:dyDescent="0.25">
      <c r="A319" s="115">
        <v>318</v>
      </c>
      <c r="B319" s="116" t="s">
        <v>830</v>
      </c>
      <c r="C319" s="117" t="s">
        <v>831</v>
      </c>
      <c r="D319" s="116" t="s">
        <v>334</v>
      </c>
      <c r="E319" s="118">
        <v>0</v>
      </c>
      <c r="F319" s="119"/>
      <c r="G319" s="120"/>
      <c r="H319" s="120"/>
      <c r="I319" s="113"/>
      <c r="J319" s="121"/>
      <c r="K319" s="121"/>
      <c r="L319" s="121"/>
      <c r="M319" s="121"/>
      <c r="P319" s="115">
        <v>318</v>
      </c>
      <c r="Q319" s="116" t="s">
        <v>830</v>
      </c>
      <c r="R319" s="117" t="s">
        <v>831</v>
      </c>
      <c r="S319" s="116" t="s">
        <v>334</v>
      </c>
      <c r="T319" s="118">
        <v>0</v>
      </c>
      <c r="U319" s="119"/>
      <c r="V319" s="120"/>
      <c r="W319" s="113"/>
      <c r="X319" s="121">
        <v>0</v>
      </c>
      <c r="Y319" s="121">
        <v>0</v>
      </c>
      <c r="Z319" s="121">
        <v>0</v>
      </c>
      <c r="AA319" s="121">
        <v>0</v>
      </c>
      <c r="AB319" s="122">
        <v>0</v>
      </c>
      <c r="AC319" s="122">
        <v>0</v>
      </c>
    </row>
    <row r="320" spans="1:29" ht="107.25" x14ac:dyDescent="0.25">
      <c r="A320" s="115">
        <v>319</v>
      </c>
      <c r="B320" s="116" t="s">
        <v>832</v>
      </c>
      <c r="C320" s="117" t="s">
        <v>833</v>
      </c>
      <c r="D320" s="116" t="s">
        <v>334</v>
      </c>
      <c r="E320" s="118">
        <v>0</v>
      </c>
      <c r="F320" s="119"/>
      <c r="G320" s="120"/>
      <c r="H320" s="120"/>
      <c r="I320" s="113"/>
      <c r="J320" s="121"/>
      <c r="K320" s="121"/>
      <c r="L320" s="121"/>
      <c r="M320" s="121"/>
      <c r="P320" s="115">
        <v>319</v>
      </c>
      <c r="Q320" s="116" t="s">
        <v>832</v>
      </c>
      <c r="R320" s="117" t="s">
        <v>833</v>
      </c>
      <c r="S320" s="116" t="s">
        <v>334</v>
      </c>
      <c r="T320" s="118">
        <v>0</v>
      </c>
      <c r="U320" s="119"/>
      <c r="V320" s="120"/>
      <c r="W320" s="113"/>
      <c r="X320" s="121">
        <v>0</v>
      </c>
      <c r="Y320" s="121">
        <v>0</v>
      </c>
      <c r="Z320" s="121">
        <v>0</v>
      </c>
      <c r="AA320" s="121">
        <v>0</v>
      </c>
      <c r="AB320" s="122">
        <v>0</v>
      </c>
      <c r="AC320" s="122">
        <v>0</v>
      </c>
    </row>
    <row r="321" spans="1:29" ht="107.25" x14ac:dyDescent="0.25">
      <c r="A321" s="115">
        <v>320</v>
      </c>
      <c r="B321" s="116" t="s">
        <v>834</v>
      </c>
      <c r="C321" s="117" t="s">
        <v>835</v>
      </c>
      <c r="D321" s="116" t="s">
        <v>334</v>
      </c>
      <c r="E321" s="118">
        <v>0</v>
      </c>
      <c r="F321" s="119"/>
      <c r="G321" s="120"/>
      <c r="H321" s="120"/>
      <c r="I321" s="113"/>
      <c r="J321" s="121"/>
      <c r="K321" s="121"/>
      <c r="L321" s="121"/>
      <c r="M321" s="121"/>
      <c r="P321" s="115">
        <v>320</v>
      </c>
      <c r="Q321" s="116" t="s">
        <v>834</v>
      </c>
      <c r="R321" s="117" t="s">
        <v>835</v>
      </c>
      <c r="S321" s="116" t="s">
        <v>334</v>
      </c>
      <c r="T321" s="118">
        <v>0</v>
      </c>
      <c r="U321" s="119"/>
      <c r="V321" s="120"/>
      <c r="W321" s="113"/>
      <c r="X321" s="121">
        <v>0</v>
      </c>
      <c r="Y321" s="121">
        <v>0</v>
      </c>
      <c r="Z321" s="121">
        <v>0</v>
      </c>
      <c r="AA321" s="121">
        <v>0</v>
      </c>
      <c r="AB321" s="122">
        <v>0</v>
      </c>
      <c r="AC321" s="122">
        <v>0</v>
      </c>
    </row>
    <row r="322" spans="1:29" ht="74.25" x14ac:dyDescent="0.25">
      <c r="A322" s="115">
        <v>321</v>
      </c>
      <c r="B322" s="116" t="s">
        <v>836</v>
      </c>
      <c r="C322" s="117" t="s">
        <v>837</v>
      </c>
      <c r="D322" s="116" t="s">
        <v>334</v>
      </c>
      <c r="E322" s="118">
        <v>0</v>
      </c>
      <c r="F322" s="119"/>
      <c r="G322" s="120"/>
      <c r="H322" s="120"/>
      <c r="I322" s="113"/>
      <c r="J322" s="121"/>
      <c r="K322" s="121"/>
      <c r="L322" s="121"/>
      <c r="M322" s="121"/>
      <c r="P322" s="115">
        <v>321</v>
      </c>
      <c r="Q322" s="116" t="s">
        <v>836</v>
      </c>
      <c r="R322" s="117" t="s">
        <v>837</v>
      </c>
      <c r="S322" s="116" t="s">
        <v>334</v>
      </c>
      <c r="T322" s="118">
        <v>0</v>
      </c>
      <c r="U322" s="119"/>
      <c r="V322" s="120"/>
      <c r="W322" s="113"/>
      <c r="X322" s="121">
        <v>0</v>
      </c>
      <c r="Y322" s="121">
        <v>0</v>
      </c>
      <c r="Z322" s="121">
        <v>0</v>
      </c>
      <c r="AA322" s="121">
        <v>0</v>
      </c>
      <c r="AB322" s="122">
        <v>0</v>
      </c>
      <c r="AC322" s="122">
        <v>0</v>
      </c>
    </row>
    <row r="323" spans="1:29" ht="74.25" x14ac:dyDescent="0.25">
      <c r="A323" s="115">
        <v>322</v>
      </c>
      <c r="B323" s="116" t="s">
        <v>838</v>
      </c>
      <c r="C323" s="117" t="s">
        <v>839</v>
      </c>
      <c r="D323" s="116" t="s">
        <v>334</v>
      </c>
      <c r="E323" s="118">
        <v>0</v>
      </c>
      <c r="F323" s="119"/>
      <c r="G323" s="120"/>
      <c r="H323" s="120"/>
      <c r="I323" s="113"/>
      <c r="J323" s="121"/>
      <c r="K323" s="121"/>
      <c r="L323" s="121"/>
      <c r="M323" s="121"/>
      <c r="P323" s="115">
        <v>322</v>
      </c>
      <c r="Q323" s="116" t="s">
        <v>838</v>
      </c>
      <c r="R323" s="117" t="s">
        <v>839</v>
      </c>
      <c r="S323" s="116" t="s">
        <v>334</v>
      </c>
      <c r="T323" s="118">
        <v>0</v>
      </c>
      <c r="U323" s="119"/>
      <c r="V323" s="120"/>
      <c r="W323" s="113"/>
      <c r="X323" s="121">
        <v>0</v>
      </c>
      <c r="Y323" s="121">
        <v>0</v>
      </c>
      <c r="Z323" s="121">
        <v>0</v>
      </c>
      <c r="AA323" s="121">
        <v>0</v>
      </c>
      <c r="AB323" s="122">
        <v>0</v>
      </c>
      <c r="AC323" s="122">
        <v>0</v>
      </c>
    </row>
    <row r="324" spans="1:29" ht="74.25" x14ac:dyDescent="0.25">
      <c r="A324" s="115">
        <v>323</v>
      </c>
      <c r="B324" s="116" t="s">
        <v>840</v>
      </c>
      <c r="C324" s="117" t="s">
        <v>841</v>
      </c>
      <c r="D324" s="116" t="s">
        <v>334</v>
      </c>
      <c r="E324" s="118">
        <v>0</v>
      </c>
      <c r="F324" s="119"/>
      <c r="G324" s="120"/>
      <c r="H324" s="120"/>
      <c r="I324" s="113"/>
      <c r="J324" s="121"/>
      <c r="K324" s="121"/>
      <c r="L324" s="121"/>
      <c r="M324" s="121"/>
      <c r="P324" s="115">
        <v>323</v>
      </c>
      <c r="Q324" s="116" t="s">
        <v>840</v>
      </c>
      <c r="R324" s="117" t="s">
        <v>841</v>
      </c>
      <c r="S324" s="116" t="s">
        <v>334</v>
      </c>
      <c r="T324" s="118">
        <v>0</v>
      </c>
      <c r="U324" s="119"/>
      <c r="V324" s="120"/>
      <c r="W324" s="113"/>
      <c r="X324" s="121">
        <v>0</v>
      </c>
      <c r="Y324" s="121">
        <v>0</v>
      </c>
      <c r="Z324" s="121">
        <v>0</v>
      </c>
      <c r="AA324" s="121">
        <v>0</v>
      </c>
      <c r="AB324" s="122">
        <v>0</v>
      </c>
      <c r="AC324" s="122">
        <v>0</v>
      </c>
    </row>
    <row r="325" spans="1:29" ht="74.25" x14ac:dyDescent="0.25">
      <c r="A325" s="115">
        <v>324</v>
      </c>
      <c r="B325" s="116" t="s">
        <v>842</v>
      </c>
      <c r="C325" s="117" t="s">
        <v>843</v>
      </c>
      <c r="D325" s="116" t="s">
        <v>334</v>
      </c>
      <c r="E325" s="118">
        <v>0</v>
      </c>
      <c r="F325" s="119"/>
      <c r="G325" s="120"/>
      <c r="H325" s="120"/>
      <c r="I325" s="113"/>
      <c r="J325" s="121"/>
      <c r="K325" s="121"/>
      <c r="L325" s="121"/>
      <c r="M325" s="121"/>
      <c r="P325" s="115">
        <v>324</v>
      </c>
      <c r="Q325" s="116" t="s">
        <v>842</v>
      </c>
      <c r="R325" s="117" t="s">
        <v>843</v>
      </c>
      <c r="S325" s="116" t="s">
        <v>334</v>
      </c>
      <c r="T325" s="118">
        <v>0</v>
      </c>
      <c r="U325" s="119"/>
      <c r="V325" s="120"/>
      <c r="W325" s="113"/>
      <c r="X325" s="121">
        <v>0</v>
      </c>
      <c r="Y325" s="121">
        <v>0</v>
      </c>
      <c r="Z325" s="121">
        <v>0</v>
      </c>
      <c r="AA325" s="121">
        <v>0</v>
      </c>
      <c r="AB325" s="122">
        <v>0</v>
      </c>
      <c r="AC325" s="122">
        <v>0</v>
      </c>
    </row>
    <row r="326" spans="1:29" ht="74.25" x14ac:dyDescent="0.25">
      <c r="A326" s="115">
        <v>325</v>
      </c>
      <c r="B326" s="116" t="s">
        <v>844</v>
      </c>
      <c r="C326" s="117" t="s">
        <v>845</v>
      </c>
      <c r="D326" s="116" t="s">
        <v>334</v>
      </c>
      <c r="E326" s="118">
        <v>0</v>
      </c>
      <c r="F326" s="119"/>
      <c r="G326" s="120"/>
      <c r="H326" s="120"/>
      <c r="I326" s="113"/>
      <c r="J326" s="121"/>
      <c r="K326" s="121"/>
      <c r="L326" s="121"/>
      <c r="M326" s="121"/>
      <c r="P326" s="115">
        <v>325</v>
      </c>
      <c r="Q326" s="116" t="s">
        <v>844</v>
      </c>
      <c r="R326" s="117" t="s">
        <v>845</v>
      </c>
      <c r="S326" s="116" t="s">
        <v>334</v>
      </c>
      <c r="T326" s="118">
        <v>0</v>
      </c>
      <c r="U326" s="119"/>
      <c r="V326" s="120"/>
      <c r="W326" s="113"/>
      <c r="X326" s="121">
        <v>0</v>
      </c>
      <c r="Y326" s="121">
        <v>0</v>
      </c>
      <c r="Z326" s="121">
        <v>0</v>
      </c>
      <c r="AA326" s="121">
        <v>0</v>
      </c>
      <c r="AB326" s="122">
        <v>0</v>
      </c>
      <c r="AC326" s="122">
        <v>0</v>
      </c>
    </row>
    <row r="327" spans="1:29" ht="74.25" x14ac:dyDescent="0.25">
      <c r="A327" s="115">
        <v>326</v>
      </c>
      <c r="B327" s="116" t="s">
        <v>846</v>
      </c>
      <c r="C327" s="117" t="s">
        <v>847</v>
      </c>
      <c r="D327" s="116" t="s">
        <v>334</v>
      </c>
      <c r="E327" s="118">
        <v>0</v>
      </c>
      <c r="F327" s="119"/>
      <c r="G327" s="120"/>
      <c r="H327" s="120"/>
      <c r="I327" s="113"/>
      <c r="J327" s="121"/>
      <c r="K327" s="121"/>
      <c r="L327" s="121"/>
      <c r="M327" s="121"/>
      <c r="P327" s="115">
        <v>326</v>
      </c>
      <c r="Q327" s="116" t="s">
        <v>846</v>
      </c>
      <c r="R327" s="117" t="s">
        <v>847</v>
      </c>
      <c r="S327" s="116" t="s">
        <v>334</v>
      </c>
      <c r="T327" s="118">
        <v>0</v>
      </c>
      <c r="U327" s="119"/>
      <c r="V327" s="120"/>
      <c r="W327" s="113"/>
      <c r="X327" s="121">
        <v>0</v>
      </c>
      <c r="Y327" s="121">
        <v>0</v>
      </c>
      <c r="Z327" s="121">
        <v>0</v>
      </c>
      <c r="AA327" s="121">
        <v>0</v>
      </c>
      <c r="AB327" s="122">
        <v>0</v>
      </c>
      <c r="AC327" s="122">
        <v>0</v>
      </c>
    </row>
    <row r="328" spans="1:29" ht="74.25" x14ac:dyDescent="0.25">
      <c r="A328" s="115">
        <v>327</v>
      </c>
      <c r="B328" s="116" t="s">
        <v>848</v>
      </c>
      <c r="C328" s="117" t="s">
        <v>849</v>
      </c>
      <c r="D328" s="116" t="s">
        <v>334</v>
      </c>
      <c r="E328" s="118">
        <v>0</v>
      </c>
      <c r="F328" s="119"/>
      <c r="G328" s="120"/>
      <c r="H328" s="120"/>
      <c r="I328" s="113"/>
      <c r="J328" s="121"/>
      <c r="K328" s="121"/>
      <c r="L328" s="121"/>
      <c r="M328" s="121"/>
      <c r="P328" s="115">
        <v>327</v>
      </c>
      <c r="Q328" s="116" t="s">
        <v>848</v>
      </c>
      <c r="R328" s="117" t="s">
        <v>849</v>
      </c>
      <c r="S328" s="116" t="s">
        <v>334</v>
      </c>
      <c r="T328" s="118">
        <v>0</v>
      </c>
      <c r="U328" s="119"/>
      <c r="V328" s="120"/>
      <c r="W328" s="113"/>
      <c r="X328" s="121">
        <v>0</v>
      </c>
      <c r="Y328" s="121">
        <v>0</v>
      </c>
      <c r="Z328" s="121">
        <v>0</v>
      </c>
      <c r="AA328" s="121">
        <v>0</v>
      </c>
      <c r="AB328" s="122">
        <v>0</v>
      </c>
      <c r="AC328" s="122">
        <v>0</v>
      </c>
    </row>
    <row r="329" spans="1:29" ht="74.25" x14ac:dyDescent="0.25">
      <c r="A329" s="115">
        <v>328</v>
      </c>
      <c r="B329" s="116" t="s">
        <v>850</v>
      </c>
      <c r="C329" s="117" t="s">
        <v>851</v>
      </c>
      <c r="D329" s="116" t="s">
        <v>334</v>
      </c>
      <c r="E329" s="118">
        <v>0</v>
      </c>
      <c r="F329" s="119"/>
      <c r="G329" s="120"/>
      <c r="H329" s="120"/>
      <c r="I329" s="113"/>
      <c r="J329" s="121"/>
      <c r="K329" s="121"/>
      <c r="L329" s="121"/>
      <c r="M329" s="121"/>
      <c r="P329" s="115">
        <v>328</v>
      </c>
      <c r="Q329" s="116" t="s">
        <v>850</v>
      </c>
      <c r="R329" s="117" t="s">
        <v>851</v>
      </c>
      <c r="S329" s="116" t="s">
        <v>334</v>
      </c>
      <c r="T329" s="118">
        <v>0</v>
      </c>
      <c r="U329" s="119"/>
      <c r="V329" s="120"/>
      <c r="W329" s="113"/>
      <c r="X329" s="121">
        <v>0</v>
      </c>
      <c r="Y329" s="121">
        <v>0</v>
      </c>
      <c r="Z329" s="121">
        <v>0</v>
      </c>
      <c r="AA329" s="121">
        <v>0</v>
      </c>
      <c r="AB329" s="122">
        <v>0</v>
      </c>
      <c r="AC329" s="122">
        <v>0</v>
      </c>
    </row>
    <row r="330" spans="1:29" ht="74.25" x14ac:dyDescent="0.25">
      <c r="A330" s="115">
        <v>329</v>
      </c>
      <c r="B330" s="116" t="s">
        <v>852</v>
      </c>
      <c r="C330" s="117" t="s">
        <v>853</v>
      </c>
      <c r="D330" s="116" t="s">
        <v>334</v>
      </c>
      <c r="E330" s="118">
        <v>0</v>
      </c>
      <c r="F330" s="119"/>
      <c r="G330" s="120"/>
      <c r="H330" s="120"/>
      <c r="I330" s="113"/>
      <c r="J330" s="121"/>
      <c r="K330" s="121"/>
      <c r="L330" s="121"/>
      <c r="M330" s="121"/>
      <c r="P330" s="115">
        <v>329</v>
      </c>
      <c r="Q330" s="116" t="s">
        <v>852</v>
      </c>
      <c r="R330" s="117" t="s">
        <v>853</v>
      </c>
      <c r="S330" s="116" t="s">
        <v>334</v>
      </c>
      <c r="T330" s="118">
        <v>0</v>
      </c>
      <c r="U330" s="119"/>
      <c r="V330" s="120"/>
      <c r="W330" s="113"/>
      <c r="X330" s="121">
        <v>0</v>
      </c>
      <c r="Y330" s="121">
        <v>0</v>
      </c>
      <c r="Z330" s="121">
        <v>0</v>
      </c>
      <c r="AA330" s="121">
        <v>0</v>
      </c>
      <c r="AB330" s="122">
        <v>0</v>
      </c>
      <c r="AC330" s="122">
        <v>0</v>
      </c>
    </row>
    <row r="331" spans="1:29" ht="74.25" x14ac:dyDescent="0.25">
      <c r="A331" s="115">
        <v>330</v>
      </c>
      <c r="B331" s="116" t="s">
        <v>854</v>
      </c>
      <c r="C331" s="117" t="s">
        <v>855</v>
      </c>
      <c r="D331" s="116" t="s">
        <v>334</v>
      </c>
      <c r="E331" s="118">
        <v>0</v>
      </c>
      <c r="F331" s="119"/>
      <c r="G331" s="120"/>
      <c r="H331" s="120"/>
      <c r="I331" s="113"/>
      <c r="J331" s="121"/>
      <c r="K331" s="121"/>
      <c r="L331" s="121"/>
      <c r="M331" s="121"/>
      <c r="P331" s="115">
        <v>330</v>
      </c>
      <c r="Q331" s="116" t="s">
        <v>854</v>
      </c>
      <c r="R331" s="117" t="s">
        <v>855</v>
      </c>
      <c r="S331" s="116" t="s">
        <v>334</v>
      </c>
      <c r="T331" s="118">
        <v>0</v>
      </c>
      <c r="U331" s="119"/>
      <c r="V331" s="120"/>
      <c r="W331" s="113"/>
      <c r="X331" s="121">
        <v>0</v>
      </c>
      <c r="Y331" s="121">
        <v>0</v>
      </c>
      <c r="Z331" s="121">
        <v>0</v>
      </c>
      <c r="AA331" s="121">
        <v>0</v>
      </c>
      <c r="AB331" s="122">
        <v>0</v>
      </c>
      <c r="AC331" s="122">
        <v>0</v>
      </c>
    </row>
    <row r="332" spans="1:29" ht="74.25" x14ac:dyDescent="0.25">
      <c r="A332" s="115">
        <v>331</v>
      </c>
      <c r="B332" s="116" t="s">
        <v>856</v>
      </c>
      <c r="C332" s="117" t="s">
        <v>857</v>
      </c>
      <c r="D332" s="116" t="s">
        <v>334</v>
      </c>
      <c r="E332" s="118">
        <v>0</v>
      </c>
      <c r="F332" s="119"/>
      <c r="G332" s="120"/>
      <c r="H332" s="120"/>
      <c r="I332" s="113"/>
      <c r="J332" s="121"/>
      <c r="K332" s="121"/>
      <c r="L332" s="121"/>
      <c r="M332" s="121"/>
      <c r="P332" s="115">
        <v>331</v>
      </c>
      <c r="Q332" s="116" t="s">
        <v>856</v>
      </c>
      <c r="R332" s="117" t="s">
        <v>857</v>
      </c>
      <c r="S332" s="116" t="s">
        <v>334</v>
      </c>
      <c r="T332" s="118">
        <v>0</v>
      </c>
      <c r="U332" s="119"/>
      <c r="V332" s="120"/>
      <c r="W332" s="113"/>
      <c r="X332" s="121">
        <v>0</v>
      </c>
      <c r="Y332" s="121">
        <v>0</v>
      </c>
      <c r="Z332" s="121">
        <v>0</v>
      </c>
      <c r="AA332" s="121">
        <v>0</v>
      </c>
      <c r="AB332" s="122">
        <v>0</v>
      </c>
      <c r="AC332" s="122">
        <v>0</v>
      </c>
    </row>
    <row r="333" spans="1:29" ht="74.25" x14ac:dyDescent="0.25">
      <c r="A333" s="115">
        <v>332</v>
      </c>
      <c r="B333" s="116" t="s">
        <v>858</v>
      </c>
      <c r="C333" s="117" t="s">
        <v>859</v>
      </c>
      <c r="D333" s="116" t="s">
        <v>334</v>
      </c>
      <c r="E333" s="118">
        <v>0</v>
      </c>
      <c r="F333" s="119"/>
      <c r="G333" s="120"/>
      <c r="H333" s="120"/>
      <c r="I333" s="113"/>
      <c r="J333" s="121"/>
      <c r="K333" s="121"/>
      <c r="L333" s="121"/>
      <c r="M333" s="121"/>
      <c r="P333" s="115">
        <v>332</v>
      </c>
      <c r="Q333" s="116" t="s">
        <v>858</v>
      </c>
      <c r="R333" s="117" t="s">
        <v>859</v>
      </c>
      <c r="S333" s="116" t="s">
        <v>334</v>
      </c>
      <c r="T333" s="118">
        <v>0</v>
      </c>
      <c r="U333" s="119"/>
      <c r="V333" s="120"/>
      <c r="W333" s="113"/>
      <c r="X333" s="121">
        <v>0</v>
      </c>
      <c r="Y333" s="121">
        <v>0</v>
      </c>
      <c r="Z333" s="121">
        <v>0</v>
      </c>
      <c r="AA333" s="121">
        <v>0</v>
      </c>
      <c r="AB333" s="122">
        <v>0</v>
      </c>
      <c r="AC333" s="122">
        <v>0</v>
      </c>
    </row>
    <row r="334" spans="1:29" ht="74.25" x14ac:dyDescent="0.25">
      <c r="A334" s="115">
        <v>333</v>
      </c>
      <c r="B334" s="116" t="s">
        <v>860</v>
      </c>
      <c r="C334" s="117" t="s">
        <v>861</v>
      </c>
      <c r="D334" s="116" t="s">
        <v>334</v>
      </c>
      <c r="E334" s="118">
        <v>0</v>
      </c>
      <c r="F334" s="119"/>
      <c r="G334" s="120"/>
      <c r="H334" s="120"/>
      <c r="I334" s="113"/>
      <c r="J334" s="121"/>
      <c r="K334" s="121"/>
      <c r="L334" s="121"/>
      <c r="M334" s="121"/>
      <c r="P334" s="115">
        <v>333</v>
      </c>
      <c r="Q334" s="116" t="s">
        <v>860</v>
      </c>
      <c r="R334" s="117" t="s">
        <v>861</v>
      </c>
      <c r="S334" s="116" t="s">
        <v>334</v>
      </c>
      <c r="T334" s="118">
        <v>0</v>
      </c>
      <c r="U334" s="119"/>
      <c r="V334" s="120"/>
      <c r="W334" s="113"/>
      <c r="X334" s="121">
        <v>0</v>
      </c>
      <c r="Y334" s="121">
        <v>0</v>
      </c>
      <c r="Z334" s="121">
        <v>0</v>
      </c>
      <c r="AA334" s="121">
        <v>0</v>
      </c>
      <c r="AB334" s="122">
        <v>0</v>
      </c>
      <c r="AC334" s="122">
        <v>0</v>
      </c>
    </row>
    <row r="335" spans="1:29" ht="74.25" x14ac:dyDescent="0.25">
      <c r="A335" s="115">
        <v>334</v>
      </c>
      <c r="B335" s="116" t="s">
        <v>862</v>
      </c>
      <c r="C335" s="117" t="s">
        <v>863</v>
      </c>
      <c r="D335" s="116" t="s">
        <v>334</v>
      </c>
      <c r="E335" s="118">
        <v>0</v>
      </c>
      <c r="F335" s="119"/>
      <c r="G335" s="120"/>
      <c r="H335" s="120"/>
      <c r="I335" s="113"/>
      <c r="J335" s="121"/>
      <c r="K335" s="121"/>
      <c r="L335" s="121"/>
      <c r="M335" s="121"/>
      <c r="P335" s="115">
        <v>334</v>
      </c>
      <c r="Q335" s="116" t="s">
        <v>862</v>
      </c>
      <c r="R335" s="117" t="s">
        <v>863</v>
      </c>
      <c r="S335" s="116" t="s">
        <v>334</v>
      </c>
      <c r="T335" s="118">
        <v>0</v>
      </c>
      <c r="U335" s="119"/>
      <c r="V335" s="120"/>
      <c r="W335" s="113"/>
      <c r="X335" s="121">
        <v>0</v>
      </c>
      <c r="Y335" s="121">
        <v>0</v>
      </c>
      <c r="Z335" s="121">
        <v>0</v>
      </c>
      <c r="AA335" s="121">
        <v>0</v>
      </c>
      <c r="AB335" s="122">
        <v>0</v>
      </c>
      <c r="AC335" s="122">
        <v>0</v>
      </c>
    </row>
    <row r="336" spans="1:29" ht="354.75" x14ac:dyDescent="0.25">
      <c r="A336" s="115">
        <v>335</v>
      </c>
      <c r="B336" s="116" t="s">
        <v>864</v>
      </c>
      <c r="C336" s="117" t="s">
        <v>865</v>
      </c>
      <c r="D336" s="116" t="s">
        <v>334</v>
      </c>
      <c r="E336" s="118">
        <v>0</v>
      </c>
      <c r="F336" s="119"/>
      <c r="G336" s="120"/>
      <c r="H336" s="120"/>
      <c r="I336" s="113"/>
      <c r="J336" s="121"/>
      <c r="K336" s="121"/>
      <c r="L336" s="121"/>
      <c r="M336" s="121"/>
      <c r="P336" s="115">
        <v>335</v>
      </c>
      <c r="Q336" s="116" t="s">
        <v>864</v>
      </c>
      <c r="R336" s="117" t="s">
        <v>865</v>
      </c>
      <c r="S336" s="116" t="s">
        <v>334</v>
      </c>
      <c r="T336" s="118">
        <v>0</v>
      </c>
      <c r="U336" s="119"/>
      <c r="V336" s="120"/>
      <c r="W336" s="113"/>
      <c r="X336" s="121"/>
      <c r="Y336" s="121">
        <v>0</v>
      </c>
      <c r="Z336" s="121">
        <v>0</v>
      </c>
      <c r="AA336" s="121">
        <v>0</v>
      </c>
      <c r="AB336" s="122">
        <v>0</v>
      </c>
      <c r="AC336" s="122">
        <v>0</v>
      </c>
    </row>
    <row r="337" spans="1:29" ht="354.75" x14ac:dyDescent="0.25">
      <c r="A337" s="115">
        <v>336</v>
      </c>
      <c r="B337" s="116" t="s">
        <v>866</v>
      </c>
      <c r="C337" s="117" t="s">
        <v>867</v>
      </c>
      <c r="D337" s="116" t="s">
        <v>334</v>
      </c>
      <c r="E337" s="118">
        <v>0</v>
      </c>
      <c r="F337" s="119"/>
      <c r="G337" s="120"/>
      <c r="H337" s="120"/>
      <c r="I337" s="113"/>
      <c r="J337" s="121"/>
      <c r="K337" s="121"/>
      <c r="L337" s="121"/>
      <c r="M337" s="121"/>
      <c r="P337" s="115">
        <v>336</v>
      </c>
      <c r="Q337" s="116" t="s">
        <v>866</v>
      </c>
      <c r="R337" s="117" t="s">
        <v>867</v>
      </c>
      <c r="S337" s="116" t="s">
        <v>334</v>
      </c>
      <c r="T337" s="118">
        <v>0</v>
      </c>
      <c r="U337" s="119"/>
      <c r="V337" s="120"/>
      <c r="W337" s="113"/>
      <c r="X337" s="121">
        <v>0</v>
      </c>
      <c r="Y337" s="121">
        <v>0</v>
      </c>
      <c r="Z337" s="121">
        <v>0</v>
      </c>
      <c r="AA337" s="121">
        <v>0</v>
      </c>
      <c r="AB337" s="122">
        <v>0</v>
      </c>
      <c r="AC337" s="122">
        <v>0</v>
      </c>
    </row>
    <row r="338" spans="1:29" ht="371.25" x14ac:dyDescent="0.25">
      <c r="A338" s="115">
        <v>337</v>
      </c>
      <c r="B338" s="116" t="s">
        <v>868</v>
      </c>
      <c r="C338" s="117" t="s">
        <v>869</v>
      </c>
      <c r="D338" s="116" t="s">
        <v>334</v>
      </c>
      <c r="E338" s="118">
        <v>0</v>
      </c>
      <c r="F338" s="119"/>
      <c r="G338" s="120"/>
      <c r="H338" s="120"/>
      <c r="I338" s="113"/>
      <c r="J338" s="121"/>
      <c r="K338" s="121"/>
      <c r="L338" s="121"/>
      <c r="M338" s="121"/>
      <c r="P338" s="115">
        <v>337</v>
      </c>
      <c r="Q338" s="116" t="s">
        <v>868</v>
      </c>
      <c r="R338" s="117" t="s">
        <v>869</v>
      </c>
      <c r="S338" s="116" t="s">
        <v>334</v>
      </c>
      <c r="T338" s="118">
        <v>0</v>
      </c>
      <c r="U338" s="119"/>
      <c r="V338" s="120"/>
      <c r="W338" s="113"/>
      <c r="X338" s="121">
        <v>0</v>
      </c>
      <c r="Y338" s="121">
        <v>0</v>
      </c>
      <c r="Z338" s="121">
        <v>0</v>
      </c>
      <c r="AA338" s="121">
        <v>0</v>
      </c>
      <c r="AB338" s="122">
        <v>0</v>
      </c>
      <c r="AC338" s="122">
        <v>0</v>
      </c>
    </row>
    <row r="339" spans="1:29" ht="354.75" x14ac:dyDescent="0.25">
      <c r="A339" s="115">
        <v>338</v>
      </c>
      <c r="B339" s="116" t="s">
        <v>870</v>
      </c>
      <c r="C339" s="117" t="s">
        <v>871</v>
      </c>
      <c r="D339" s="116" t="s">
        <v>334</v>
      </c>
      <c r="E339" s="118">
        <v>0</v>
      </c>
      <c r="F339" s="119"/>
      <c r="G339" s="120"/>
      <c r="H339" s="120"/>
      <c r="I339" s="113"/>
      <c r="J339" s="121"/>
      <c r="K339" s="121"/>
      <c r="L339" s="121"/>
      <c r="M339" s="121"/>
      <c r="P339" s="115">
        <v>338</v>
      </c>
      <c r="Q339" s="116" t="s">
        <v>870</v>
      </c>
      <c r="R339" s="117" t="s">
        <v>871</v>
      </c>
      <c r="S339" s="116" t="s">
        <v>334</v>
      </c>
      <c r="T339" s="118">
        <v>0</v>
      </c>
      <c r="U339" s="119"/>
      <c r="V339" s="120"/>
      <c r="W339" s="113"/>
      <c r="X339" s="121">
        <v>0</v>
      </c>
      <c r="Y339" s="121">
        <v>0</v>
      </c>
      <c r="Z339" s="121">
        <v>0</v>
      </c>
      <c r="AA339" s="121">
        <v>0</v>
      </c>
      <c r="AB339" s="122">
        <v>0</v>
      </c>
      <c r="AC339" s="122">
        <v>0</v>
      </c>
    </row>
    <row r="340" spans="1:29" ht="371.25" x14ac:dyDescent="0.25">
      <c r="A340" s="115">
        <v>339</v>
      </c>
      <c r="B340" s="116" t="s">
        <v>872</v>
      </c>
      <c r="C340" s="117" t="s">
        <v>873</v>
      </c>
      <c r="D340" s="116" t="s">
        <v>334</v>
      </c>
      <c r="E340" s="118">
        <v>0</v>
      </c>
      <c r="F340" s="119"/>
      <c r="G340" s="120"/>
      <c r="H340" s="120"/>
      <c r="I340" s="113"/>
      <c r="J340" s="121"/>
      <c r="K340" s="121"/>
      <c r="L340" s="121"/>
      <c r="M340" s="121"/>
      <c r="P340" s="115">
        <v>339</v>
      </c>
      <c r="Q340" s="116" t="s">
        <v>872</v>
      </c>
      <c r="R340" s="117" t="s">
        <v>873</v>
      </c>
      <c r="S340" s="116" t="s">
        <v>334</v>
      </c>
      <c r="T340" s="118">
        <v>0</v>
      </c>
      <c r="U340" s="119"/>
      <c r="V340" s="120"/>
      <c r="W340" s="113"/>
      <c r="X340" s="121">
        <v>0</v>
      </c>
      <c r="Y340" s="121">
        <v>0</v>
      </c>
      <c r="Z340" s="121">
        <v>0</v>
      </c>
      <c r="AA340" s="121">
        <v>0</v>
      </c>
      <c r="AB340" s="122">
        <v>0</v>
      </c>
      <c r="AC340" s="122">
        <v>0</v>
      </c>
    </row>
    <row r="341" spans="1:29" ht="354.75" x14ac:dyDescent="0.25">
      <c r="A341" s="115">
        <v>340</v>
      </c>
      <c r="B341" s="116" t="s">
        <v>874</v>
      </c>
      <c r="C341" s="117" t="s">
        <v>875</v>
      </c>
      <c r="D341" s="116" t="s">
        <v>334</v>
      </c>
      <c r="E341" s="118">
        <v>0</v>
      </c>
      <c r="F341" s="119"/>
      <c r="G341" s="120"/>
      <c r="H341" s="120"/>
      <c r="I341" s="113"/>
      <c r="J341" s="121">
        <v>0</v>
      </c>
      <c r="K341" s="121"/>
      <c r="L341" s="121"/>
      <c r="M341" s="121"/>
      <c r="P341" s="115">
        <v>340</v>
      </c>
      <c r="Q341" s="116" t="s">
        <v>874</v>
      </c>
      <c r="R341" s="117" t="s">
        <v>875</v>
      </c>
      <c r="S341" s="116" t="s">
        <v>334</v>
      </c>
      <c r="T341" s="118">
        <v>5</v>
      </c>
      <c r="U341" s="119"/>
      <c r="V341" s="120"/>
      <c r="W341" s="113"/>
      <c r="X341" s="121">
        <v>5</v>
      </c>
      <c r="Y341" s="121">
        <v>0</v>
      </c>
      <c r="Z341" s="121">
        <v>0</v>
      </c>
      <c r="AA341" s="121">
        <v>0</v>
      </c>
      <c r="AB341" s="122">
        <v>5</v>
      </c>
      <c r="AC341" s="122">
        <v>5</v>
      </c>
    </row>
    <row r="342" spans="1:29" ht="49.5" x14ac:dyDescent="0.25">
      <c r="A342" s="115">
        <v>341</v>
      </c>
      <c r="B342" s="116" t="s">
        <v>876</v>
      </c>
      <c r="C342" s="117" t="s">
        <v>877</v>
      </c>
      <c r="D342" s="116" t="s">
        <v>334</v>
      </c>
      <c r="E342" s="118">
        <v>0</v>
      </c>
      <c r="F342" s="119"/>
      <c r="G342" s="120"/>
      <c r="H342" s="120"/>
      <c r="I342" s="113"/>
      <c r="J342" s="121"/>
      <c r="K342" s="121"/>
      <c r="L342" s="121"/>
      <c r="M342" s="121"/>
      <c r="P342" s="115">
        <v>341</v>
      </c>
      <c r="Q342" s="116" t="s">
        <v>876</v>
      </c>
      <c r="R342" s="117" t="s">
        <v>877</v>
      </c>
      <c r="S342" s="116" t="s">
        <v>334</v>
      </c>
      <c r="T342" s="118">
        <v>0</v>
      </c>
      <c r="U342" s="119"/>
      <c r="V342" s="120"/>
      <c r="W342" s="113"/>
      <c r="X342" s="121">
        <v>0</v>
      </c>
      <c r="Y342" s="121">
        <v>0</v>
      </c>
      <c r="Z342" s="121">
        <v>0</v>
      </c>
      <c r="AA342" s="121">
        <v>0</v>
      </c>
      <c r="AB342" s="122">
        <v>0</v>
      </c>
      <c r="AC342" s="122">
        <v>0</v>
      </c>
    </row>
    <row r="343" spans="1:29" ht="57.75" x14ac:dyDescent="0.25">
      <c r="A343" s="115">
        <v>342</v>
      </c>
      <c r="B343" s="116" t="s">
        <v>878</v>
      </c>
      <c r="C343" s="117" t="s">
        <v>879</v>
      </c>
      <c r="D343" s="116" t="s">
        <v>334</v>
      </c>
      <c r="E343" s="118">
        <v>0</v>
      </c>
      <c r="F343" s="119"/>
      <c r="G343" s="120"/>
      <c r="H343" s="120"/>
      <c r="I343" s="113"/>
      <c r="J343" s="121"/>
      <c r="K343" s="121"/>
      <c r="L343" s="121"/>
      <c r="M343" s="121"/>
      <c r="P343" s="115">
        <v>342</v>
      </c>
      <c r="Q343" s="116" t="s">
        <v>878</v>
      </c>
      <c r="R343" s="117" t="s">
        <v>879</v>
      </c>
      <c r="S343" s="116" t="s">
        <v>334</v>
      </c>
      <c r="T343" s="118">
        <v>0</v>
      </c>
      <c r="U343" s="119"/>
      <c r="V343" s="120"/>
      <c r="W343" s="113"/>
      <c r="X343" s="121"/>
      <c r="Y343" s="121"/>
      <c r="Z343" s="121">
        <v>0</v>
      </c>
      <c r="AA343" s="121">
        <v>0</v>
      </c>
      <c r="AB343" s="122">
        <v>0</v>
      </c>
      <c r="AC343" s="122">
        <v>0</v>
      </c>
    </row>
    <row r="344" spans="1:29" ht="41.25" x14ac:dyDescent="0.25">
      <c r="A344" s="115">
        <v>343</v>
      </c>
      <c r="B344" s="116" t="s">
        <v>880</v>
      </c>
      <c r="C344" s="117" t="s">
        <v>881</v>
      </c>
      <c r="D344" s="116" t="s">
        <v>334</v>
      </c>
      <c r="E344" s="118">
        <v>0</v>
      </c>
      <c r="F344" s="119"/>
      <c r="G344" s="120"/>
      <c r="H344" s="120"/>
      <c r="I344" s="113"/>
      <c r="J344" s="121"/>
      <c r="K344" s="121"/>
      <c r="L344" s="121"/>
      <c r="M344" s="121"/>
      <c r="P344" s="115">
        <v>343</v>
      </c>
      <c r="Q344" s="116" t="s">
        <v>880</v>
      </c>
      <c r="R344" s="117" t="s">
        <v>881</v>
      </c>
      <c r="S344" s="116" t="s">
        <v>334</v>
      </c>
      <c r="T344" s="118">
        <v>0</v>
      </c>
      <c r="U344" s="119"/>
      <c r="V344" s="120"/>
      <c r="W344" s="113"/>
      <c r="X344" s="121">
        <v>0</v>
      </c>
      <c r="Y344" s="121">
        <v>0</v>
      </c>
      <c r="Z344" s="121">
        <v>0</v>
      </c>
      <c r="AA344" s="121">
        <v>0</v>
      </c>
      <c r="AB344" s="122">
        <v>0</v>
      </c>
      <c r="AC344" s="122">
        <v>0</v>
      </c>
    </row>
    <row r="345" spans="1:29" ht="132" x14ac:dyDescent="0.25">
      <c r="A345" s="115">
        <v>344</v>
      </c>
      <c r="B345" s="116" t="s">
        <v>882</v>
      </c>
      <c r="C345" s="117" t="s">
        <v>883</v>
      </c>
      <c r="D345" s="116" t="s">
        <v>334</v>
      </c>
      <c r="E345" s="118">
        <v>0</v>
      </c>
      <c r="F345" s="119"/>
      <c r="G345" s="120"/>
      <c r="H345" s="120"/>
      <c r="I345" s="113"/>
      <c r="J345" s="121"/>
      <c r="K345" s="121"/>
      <c r="L345" s="121"/>
      <c r="M345" s="121"/>
      <c r="P345" s="115">
        <v>344</v>
      </c>
      <c r="Q345" s="116" t="s">
        <v>882</v>
      </c>
      <c r="R345" s="117" t="s">
        <v>883</v>
      </c>
      <c r="S345" s="116" t="s">
        <v>334</v>
      </c>
      <c r="T345" s="118">
        <v>0</v>
      </c>
      <c r="U345" s="119"/>
      <c r="V345" s="120"/>
      <c r="W345" s="113"/>
      <c r="X345" s="121">
        <v>0</v>
      </c>
      <c r="Y345" s="121">
        <v>0</v>
      </c>
      <c r="Z345" s="121">
        <v>0</v>
      </c>
      <c r="AA345" s="121">
        <v>0</v>
      </c>
      <c r="AB345" s="122">
        <v>0</v>
      </c>
      <c r="AC345" s="122">
        <v>0</v>
      </c>
    </row>
    <row r="346" spans="1:29" ht="90.75" x14ac:dyDescent="0.25">
      <c r="A346" s="115">
        <v>345</v>
      </c>
      <c r="B346" s="116" t="s">
        <v>884</v>
      </c>
      <c r="C346" s="117" t="s">
        <v>885</v>
      </c>
      <c r="D346" s="116" t="s">
        <v>334</v>
      </c>
      <c r="E346" s="118">
        <v>0</v>
      </c>
      <c r="F346" s="119"/>
      <c r="G346" s="120"/>
      <c r="H346" s="120"/>
      <c r="I346" s="123"/>
      <c r="J346" s="121"/>
      <c r="K346" s="121"/>
      <c r="L346" s="121"/>
      <c r="M346" s="121"/>
      <c r="P346" s="115">
        <v>345</v>
      </c>
      <c r="Q346" s="116" t="s">
        <v>884</v>
      </c>
      <c r="R346" s="117" t="s">
        <v>885</v>
      </c>
      <c r="S346" s="116" t="s">
        <v>334</v>
      </c>
      <c r="T346" s="118">
        <v>0.25</v>
      </c>
      <c r="U346" s="119"/>
      <c r="V346" s="120"/>
      <c r="W346" s="113"/>
      <c r="X346" s="121">
        <v>0.25</v>
      </c>
      <c r="Y346" s="121">
        <v>0</v>
      </c>
      <c r="Z346" s="121">
        <v>0</v>
      </c>
      <c r="AA346" s="121">
        <v>0</v>
      </c>
      <c r="AB346" s="122">
        <v>0.25</v>
      </c>
      <c r="AC346" s="122">
        <v>0.25</v>
      </c>
    </row>
    <row r="347" spans="1:29" ht="90.75" x14ac:dyDescent="0.25">
      <c r="A347" s="115">
        <v>346</v>
      </c>
      <c r="B347" s="116" t="s">
        <v>886</v>
      </c>
      <c r="C347" s="117" t="s">
        <v>887</v>
      </c>
      <c r="D347" s="116" t="s">
        <v>334</v>
      </c>
      <c r="E347" s="118">
        <v>0</v>
      </c>
      <c r="F347" s="119"/>
      <c r="G347" s="120"/>
      <c r="H347" s="120"/>
      <c r="I347" s="113"/>
      <c r="J347" s="121"/>
      <c r="K347" s="121"/>
      <c r="L347" s="121"/>
      <c r="M347" s="121"/>
      <c r="P347" s="115">
        <v>346</v>
      </c>
      <c r="Q347" s="116" t="s">
        <v>886</v>
      </c>
      <c r="R347" s="117" t="s">
        <v>887</v>
      </c>
      <c r="S347" s="116" t="s">
        <v>334</v>
      </c>
      <c r="T347" s="118">
        <v>0</v>
      </c>
      <c r="U347" s="119"/>
      <c r="V347" s="120"/>
      <c r="W347" s="113"/>
      <c r="X347" s="121">
        <v>0</v>
      </c>
      <c r="Y347" s="121">
        <v>0</v>
      </c>
      <c r="Z347" s="121">
        <v>0</v>
      </c>
      <c r="AA347" s="121">
        <v>0</v>
      </c>
      <c r="AB347" s="122">
        <v>0</v>
      </c>
      <c r="AC347" s="122">
        <v>0</v>
      </c>
    </row>
    <row r="348" spans="1:29" ht="115.5" x14ac:dyDescent="0.25">
      <c r="A348" s="115">
        <v>347</v>
      </c>
      <c r="B348" s="116" t="s">
        <v>888</v>
      </c>
      <c r="C348" s="117" t="s">
        <v>889</v>
      </c>
      <c r="D348" s="116" t="s">
        <v>334</v>
      </c>
      <c r="E348" s="118">
        <v>0</v>
      </c>
      <c r="F348" s="119"/>
      <c r="G348" s="120"/>
      <c r="H348" s="120"/>
      <c r="I348" s="113"/>
      <c r="J348" s="121"/>
      <c r="K348" s="121"/>
      <c r="L348" s="121"/>
      <c r="M348" s="121"/>
      <c r="P348" s="115">
        <v>347</v>
      </c>
      <c r="Q348" s="116" t="s">
        <v>888</v>
      </c>
      <c r="R348" s="117" t="s">
        <v>889</v>
      </c>
      <c r="S348" s="116" t="s">
        <v>334</v>
      </c>
      <c r="T348" s="118">
        <v>0</v>
      </c>
      <c r="U348" s="119"/>
      <c r="V348" s="120"/>
      <c r="W348" s="113"/>
      <c r="X348" s="121">
        <v>0</v>
      </c>
      <c r="Y348" s="121">
        <v>0</v>
      </c>
      <c r="Z348" s="121">
        <v>0</v>
      </c>
      <c r="AA348" s="121">
        <v>0</v>
      </c>
      <c r="AB348" s="122">
        <v>0</v>
      </c>
      <c r="AC348" s="122">
        <v>0</v>
      </c>
    </row>
    <row r="349" spans="1:29" ht="140.25" x14ac:dyDescent="0.25">
      <c r="A349" s="115">
        <v>348</v>
      </c>
      <c r="B349" s="116" t="s">
        <v>890</v>
      </c>
      <c r="C349" s="117" t="s">
        <v>891</v>
      </c>
      <c r="D349" s="116" t="s">
        <v>334</v>
      </c>
      <c r="E349" s="118">
        <v>0</v>
      </c>
      <c r="F349" s="119"/>
      <c r="G349" s="120"/>
      <c r="H349" s="120"/>
      <c r="I349" s="113"/>
      <c r="J349" s="121">
        <v>10</v>
      </c>
      <c r="K349" s="121"/>
      <c r="L349" s="121"/>
      <c r="M349" s="121"/>
      <c r="P349" s="115">
        <v>348</v>
      </c>
      <c r="Q349" s="116" t="s">
        <v>890</v>
      </c>
      <c r="R349" s="117" t="s">
        <v>891</v>
      </c>
      <c r="S349" s="116" t="s">
        <v>334</v>
      </c>
      <c r="T349" s="118">
        <v>10</v>
      </c>
      <c r="U349" s="119"/>
      <c r="V349" s="120"/>
      <c r="W349" s="113"/>
      <c r="X349" s="121">
        <v>8</v>
      </c>
      <c r="Y349" s="121">
        <v>2</v>
      </c>
      <c r="Z349" s="121">
        <v>0</v>
      </c>
      <c r="AA349" s="121">
        <v>0</v>
      </c>
      <c r="AB349" s="122">
        <v>10</v>
      </c>
      <c r="AC349" s="122">
        <v>0</v>
      </c>
    </row>
    <row r="350" spans="1:29" ht="148.5" x14ac:dyDescent="0.25">
      <c r="A350" s="115">
        <v>349</v>
      </c>
      <c r="B350" s="116" t="s">
        <v>892</v>
      </c>
      <c r="C350" s="117" t="s">
        <v>893</v>
      </c>
      <c r="D350" s="116" t="s">
        <v>334</v>
      </c>
      <c r="E350" s="118">
        <v>0</v>
      </c>
      <c r="F350" s="119"/>
      <c r="G350" s="120"/>
      <c r="H350" s="120"/>
      <c r="I350" s="113"/>
      <c r="J350" s="121">
        <v>40</v>
      </c>
      <c r="K350" s="121"/>
      <c r="L350" s="121"/>
      <c r="M350" s="121"/>
      <c r="P350" s="115">
        <v>349</v>
      </c>
      <c r="Q350" s="116" t="s">
        <v>892</v>
      </c>
      <c r="R350" s="117" t="s">
        <v>893</v>
      </c>
      <c r="S350" s="116" t="s">
        <v>334</v>
      </c>
      <c r="T350" s="118">
        <v>40</v>
      </c>
      <c r="U350" s="119"/>
      <c r="V350" s="120"/>
      <c r="W350" s="113"/>
      <c r="X350" s="121">
        <v>30</v>
      </c>
      <c r="Y350" s="121">
        <v>10</v>
      </c>
      <c r="Z350" s="121">
        <v>0</v>
      </c>
      <c r="AA350" s="121">
        <v>0</v>
      </c>
      <c r="AB350" s="122">
        <v>40</v>
      </c>
      <c r="AC350" s="122">
        <v>0</v>
      </c>
    </row>
    <row r="351" spans="1:29" ht="140.25" x14ac:dyDescent="0.25">
      <c r="A351" s="115">
        <v>350</v>
      </c>
      <c r="B351" s="116" t="s">
        <v>894</v>
      </c>
      <c r="C351" s="117" t="s">
        <v>895</v>
      </c>
      <c r="D351" s="116" t="s">
        <v>334</v>
      </c>
      <c r="E351" s="118">
        <v>0</v>
      </c>
      <c r="F351" s="119"/>
      <c r="G351" s="120"/>
      <c r="H351" s="120"/>
      <c r="I351" s="113"/>
      <c r="J351" s="121"/>
      <c r="K351" s="121"/>
      <c r="L351" s="121"/>
      <c r="M351" s="121"/>
      <c r="P351" s="115">
        <v>350</v>
      </c>
      <c r="Q351" s="116" t="s">
        <v>894</v>
      </c>
      <c r="R351" s="117" t="s">
        <v>895</v>
      </c>
      <c r="S351" s="116" t="s">
        <v>334</v>
      </c>
      <c r="T351" s="118">
        <v>0</v>
      </c>
      <c r="U351" s="119"/>
      <c r="V351" s="120"/>
      <c r="W351" s="113"/>
      <c r="X351" s="121">
        <v>0</v>
      </c>
      <c r="Y351" s="121">
        <v>0</v>
      </c>
      <c r="Z351" s="121">
        <v>0</v>
      </c>
      <c r="AA351" s="121">
        <v>0</v>
      </c>
      <c r="AB351" s="122">
        <v>0</v>
      </c>
      <c r="AC351" s="122">
        <v>0</v>
      </c>
    </row>
    <row r="352" spans="1:29" ht="132" x14ac:dyDescent="0.25">
      <c r="A352" s="115">
        <v>351</v>
      </c>
      <c r="B352" s="116" t="s">
        <v>896</v>
      </c>
      <c r="C352" s="117" t="s">
        <v>897</v>
      </c>
      <c r="D352" s="116" t="s">
        <v>334</v>
      </c>
      <c r="E352" s="118">
        <v>0</v>
      </c>
      <c r="F352" s="119"/>
      <c r="G352" s="120"/>
      <c r="H352" s="120"/>
      <c r="I352" s="113"/>
      <c r="J352" s="121">
        <v>4.13</v>
      </c>
      <c r="K352" s="121"/>
      <c r="L352" s="121"/>
      <c r="M352" s="121"/>
      <c r="P352" s="115">
        <v>351</v>
      </c>
      <c r="Q352" s="116" t="s">
        <v>896</v>
      </c>
      <c r="R352" s="117" t="s">
        <v>897</v>
      </c>
      <c r="S352" s="116" t="s">
        <v>334</v>
      </c>
      <c r="T352" s="118">
        <v>4.13</v>
      </c>
      <c r="U352" s="119"/>
      <c r="V352" s="120"/>
      <c r="W352" s="113"/>
      <c r="X352" s="121">
        <v>4.13</v>
      </c>
      <c r="Y352" s="121"/>
      <c r="Z352" s="121"/>
      <c r="AA352" s="121">
        <v>0</v>
      </c>
      <c r="AB352" s="122">
        <v>4.13</v>
      </c>
      <c r="AC352" s="122">
        <v>0</v>
      </c>
    </row>
    <row r="353" spans="1:29" ht="189.75" x14ac:dyDescent="0.25">
      <c r="A353" s="115">
        <v>352</v>
      </c>
      <c r="B353" s="116" t="s">
        <v>898</v>
      </c>
      <c r="C353" s="117" t="s">
        <v>899</v>
      </c>
      <c r="D353" s="116" t="s">
        <v>334</v>
      </c>
      <c r="E353" s="118">
        <v>0</v>
      </c>
      <c r="F353" s="119"/>
      <c r="G353" s="120"/>
      <c r="H353" s="120"/>
      <c r="I353" s="113"/>
      <c r="J353" s="121"/>
      <c r="K353" s="121"/>
      <c r="L353" s="121"/>
      <c r="M353" s="121"/>
      <c r="P353" s="115">
        <v>352</v>
      </c>
      <c r="Q353" s="116" t="s">
        <v>898</v>
      </c>
      <c r="R353" s="117" t="s">
        <v>899</v>
      </c>
      <c r="S353" s="116" t="s">
        <v>334</v>
      </c>
      <c r="T353" s="118">
        <v>0</v>
      </c>
      <c r="U353" s="119"/>
      <c r="V353" s="120"/>
      <c r="W353" s="113"/>
      <c r="X353" s="121">
        <v>0</v>
      </c>
      <c r="Y353" s="121">
        <v>0</v>
      </c>
      <c r="Z353" s="121">
        <v>0</v>
      </c>
      <c r="AA353" s="121">
        <v>0</v>
      </c>
      <c r="AB353" s="122">
        <v>0</v>
      </c>
      <c r="AC353" s="122">
        <v>0</v>
      </c>
    </row>
    <row r="354" spans="1:29" ht="156.75" x14ac:dyDescent="0.25">
      <c r="A354" s="115">
        <v>353</v>
      </c>
      <c r="B354" s="116" t="s">
        <v>900</v>
      </c>
      <c r="C354" s="117" t="s">
        <v>901</v>
      </c>
      <c r="D354" s="116" t="s">
        <v>334</v>
      </c>
      <c r="E354" s="118">
        <v>0</v>
      </c>
      <c r="F354" s="119"/>
      <c r="G354" s="120"/>
      <c r="H354" s="120"/>
      <c r="I354" s="113"/>
      <c r="J354" s="121"/>
      <c r="K354" s="121"/>
      <c r="L354" s="121"/>
      <c r="M354" s="121"/>
      <c r="P354" s="115">
        <v>353</v>
      </c>
      <c r="Q354" s="116" t="s">
        <v>900</v>
      </c>
      <c r="R354" s="117" t="s">
        <v>901</v>
      </c>
      <c r="S354" s="116" t="s">
        <v>334</v>
      </c>
      <c r="T354" s="118">
        <v>0</v>
      </c>
      <c r="U354" s="119"/>
      <c r="V354" s="120"/>
      <c r="W354" s="113"/>
      <c r="X354" s="121">
        <v>0</v>
      </c>
      <c r="Y354" s="121">
        <v>0</v>
      </c>
      <c r="Z354" s="121">
        <v>0</v>
      </c>
      <c r="AA354" s="121">
        <v>0</v>
      </c>
      <c r="AB354" s="122">
        <v>0</v>
      </c>
      <c r="AC354" s="122">
        <v>0</v>
      </c>
    </row>
    <row r="355" spans="1:29" ht="156.75" x14ac:dyDescent="0.25">
      <c r="A355" s="115">
        <v>354</v>
      </c>
      <c r="B355" s="116" t="s">
        <v>902</v>
      </c>
      <c r="C355" s="117" t="s">
        <v>903</v>
      </c>
      <c r="D355" s="116" t="s">
        <v>334</v>
      </c>
      <c r="E355" s="118">
        <v>0</v>
      </c>
      <c r="F355" s="119"/>
      <c r="G355" s="120"/>
      <c r="H355" s="120"/>
      <c r="I355" s="113"/>
      <c r="J355" s="121"/>
      <c r="K355" s="121"/>
      <c r="L355" s="121"/>
      <c r="M355" s="121"/>
      <c r="P355" s="115">
        <v>354</v>
      </c>
      <c r="Q355" s="116" t="s">
        <v>902</v>
      </c>
      <c r="R355" s="117" t="s">
        <v>903</v>
      </c>
      <c r="S355" s="116" t="s">
        <v>334</v>
      </c>
      <c r="T355" s="118">
        <v>0</v>
      </c>
      <c r="U355" s="119"/>
      <c r="V355" s="120"/>
      <c r="W355" s="113"/>
      <c r="X355" s="121">
        <v>0</v>
      </c>
      <c r="Y355" s="121">
        <v>0</v>
      </c>
      <c r="Z355" s="121">
        <v>0</v>
      </c>
      <c r="AA355" s="121">
        <v>0</v>
      </c>
      <c r="AB355" s="122">
        <v>0</v>
      </c>
      <c r="AC355" s="122">
        <v>0</v>
      </c>
    </row>
    <row r="356" spans="1:29" ht="140.25" x14ac:dyDescent="0.25">
      <c r="A356" s="115">
        <v>355</v>
      </c>
      <c r="B356" s="116" t="s">
        <v>904</v>
      </c>
      <c r="C356" s="117" t="s">
        <v>905</v>
      </c>
      <c r="D356" s="116" t="s">
        <v>334</v>
      </c>
      <c r="E356" s="118">
        <v>0</v>
      </c>
      <c r="F356" s="119"/>
      <c r="G356" s="120"/>
      <c r="H356" s="120"/>
      <c r="I356" s="113"/>
      <c r="J356" s="121"/>
      <c r="K356" s="121"/>
      <c r="L356" s="121"/>
      <c r="M356" s="121"/>
      <c r="P356" s="115">
        <v>355</v>
      </c>
      <c r="Q356" s="116" t="s">
        <v>904</v>
      </c>
      <c r="R356" s="117" t="s">
        <v>905</v>
      </c>
      <c r="S356" s="116" t="s">
        <v>334</v>
      </c>
      <c r="T356" s="118">
        <v>0</v>
      </c>
      <c r="U356" s="119"/>
      <c r="V356" s="120"/>
      <c r="W356" s="113"/>
      <c r="X356" s="121">
        <v>0</v>
      </c>
      <c r="Y356" s="121">
        <v>0</v>
      </c>
      <c r="Z356" s="121">
        <v>0</v>
      </c>
      <c r="AA356" s="121">
        <v>0</v>
      </c>
      <c r="AB356" s="122">
        <v>0</v>
      </c>
      <c r="AC356" s="122">
        <v>0</v>
      </c>
    </row>
    <row r="357" spans="1:29" ht="140.25" x14ac:dyDescent="0.25">
      <c r="A357" s="115">
        <v>356</v>
      </c>
      <c r="B357" s="116" t="s">
        <v>906</v>
      </c>
      <c r="C357" s="117" t="s">
        <v>907</v>
      </c>
      <c r="D357" s="116" t="s">
        <v>334</v>
      </c>
      <c r="E357" s="118">
        <v>0</v>
      </c>
      <c r="F357" s="119"/>
      <c r="G357" s="120"/>
      <c r="H357" s="120"/>
      <c r="I357" s="113"/>
      <c r="J357" s="121">
        <v>4.13</v>
      </c>
      <c r="K357" s="121"/>
      <c r="L357" s="121"/>
      <c r="M357" s="121"/>
      <c r="P357" s="115">
        <v>356</v>
      </c>
      <c r="Q357" s="116" t="s">
        <v>906</v>
      </c>
      <c r="R357" s="117" t="s">
        <v>907</v>
      </c>
      <c r="S357" s="116" t="s">
        <v>334</v>
      </c>
      <c r="T357" s="118">
        <v>4.13</v>
      </c>
      <c r="U357" s="119"/>
      <c r="V357" s="120"/>
      <c r="W357" s="113"/>
      <c r="X357" s="121">
        <v>4.13</v>
      </c>
      <c r="Y357" s="121"/>
      <c r="Z357" s="121"/>
      <c r="AA357" s="121">
        <v>0</v>
      </c>
      <c r="AB357" s="122">
        <v>4.13</v>
      </c>
      <c r="AC357" s="122">
        <v>0</v>
      </c>
    </row>
    <row r="358" spans="1:29" ht="148.5" x14ac:dyDescent="0.25">
      <c r="A358" s="115">
        <v>357</v>
      </c>
      <c r="B358" s="116" t="s">
        <v>908</v>
      </c>
      <c r="C358" s="117" t="s">
        <v>909</v>
      </c>
      <c r="D358" s="116" t="s">
        <v>334</v>
      </c>
      <c r="E358" s="118">
        <v>0</v>
      </c>
      <c r="F358" s="119"/>
      <c r="G358" s="120"/>
      <c r="H358" s="120"/>
      <c r="I358" s="113"/>
      <c r="J358" s="121"/>
      <c r="K358" s="121"/>
      <c r="L358" s="121"/>
      <c r="M358" s="121"/>
      <c r="P358" s="115">
        <v>357</v>
      </c>
      <c r="Q358" s="116" t="s">
        <v>908</v>
      </c>
      <c r="R358" s="117" t="s">
        <v>909</v>
      </c>
      <c r="S358" s="116" t="s">
        <v>334</v>
      </c>
      <c r="T358" s="118">
        <v>0</v>
      </c>
      <c r="U358" s="119"/>
      <c r="V358" s="120"/>
      <c r="W358" s="113"/>
      <c r="X358" s="121">
        <v>0</v>
      </c>
      <c r="Y358" s="121">
        <v>0</v>
      </c>
      <c r="Z358" s="121">
        <v>0</v>
      </c>
      <c r="AA358" s="121">
        <v>0</v>
      </c>
      <c r="AB358" s="122">
        <v>0</v>
      </c>
      <c r="AC358" s="122">
        <v>0</v>
      </c>
    </row>
    <row r="359" spans="1:29" ht="148.5" x14ac:dyDescent="0.25">
      <c r="A359" s="115">
        <v>358</v>
      </c>
      <c r="B359" s="116" t="s">
        <v>910</v>
      </c>
      <c r="C359" s="117" t="s">
        <v>911</v>
      </c>
      <c r="D359" s="116" t="s">
        <v>334</v>
      </c>
      <c r="E359" s="118">
        <v>0</v>
      </c>
      <c r="F359" s="119"/>
      <c r="G359" s="120"/>
      <c r="H359" s="120"/>
      <c r="I359" s="113"/>
      <c r="J359" s="121"/>
      <c r="K359" s="121"/>
      <c r="L359" s="121"/>
      <c r="M359" s="121"/>
      <c r="P359" s="115">
        <v>358</v>
      </c>
      <c r="Q359" s="116" t="s">
        <v>910</v>
      </c>
      <c r="R359" s="117" t="s">
        <v>911</v>
      </c>
      <c r="S359" s="116" t="s">
        <v>334</v>
      </c>
      <c r="T359" s="118">
        <v>0</v>
      </c>
      <c r="U359" s="119"/>
      <c r="V359" s="120"/>
      <c r="W359" s="113"/>
      <c r="X359" s="121">
        <v>0</v>
      </c>
      <c r="Y359" s="121">
        <v>0</v>
      </c>
      <c r="Z359" s="121">
        <v>0</v>
      </c>
      <c r="AA359" s="121">
        <v>0</v>
      </c>
      <c r="AB359" s="122">
        <v>0</v>
      </c>
      <c r="AC359" s="122">
        <v>0</v>
      </c>
    </row>
    <row r="360" spans="1:29" ht="148.5" x14ac:dyDescent="0.25">
      <c r="A360" s="115">
        <v>359</v>
      </c>
      <c r="B360" s="116" t="s">
        <v>912</v>
      </c>
      <c r="C360" s="117" t="s">
        <v>913</v>
      </c>
      <c r="D360" s="116" t="s">
        <v>334</v>
      </c>
      <c r="E360" s="118">
        <v>0</v>
      </c>
      <c r="F360" s="119"/>
      <c r="G360" s="120"/>
      <c r="H360" s="120"/>
      <c r="I360" s="113"/>
      <c r="J360" s="121"/>
      <c r="K360" s="121"/>
      <c r="L360" s="121"/>
      <c r="M360" s="121"/>
      <c r="P360" s="115">
        <v>359</v>
      </c>
      <c r="Q360" s="116" t="s">
        <v>912</v>
      </c>
      <c r="R360" s="117" t="s">
        <v>913</v>
      </c>
      <c r="S360" s="116" t="s">
        <v>334</v>
      </c>
      <c r="T360" s="118">
        <v>0</v>
      </c>
      <c r="U360" s="119"/>
      <c r="V360" s="120"/>
      <c r="W360" s="113"/>
      <c r="X360" s="121">
        <v>0</v>
      </c>
      <c r="Y360" s="121">
        <v>0</v>
      </c>
      <c r="Z360" s="121">
        <v>0</v>
      </c>
      <c r="AA360" s="121">
        <v>0</v>
      </c>
      <c r="AB360" s="122">
        <v>0</v>
      </c>
      <c r="AC360" s="122">
        <v>0</v>
      </c>
    </row>
    <row r="361" spans="1:29" ht="140.25" x14ac:dyDescent="0.25">
      <c r="A361" s="115">
        <v>360</v>
      </c>
      <c r="B361" s="116" t="s">
        <v>914</v>
      </c>
      <c r="C361" s="117" t="s">
        <v>915</v>
      </c>
      <c r="D361" s="116" t="s">
        <v>334</v>
      </c>
      <c r="E361" s="118">
        <v>0</v>
      </c>
      <c r="F361" s="119"/>
      <c r="G361" s="120"/>
      <c r="H361" s="120"/>
      <c r="I361" s="113"/>
      <c r="J361" s="121"/>
      <c r="K361" s="121"/>
      <c r="L361" s="121"/>
      <c r="M361" s="121"/>
      <c r="P361" s="115">
        <v>360</v>
      </c>
      <c r="Q361" s="116" t="s">
        <v>914</v>
      </c>
      <c r="R361" s="117" t="s">
        <v>915</v>
      </c>
      <c r="S361" s="116" t="s">
        <v>334</v>
      </c>
      <c r="T361" s="118">
        <v>0</v>
      </c>
      <c r="U361" s="119"/>
      <c r="V361" s="120"/>
      <c r="W361" s="113"/>
      <c r="X361" s="121">
        <v>0</v>
      </c>
      <c r="Y361" s="121">
        <v>0</v>
      </c>
      <c r="Z361" s="121">
        <v>0</v>
      </c>
      <c r="AA361" s="121">
        <v>0</v>
      </c>
      <c r="AB361" s="122">
        <v>0</v>
      </c>
      <c r="AC361" s="122">
        <v>0</v>
      </c>
    </row>
    <row r="362" spans="1:29" ht="82.5" x14ac:dyDescent="0.25">
      <c r="A362" s="115">
        <v>361</v>
      </c>
      <c r="B362" s="116" t="s">
        <v>916</v>
      </c>
      <c r="C362" s="117" t="s">
        <v>917</v>
      </c>
      <c r="D362" s="116" t="s">
        <v>334</v>
      </c>
      <c r="E362" s="118">
        <v>0</v>
      </c>
      <c r="F362" s="119"/>
      <c r="G362" s="120"/>
      <c r="H362" s="120"/>
      <c r="I362" s="113"/>
      <c r="J362" s="121"/>
      <c r="K362" s="121"/>
      <c r="L362" s="121"/>
      <c r="M362" s="121"/>
      <c r="P362" s="115">
        <v>361</v>
      </c>
      <c r="Q362" s="116" t="s">
        <v>916</v>
      </c>
      <c r="R362" s="117" t="s">
        <v>917</v>
      </c>
      <c r="S362" s="116" t="s">
        <v>334</v>
      </c>
      <c r="T362" s="118">
        <v>0</v>
      </c>
      <c r="U362" s="119"/>
      <c r="V362" s="120"/>
      <c r="W362" s="113"/>
      <c r="X362" s="121">
        <v>0</v>
      </c>
      <c r="Y362" s="121">
        <v>0</v>
      </c>
      <c r="Z362" s="121">
        <v>0</v>
      </c>
      <c r="AA362" s="121">
        <v>0</v>
      </c>
      <c r="AB362" s="122">
        <v>0</v>
      </c>
      <c r="AC362" s="122">
        <v>0</v>
      </c>
    </row>
    <row r="363" spans="1:29" ht="57.75" x14ac:dyDescent="0.25">
      <c r="A363" s="115">
        <v>362</v>
      </c>
      <c r="B363" s="116" t="s">
        <v>918</v>
      </c>
      <c r="C363" s="117" t="s">
        <v>919</v>
      </c>
      <c r="D363" s="116" t="s">
        <v>334</v>
      </c>
      <c r="E363" s="118">
        <v>0</v>
      </c>
      <c r="F363" s="119"/>
      <c r="G363" s="120"/>
      <c r="H363" s="120"/>
      <c r="I363" s="113"/>
      <c r="J363" s="121"/>
      <c r="K363" s="121"/>
      <c r="L363" s="121"/>
      <c r="M363" s="121"/>
      <c r="P363" s="115">
        <v>362</v>
      </c>
      <c r="Q363" s="116" t="s">
        <v>918</v>
      </c>
      <c r="R363" s="117" t="s">
        <v>919</v>
      </c>
      <c r="S363" s="116" t="s">
        <v>334</v>
      </c>
      <c r="T363" s="118">
        <v>0</v>
      </c>
      <c r="U363" s="119"/>
      <c r="V363" s="120"/>
      <c r="W363" s="113"/>
      <c r="X363" s="121">
        <v>0</v>
      </c>
      <c r="Y363" s="121">
        <v>0</v>
      </c>
      <c r="Z363" s="121">
        <v>0</v>
      </c>
      <c r="AA363" s="121">
        <v>0</v>
      </c>
      <c r="AB363" s="122">
        <v>0</v>
      </c>
      <c r="AC363" s="122">
        <v>0</v>
      </c>
    </row>
    <row r="364" spans="1:29" ht="148.5" x14ac:dyDescent="0.25">
      <c r="A364" s="115">
        <v>363</v>
      </c>
      <c r="B364" s="116" t="s">
        <v>920</v>
      </c>
      <c r="C364" s="117" t="s">
        <v>921</v>
      </c>
      <c r="D364" s="116" t="s">
        <v>334</v>
      </c>
      <c r="E364" s="118">
        <v>0</v>
      </c>
      <c r="F364" s="119"/>
      <c r="G364" s="120"/>
      <c r="H364" s="120"/>
      <c r="I364" s="113"/>
      <c r="J364" s="121"/>
      <c r="K364" s="121"/>
      <c r="L364" s="121"/>
      <c r="M364" s="121"/>
      <c r="P364" s="115">
        <v>363</v>
      </c>
      <c r="Q364" s="116" t="s">
        <v>920</v>
      </c>
      <c r="R364" s="117" t="s">
        <v>921</v>
      </c>
      <c r="S364" s="116" t="s">
        <v>334</v>
      </c>
      <c r="T364" s="118">
        <v>0</v>
      </c>
      <c r="U364" s="119"/>
      <c r="V364" s="120"/>
      <c r="W364" s="113"/>
      <c r="X364" s="121">
        <v>0</v>
      </c>
      <c r="Y364" s="121">
        <v>0</v>
      </c>
      <c r="Z364" s="121">
        <v>0</v>
      </c>
      <c r="AA364" s="121">
        <v>0</v>
      </c>
      <c r="AB364" s="122">
        <v>0</v>
      </c>
      <c r="AC364" s="122">
        <v>0</v>
      </c>
    </row>
    <row r="365" spans="1:29" ht="148.5" x14ac:dyDescent="0.25">
      <c r="A365" s="115">
        <v>364</v>
      </c>
      <c r="B365" s="116" t="s">
        <v>922</v>
      </c>
      <c r="C365" s="117" t="s">
        <v>921</v>
      </c>
      <c r="D365" s="116" t="s">
        <v>334</v>
      </c>
      <c r="E365" s="118">
        <v>0</v>
      </c>
      <c r="F365" s="119"/>
      <c r="G365" s="120"/>
      <c r="H365" s="120"/>
      <c r="I365" s="113"/>
      <c r="J365" s="121"/>
      <c r="K365" s="121"/>
      <c r="L365" s="121"/>
      <c r="M365" s="121"/>
      <c r="P365" s="115">
        <v>364</v>
      </c>
      <c r="Q365" s="116" t="s">
        <v>922</v>
      </c>
      <c r="R365" s="117" t="s">
        <v>921</v>
      </c>
      <c r="S365" s="116" t="s">
        <v>334</v>
      </c>
      <c r="T365" s="118">
        <v>0</v>
      </c>
      <c r="U365" s="119"/>
      <c r="V365" s="120"/>
      <c r="W365" s="113"/>
      <c r="X365" s="121">
        <v>0</v>
      </c>
      <c r="Y365" s="121">
        <v>0</v>
      </c>
      <c r="Z365" s="121">
        <v>0</v>
      </c>
      <c r="AA365" s="121">
        <v>0</v>
      </c>
      <c r="AB365" s="122">
        <v>0</v>
      </c>
      <c r="AC365" s="122">
        <v>0</v>
      </c>
    </row>
    <row r="366" spans="1:29" ht="156.75" x14ac:dyDescent="0.25">
      <c r="A366" s="115">
        <v>365</v>
      </c>
      <c r="B366" s="116" t="s">
        <v>923</v>
      </c>
      <c r="C366" s="117" t="s">
        <v>924</v>
      </c>
      <c r="D366" s="116" t="s">
        <v>334</v>
      </c>
      <c r="E366" s="118">
        <v>0</v>
      </c>
      <c r="F366" s="119"/>
      <c r="G366" s="120"/>
      <c r="H366" s="120"/>
      <c r="I366" s="113"/>
      <c r="J366" s="121"/>
      <c r="K366" s="121"/>
      <c r="L366" s="121"/>
      <c r="M366" s="121"/>
      <c r="P366" s="115">
        <v>365</v>
      </c>
      <c r="Q366" s="116" t="s">
        <v>923</v>
      </c>
      <c r="R366" s="117" t="s">
        <v>924</v>
      </c>
      <c r="S366" s="116" t="s">
        <v>334</v>
      </c>
      <c r="T366" s="118">
        <v>0</v>
      </c>
      <c r="U366" s="119"/>
      <c r="V366" s="120"/>
      <c r="W366" s="113"/>
      <c r="X366" s="121">
        <v>0</v>
      </c>
      <c r="Y366" s="121">
        <v>0</v>
      </c>
      <c r="Z366" s="121">
        <v>0</v>
      </c>
      <c r="AA366" s="121">
        <v>0</v>
      </c>
      <c r="AB366" s="122">
        <v>0</v>
      </c>
      <c r="AC366" s="122">
        <v>0</v>
      </c>
    </row>
    <row r="367" spans="1:29" ht="156.75" x14ac:dyDescent="0.25">
      <c r="A367" s="115">
        <v>366</v>
      </c>
      <c r="B367" s="116" t="s">
        <v>925</v>
      </c>
      <c r="C367" s="117" t="s">
        <v>924</v>
      </c>
      <c r="D367" s="116" t="s">
        <v>334</v>
      </c>
      <c r="E367" s="118">
        <v>0</v>
      </c>
      <c r="F367" s="119"/>
      <c r="G367" s="120"/>
      <c r="H367" s="120"/>
      <c r="I367" s="113"/>
      <c r="J367" s="121"/>
      <c r="K367" s="121"/>
      <c r="L367" s="121"/>
      <c r="M367" s="121"/>
      <c r="P367" s="115">
        <v>366</v>
      </c>
      <c r="Q367" s="116" t="s">
        <v>925</v>
      </c>
      <c r="R367" s="117" t="s">
        <v>924</v>
      </c>
      <c r="S367" s="116" t="s">
        <v>334</v>
      </c>
      <c r="T367" s="118">
        <v>0</v>
      </c>
      <c r="U367" s="119"/>
      <c r="V367" s="120"/>
      <c r="W367" s="113"/>
      <c r="X367" s="121">
        <v>0</v>
      </c>
      <c r="Y367" s="121">
        <v>0</v>
      </c>
      <c r="Z367" s="121">
        <v>0</v>
      </c>
      <c r="AA367" s="121">
        <v>0</v>
      </c>
      <c r="AB367" s="122">
        <v>0</v>
      </c>
      <c r="AC367" s="122">
        <v>0</v>
      </c>
    </row>
    <row r="368" spans="1:29" ht="156.75" x14ac:dyDescent="0.25">
      <c r="A368" s="115">
        <v>367</v>
      </c>
      <c r="B368" s="116" t="s">
        <v>926</v>
      </c>
      <c r="C368" s="117" t="s">
        <v>927</v>
      </c>
      <c r="D368" s="116" t="s">
        <v>334</v>
      </c>
      <c r="E368" s="118">
        <v>0</v>
      </c>
      <c r="F368" s="119"/>
      <c r="G368" s="120"/>
      <c r="H368" s="120"/>
      <c r="I368" s="113"/>
      <c r="J368" s="121">
        <v>10</v>
      </c>
      <c r="K368" s="121"/>
      <c r="L368" s="121"/>
      <c r="M368" s="121"/>
      <c r="P368" s="115">
        <v>367</v>
      </c>
      <c r="Q368" s="116" t="s">
        <v>926</v>
      </c>
      <c r="R368" s="117" t="s">
        <v>927</v>
      </c>
      <c r="S368" s="116" t="s">
        <v>334</v>
      </c>
      <c r="T368" s="118">
        <v>10</v>
      </c>
      <c r="U368" s="119"/>
      <c r="V368" s="120"/>
      <c r="W368" s="113"/>
      <c r="X368" s="121">
        <v>7</v>
      </c>
      <c r="Y368" s="121">
        <v>2</v>
      </c>
      <c r="Z368" s="121">
        <v>1</v>
      </c>
      <c r="AA368" s="121">
        <v>0</v>
      </c>
      <c r="AB368" s="122">
        <v>10</v>
      </c>
      <c r="AC368" s="122">
        <v>0</v>
      </c>
    </row>
    <row r="369" spans="1:29" ht="156.75" x14ac:dyDescent="0.25">
      <c r="A369" s="115">
        <v>368</v>
      </c>
      <c r="B369" s="116" t="s">
        <v>928</v>
      </c>
      <c r="C369" s="117" t="s">
        <v>927</v>
      </c>
      <c r="D369" s="116" t="s">
        <v>334</v>
      </c>
      <c r="E369" s="118">
        <v>0</v>
      </c>
      <c r="F369" s="119"/>
      <c r="G369" s="120"/>
      <c r="H369" s="120"/>
      <c r="I369" s="113"/>
      <c r="J369" s="121"/>
      <c r="K369" s="121"/>
      <c r="L369" s="121"/>
      <c r="M369" s="121"/>
      <c r="P369" s="115">
        <v>368</v>
      </c>
      <c r="Q369" s="116" t="s">
        <v>928</v>
      </c>
      <c r="R369" s="117" t="s">
        <v>927</v>
      </c>
      <c r="S369" s="116" t="s">
        <v>334</v>
      </c>
      <c r="T369" s="118">
        <v>0</v>
      </c>
      <c r="U369" s="119"/>
      <c r="V369" s="120"/>
      <c r="W369" s="113"/>
      <c r="X369" s="121">
        <v>0</v>
      </c>
      <c r="Y369" s="121">
        <v>0</v>
      </c>
      <c r="Z369" s="121">
        <v>0</v>
      </c>
      <c r="AA369" s="121">
        <v>0</v>
      </c>
      <c r="AB369" s="122">
        <v>0</v>
      </c>
      <c r="AC369" s="122">
        <v>0</v>
      </c>
    </row>
    <row r="370" spans="1:29" ht="264" x14ac:dyDescent="0.25">
      <c r="A370" s="115">
        <v>369</v>
      </c>
      <c r="B370" s="116" t="s">
        <v>929</v>
      </c>
      <c r="C370" s="117" t="s">
        <v>930</v>
      </c>
      <c r="D370" s="116" t="s">
        <v>334</v>
      </c>
      <c r="E370" s="118">
        <v>0</v>
      </c>
      <c r="F370" s="119"/>
      <c r="G370" s="120"/>
      <c r="H370" s="120"/>
      <c r="I370" s="113"/>
      <c r="J370" s="121"/>
      <c r="K370" s="121"/>
      <c r="L370" s="121"/>
      <c r="M370" s="121"/>
      <c r="P370" s="115">
        <v>369</v>
      </c>
      <c r="Q370" s="116" t="s">
        <v>929</v>
      </c>
      <c r="R370" s="117" t="s">
        <v>930</v>
      </c>
      <c r="S370" s="116" t="s">
        <v>334</v>
      </c>
      <c r="T370" s="118">
        <v>0</v>
      </c>
      <c r="U370" s="119"/>
      <c r="V370" s="120"/>
      <c r="W370" s="113"/>
      <c r="X370" s="121">
        <v>0</v>
      </c>
      <c r="Y370" s="121">
        <v>0</v>
      </c>
      <c r="Z370" s="121">
        <v>0</v>
      </c>
      <c r="AA370" s="121">
        <v>0</v>
      </c>
      <c r="AB370" s="122">
        <v>0</v>
      </c>
      <c r="AC370" s="122">
        <v>0</v>
      </c>
    </row>
    <row r="371" spans="1:29" ht="99" x14ac:dyDescent="0.25">
      <c r="A371" s="115">
        <v>370</v>
      </c>
      <c r="B371" s="116" t="s">
        <v>931</v>
      </c>
      <c r="C371" s="117" t="s">
        <v>932</v>
      </c>
      <c r="D371" s="116" t="s">
        <v>334</v>
      </c>
      <c r="E371" s="118">
        <v>0</v>
      </c>
      <c r="F371" s="119"/>
      <c r="G371" s="120"/>
      <c r="H371" s="120"/>
      <c r="I371" s="123"/>
      <c r="J371" s="121"/>
      <c r="K371" s="121"/>
      <c r="L371" s="121"/>
      <c r="M371" s="121"/>
      <c r="P371" s="115">
        <v>370</v>
      </c>
      <c r="Q371" s="116" t="s">
        <v>931</v>
      </c>
      <c r="R371" s="117" t="s">
        <v>932</v>
      </c>
      <c r="S371" s="116" t="s">
        <v>334</v>
      </c>
      <c r="T371" s="118">
        <v>1</v>
      </c>
      <c r="U371" s="119"/>
      <c r="V371" s="120"/>
      <c r="W371" s="113"/>
      <c r="X371" s="121">
        <v>1</v>
      </c>
      <c r="Y371" s="121">
        <v>0</v>
      </c>
      <c r="Z371" s="121">
        <v>0</v>
      </c>
      <c r="AA371" s="121">
        <v>0</v>
      </c>
      <c r="AB371" s="122">
        <v>1</v>
      </c>
      <c r="AC371" s="122">
        <v>1</v>
      </c>
    </row>
    <row r="372" spans="1:29" ht="99" x14ac:dyDescent="0.25">
      <c r="A372" s="115">
        <v>371</v>
      </c>
      <c r="B372" s="116" t="s">
        <v>933</v>
      </c>
      <c r="C372" s="117" t="s">
        <v>932</v>
      </c>
      <c r="D372" s="116" t="s">
        <v>334</v>
      </c>
      <c r="E372" s="118">
        <v>0</v>
      </c>
      <c r="F372" s="119"/>
      <c r="G372" s="120"/>
      <c r="H372" s="120"/>
      <c r="I372" s="113"/>
      <c r="J372" s="121"/>
      <c r="K372" s="121"/>
      <c r="L372" s="121"/>
      <c r="M372" s="121"/>
      <c r="P372" s="115">
        <v>371</v>
      </c>
      <c r="Q372" s="116" t="s">
        <v>933</v>
      </c>
      <c r="R372" s="117" t="s">
        <v>932</v>
      </c>
      <c r="S372" s="116" t="s">
        <v>334</v>
      </c>
      <c r="T372" s="118">
        <v>0</v>
      </c>
      <c r="U372" s="119"/>
      <c r="V372" s="120"/>
      <c r="W372" s="113"/>
      <c r="X372" s="121">
        <v>0</v>
      </c>
      <c r="Y372" s="121">
        <v>0</v>
      </c>
      <c r="Z372" s="121">
        <v>0</v>
      </c>
      <c r="AA372" s="121">
        <v>0</v>
      </c>
      <c r="AB372" s="122">
        <v>0</v>
      </c>
      <c r="AC372" s="122">
        <v>0</v>
      </c>
    </row>
    <row r="373" spans="1:29" ht="90.75" x14ac:dyDescent="0.25">
      <c r="A373" s="115">
        <v>372</v>
      </c>
      <c r="B373" s="116" t="s">
        <v>934</v>
      </c>
      <c r="C373" s="117" t="s">
        <v>935</v>
      </c>
      <c r="D373" s="116" t="s">
        <v>334</v>
      </c>
      <c r="E373" s="118">
        <v>0</v>
      </c>
      <c r="F373" s="119"/>
      <c r="G373" s="120"/>
      <c r="H373" s="120"/>
      <c r="I373" s="113"/>
      <c r="J373" s="121">
        <v>6</v>
      </c>
      <c r="K373" s="121"/>
      <c r="L373" s="121"/>
      <c r="M373" s="121"/>
      <c r="P373" s="115">
        <v>372</v>
      </c>
      <c r="Q373" s="116" t="s">
        <v>934</v>
      </c>
      <c r="R373" s="117" t="s">
        <v>935</v>
      </c>
      <c r="S373" s="116" t="s">
        <v>334</v>
      </c>
      <c r="T373" s="118">
        <v>6</v>
      </c>
      <c r="U373" s="119"/>
      <c r="V373" s="120"/>
      <c r="W373" s="113"/>
      <c r="X373" s="121">
        <v>4</v>
      </c>
      <c r="Y373" s="121">
        <v>2</v>
      </c>
      <c r="Z373" s="121">
        <v>0</v>
      </c>
      <c r="AA373" s="121">
        <v>0</v>
      </c>
      <c r="AB373" s="122">
        <v>6</v>
      </c>
      <c r="AC373" s="122">
        <v>0</v>
      </c>
    </row>
    <row r="374" spans="1:29" ht="90.75" x14ac:dyDescent="0.25">
      <c r="A374" s="115">
        <v>373</v>
      </c>
      <c r="B374" s="116" t="s">
        <v>936</v>
      </c>
      <c r="C374" s="117" t="s">
        <v>935</v>
      </c>
      <c r="D374" s="116" t="s">
        <v>334</v>
      </c>
      <c r="E374" s="118">
        <v>0</v>
      </c>
      <c r="F374" s="119"/>
      <c r="G374" s="120"/>
      <c r="H374" s="120"/>
      <c r="I374" s="113"/>
      <c r="J374" s="121"/>
      <c r="K374" s="121"/>
      <c r="L374" s="121"/>
      <c r="M374" s="121"/>
      <c r="P374" s="115">
        <v>373</v>
      </c>
      <c r="Q374" s="116" t="s">
        <v>936</v>
      </c>
      <c r="R374" s="117" t="s">
        <v>935</v>
      </c>
      <c r="S374" s="116" t="s">
        <v>334</v>
      </c>
      <c r="T374" s="118">
        <v>0</v>
      </c>
      <c r="U374" s="119"/>
      <c r="V374" s="120"/>
      <c r="W374" s="113"/>
      <c r="X374" s="121">
        <v>0</v>
      </c>
      <c r="Y374" s="121">
        <v>0</v>
      </c>
      <c r="Z374" s="121">
        <v>0</v>
      </c>
      <c r="AA374" s="121">
        <v>0</v>
      </c>
      <c r="AB374" s="122">
        <v>0</v>
      </c>
      <c r="AC374" s="122">
        <v>0</v>
      </c>
    </row>
    <row r="375" spans="1:29" ht="49.5" x14ac:dyDescent="0.25">
      <c r="A375" s="115">
        <v>374</v>
      </c>
      <c r="B375" s="116" t="s">
        <v>937</v>
      </c>
      <c r="C375" s="117" t="s">
        <v>938</v>
      </c>
      <c r="D375" s="116" t="s">
        <v>334</v>
      </c>
      <c r="E375" s="118">
        <v>0</v>
      </c>
      <c r="F375" s="119"/>
      <c r="G375" s="120"/>
      <c r="H375" s="120"/>
      <c r="I375" s="113"/>
      <c r="J375" s="121"/>
      <c r="K375" s="121"/>
      <c r="L375" s="121"/>
      <c r="M375" s="121"/>
      <c r="P375" s="115">
        <v>374</v>
      </c>
      <c r="Q375" s="116" t="s">
        <v>937</v>
      </c>
      <c r="R375" s="117" t="s">
        <v>938</v>
      </c>
      <c r="S375" s="116" t="s">
        <v>334</v>
      </c>
      <c r="T375" s="118">
        <v>0</v>
      </c>
      <c r="U375" s="119"/>
      <c r="V375" s="120"/>
      <c r="W375" s="113"/>
      <c r="X375" s="121">
        <v>0</v>
      </c>
      <c r="Y375" s="121">
        <v>0</v>
      </c>
      <c r="Z375" s="121">
        <v>0</v>
      </c>
      <c r="AA375" s="121">
        <v>0</v>
      </c>
      <c r="AB375" s="122">
        <v>0</v>
      </c>
      <c r="AC375" s="122">
        <v>0</v>
      </c>
    </row>
    <row r="376" spans="1:29" ht="49.5" x14ac:dyDescent="0.25">
      <c r="A376" s="115">
        <v>375</v>
      </c>
      <c r="B376" s="116" t="s">
        <v>939</v>
      </c>
      <c r="C376" s="117" t="s">
        <v>938</v>
      </c>
      <c r="D376" s="116" t="s">
        <v>334</v>
      </c>
      <c r="E376" s="118">
        <v>0</v>
      </c>
      <c r="F376" s="119"/>
      <c r="G376" s="120"/>
      <c r="H376" s="120"/>
      <c r="I376" s="113"/>
      <c r="J376" s="121"/>
      <c r="K376" s="121"/>
      <c r="L376" s="121"/>
      <c r="M376" s="121"/>
      <c r="P376" s="115">
        <v>375</v>
      </c>
      <c r="Q376" s="116" t="s">
        <v>939</v>
      </c>
      <c r="R376" s="117" t="s">
        <v>938</v>
      </c>
      <c r="S376" s="116" t="s">
        <v>334</v>
      </c>
      <c r="T376" s="118">
        <v>0</v>
      </c>
      <c r="U376" s="119"/>
      <c r="V376" s="120"/>
      <c r="W376" s="113"/>
      <c r="X376" s="121">
        <v>0</v>
      </c>
      <c r="Y376" s="121">
        <v>0</v>
      </c>
      <c r="Z376" s="121">
        <v>0</v>
      </c>
      <c r="AA376" s="121">
        <v>0</v>
      </c>
      <c r="AB376" s="122">
        <v>0</v>
      </c>
      <c r="AC376" s="122">
        <v>0</v>
      </c>
    </row>
    <row r="377" spans="1:29" ht="57.75" x14ac:dyDescent="0.25">
      <c r="A377" s="115">
        <v>376</v>
      </c>
      <c r="B377" s="116" t="s">
        <v>940</v>
      </c>
      <c r="C377" s="117" t="s">
        <v>941</v>
      </c>
      <c r="D377" s="116" t="s">
        <v>334</v>
      </c>
      <c r="E377" s="118">
        <v>0</v>
      </c>
      <c r="F377" s="119"/>
      <c r="G377" s="120"/>
      <c r="H377" s="120"/>
      <c r="I377" s="113"/>
      <c r="J377" s="121"/>
      <c r="K377" s="121"/>
      <c r="L377" s="121"/>
      <c r="M377" s="121"/>
      <c r="P377" s="115">
        <v>376</v>
      </c>
      <c r="Q377" s="116" t="s">
        <v>940</v>
      </c>
      <c r="R377" s="117" t="s">
        <v>941</v>
      </c>
      <c r="S377" s="116" t="s">
        <v>334</v>
      </c>
      <c r="T377" s="118">
        <v>0</v>
      </c>
      <c r="U377" s="119"/>
      <c r="V377" s="120"/>
      <c r="W377" s="113"/>
      <c r="X377" s="121">
        <v>0</v>
      </c>
      <c r="Y377" s="121">
        <v>0</v>
      </c>
      <c r="Z377" s="121">
        <v>0</v>
      </c>
      <c r="AA377" s="121">
        <v>0</v>
      </c>
      <c r="AB377" s="122">
        <v>0</v>
      </c>
      <c r="AC377" s="122">
        <v>0</v>
      </c>
    </row>
    <row r="378" spans="1:29" ht="57.75" x14ac:dyDescent="0.25">
      <c r="A378" s="115">
        <v>377</v>
      </c>
      <c r="B378" s="116" t="s">
        <v>942</v>
      </c>
      <c r="C378" s="117" t="s">
        <v>943</v>
      </c>
      <c r="D378" s="116" t="s">
        <v>334</v>
      </c>
      <c r="E378" s="118">
        <v>0</v>
      </c>
      <c r="F378" s="119"/>
      <c r="G378" s="120"/>
      <c r="H378" s="120"/>
      <c r="I378" s="113"/>
      <c r="J378" s="121"/>
      <c r="K378" s="121"/>
      <c r="L378" s="121"/>
      <c r="M378" s="121"/>
      <c r="P378" s="115">
        <v>377</v>
      </c>
      <c r="Q378" s="116" t="s">
        <v>942</v>
      </c>
      <c r="R378" s="117" t="s">
        <v>943</v>
      </c>
      <c r="S378" s="116" t="s">
        <v>334</v>
      </c>
      <c r="T378" s="118">
        <v>0</v>
      </c>
      <c r="U378" s="119"/>
      <c r="V378" s="120"/>
      <c r="W378" s="113"/>
      <c r="X378" s="121">
        <v>0</v>
      </c>
      <c r="Y378" s="121">
        <v>0</v>
      </c>
      <c r="Z378" s="121">
        <v>0</v>
      </c>
      <c r="AA378" s="121">
        <v>0</v>
      </c>
      <c r="AB378" s="122">
        <v>0</v>
      </c>
      <c r="AC378" s="122">
        <v>0</v>
      </c>
    </row>
    <row r="379" spans="1:29" ht="57.75" x14ac:dyDescent="0.25">
      <c r="A379" s="115">
        <v>378</v>
      </c>
      <c r="B379" s="116" t="s">
        <v>944</v>
      </c>
      <c r="C379" s="117" t="s">
        <v>945</v>
      </c>
      <c r="D379" s="116" t="s">
        <v>334</v>
      </c>
      <c r="E379" s="118">
        <v>0</v>
      </c>
      <c r="F379" s="119"/>
      <c r="G379" s="120"/>
      <c r="H379" s="120"/>
      <c r="I379" s="123"/>
      <c r="J379" s="121">
        <v>3</v>
      </c>
      <c r="K379" s="121"/>
      <c r="L379" s="121"/>
      <c r="M379" s="121"/>
      <c r="P379" s="115">
        <v>378</v>
      </c>
      <c r="Q379" s="116" t="s">
        <v>944</v>
      </c>
      <c r="R379" s="117" t="s">
        <v>945</v>
      </c>
      <c r="S379" s="116" t="s">
        <v>334</v>
      </c>
      <c r="T379" s="118">
        <v>3</v>
      </c>
      <c r="U379" s="119"/>
      <c r="V379" s="120"/>
      <c r="W379" s="113"/>
      <c r="X379" s="121">
        <v>2</v>
      </c>
      <c r="Y379" s="121">
        <v>1</v>
      </c>
      <c r="Z379" s="121">
        <v>0</v>
      </c>
      <c r="AA379" s="121">
        <v>0</v>
      </c>
      <c r="AB379" s="122">
        <v>3</v>
      </c>
      <c r="AC379" s="122">
        <v>0</v>
      </c>
    </row>
    <row r="380" spans="1:29" ht="57.75" x14ac:dyDescent="0.25">
      <c r="A380" s="115">
        <v>379</v>
      </c>
      <c r="B380" s="116" t="s">
        <v>946</v>
      </c>
      <c r="C380" s="117" t="s">
        <v>947</v>
      </c>
      <c r="D380" s="116" t="s">
        <v>334</v>
      </c>
      <c r="E380" s="118">
        <v>0</v>
      </c>
      <c r="F380" s="119"/>
      <c r="G380" s="120"/>
      <c r="H380" s="120"/>
      <c r="I380" s="113"/>
      <c r="J380" s="121"/>
      <c r="K380" s="121"/>
      <c r="L380" s="121"/>
      <c r="M380" s="121"/>
      <c r="P380" s="115">
        <v>379</v>
      </c>
      <c r="Q380" s="116" t="s">
        <v>946</v>
      </c>
      <c r="R380" s="117" t="s">
        <v>947</v>
      </c>
      <c r="S380" s="116" t="s">
        <v>334</v>
      </c>
      <c r="T380" s="118">
        <v>0</v>
      </c>
      <c r="U380" s="119"/>
      <c r="V380" s="120"/>
      <c r="W380" s="113"/>
      <c r="X380" s="121">
        <v>0</v>
      </c>
      <c r="Y380" s="121">
        <v>0</v>
      </c>
      <c r="Z380" s="121">
        <v>0</v>
      </c>
      <c r="AA380" s="121">
        <v>0</v>
      </c>
      <c r="AB380" s="122">
        <v>0</v>
      </c>
      <c r="AC380" s="122">
        <v>0</v>
      </c>
    </row>
    <row r="381" spans="1:29" ht="140.25" x14ac:dyDescent="0.25">
      <c r="A381" s="115">
        <v>380</v>
      </c>
      <c r="B381" s="116" t="s">
        <v>948</v>
      </c>
      <c r="C381" s="117" t="s">
        <v>949</v>
      </c>
      <c r="D381" s="116" t="s">
        <v>334</v>
      </c>
      <c r="E381" s="118">
        <v>0</v>
      </c>
      <c r="F381" s="119"/>
      <c r="G381" s="120"/>
      <c r="H381" s="120"/>
      <c r="I381" s="113"/>
      <c r="J381" s="121"/>
      <c r="K381" s="121"/>
      <c r="L381" s="121"/>
      <c r="M381" s="121"/>
      <c r="P381" s="115">
        <v>380</v>
      </c>
      <c r="Q381" s="116" t="s">
        <v>948</v>
      </c>
      <c r="R381" s="117" t="s">
        <v>949</v>
      </c>
      <c r="S381" s="116" t="s">
        <v>334</v>
      </c>
      <c r="T381" s="118">
        <v>0</v>
      </c>
      <c r="U381" s="119"/>
      <c r="V381" s="120"/>
      <c r="W381" s="113"/>
      <c r="X381" s="121">
        <v>0</v>
      </c>
      <c r="Y381" s="121">
        <v>0</v>
      </c>
      <c r="Z381" s="121">
        <v>0</v>
      </c>
      <c r="AA381" s="121">
        <v>0</v>
      </c>
      <c r="AB381" s="122">
        <v>0</v>
      </c>
      <c r="AC381" s="122">
        <v>0</v>
      </c>
    </row>
    <row r="382" spans="1:29" ht="140.25" x14ac:dyDescent="0.25">
      <c r="A382" s="115">
        <v>381</v>
      </c>
      <c r="B382" s="116" t="s">
        <v>950</v>
      </c>
      <c r="C382" s="117" t="s">
        <v>949</v>
      </c>
      <c r="D382" s="116" t="s">
        <v>334</v>
      </c>
      <c r="E382" s="118">
        <v>0</v>
      </c>
      <c r="F382" s="119"/>
      <c r="G382" s="120"/>
      <c r="H382" s="120"/>
      <c r="I382" s="113"/>
      <c r="J382" s="121"/>
      <c r="K382" s="121"/>
      <c r="L382" s="121"/>
      <c r="M382" s="121"/>
      <c r="P382" s="115">
        <v>381</v>
      </c>
      <c r="Q382" s="116" t="s">
        <v>950</v>
      </c>
      <c r="R382" s="117" t="s">
        <v>949</v>
      </c>
      <c r="S382" s="116" t="s">
        <v>334</v>
      </c>
      <c r="T382" s="118">
        <v>0</v>
      </c>
      <c r="U382" s="119"/>
      <c r="V382" s="120"/>
      <c r="W382" s="113"/>
      <c r="X382" s="121">
        <v>0</v>
      </c>
      <c r="Y382" s="121">
        <v>0</v>
      </c>
      <c r="Z382" s="121">
        <v>0</v>
      </c>
      <c r="AA382" s="121">
        <v>0</v>
      </c>
      <c r="AB382" s="122">
        <v>0</v>
      </c>
      <c r="AC382" s="122">
        <v>0</v>
      </c>
    </row>
    <row r="383" spans="1:29" ht="140.25" x14ac:dyDescent="0.25">
      <c r="A383" s="115">
        <v>382</v>
      </c>
      <c r="B383" s="116" t="s">
        <v>951</v>
      </c>
      <c r="C383" s="117" t="s">
        <v>952</v>
      </c>
      <c r="D383" s="116" t="s">
        <v>334</v>
      </c>
      <c r="E383" s="118">
        <v>0</v>
      </c>
      <c r="F383" s="119"/>
      <c r="G383" s="120"/>
      <c r="H383" s="120"/>
      <c r="I383" s="113"/>
      <c r="J383" s="121">
        <v>2</v>
      </c>
      <c r="K383" s="121"/>
      <c r="L383" s="121"/>
      <c r="M383" s="121"/>
      <c r="P383" s="115">
        <v>382</v>
      </c>
      <c r="Q383" s="116" t="s">
        <v>951</v>
      </c>
      <c r="R383" s="117" t="s">
        <v>952</v>
      </c>
      <c r="S383" s="116" t="s">
        <v>334</v>
      </c>
      <c r="T383" s="118">
        <v>2</v>
      </c>
      <c r="U383" s="119"/>
      <c r="V383" s="120"/>
      <c r="W383" s="113"/>
      <c r="X383" s="121">
        <v>1</v>
      </c>
      <c r="Y383" s="121">
        <v>1</v>
      </c>
      <c r="Z383" s="121">
        <v>0</v>
      </c>
      <c r="AA383" s="121">
        <v>0</v>
      </c>
      <c r="AB383" s="122">
        <v>2</v>
      </c>
      <c r="AC383" s="122">
        <v>0</v>
      </c>
    </row>
    <row r="384" spans="1:29" ht="140.25" x14ac:dyDescent="0.25">
      <c r="A384" s="115">
        <v>383</v>
      </c>
      <c r="B384" s="116" t="s">
        <v>953</v>
      </c>
      <c r="C384" s="117" t="s">
        <v>952</v>
      </c>
      <c r="D384" s="116" t="s">
        <v>334</v>
      </c>
      <c r="E384" s="118">
        <v>0</v>
      </c>
      <c r="F384" s="119"/>
      <c r="G384" s="120"/>
      <c r="H384" s="120"/>
      <c r="I384" s="113"/>
      <c r="J384" s="121"/>
      <c r="K384" s="121"/>
      <c r="L384" s="121"/>
      <c r="M384" s="121"/>
      <c r="P384" s="115">
        <v>383</v>
      </c>
      <c r="Q384" s="116" t="s">
        <v>953</v>
      </c>
      <c r="R384" s="117" t="s">
        <v>952</v>
      </c>
      <c r="S384" s="116" t="s">
        <v>334</v>
      </c>
      <c r="T384" s="118">
        <v>0</v>
      </c>
      <c r="U384" s="119"/>
      <c r="V384" s="120"/>
      <c r="W384" s="113"/>
      <c r="X384" s="121">
        <v>0</v>
      </c>
      <c r="Y384" s="121">
        <v>0</v>
      </c>
      <c r="Z384" s="121">
        <v>0</v>
      </c>
      <c r="AA384" s="121">
        <v>0</v>
      </c>
      <c r="AB384" s="122">
        <v>0</v>
      </c>
      <c r="AC384" s="122">
        <v>0</v>
      </c>
    </row>
    <row r="385" spans="1:29" ht="148.5" x14ac:dyDescent="0.25">
      <c r="A385" s="115">
        <v>384</v>
      </c>
      <c r="B385" s="116" t="s">
        <v>954</v>
      </c>
      <c r="C385" s="117" t="s">
        <v>955</v>
      </c>
      <c r="D385" s="116" t="s">
        <v>956</v>
      </c>
      <c r="E385" s="118">
        <v>0</v>
      </c>
      <c r="F385" s="119"/>
      <c r="G385" s="120"/>
      <c r="H385" s="120"/>
      <c r="I385" s="113"/>
      <c r="J385" s="121">
        <v>10</v>
      </c>
      <c r="K385" s="121"/>
      <c r="L385" s="121"/>
      <c r="M385" s="121"/>
      <c r="P385" s="115">
        <v>384</v>
      </c>
      <c r="Q385" s="116" t="s">
        <v>954</v>
      </c>
      <c r="R385" s="117" t="s">
        <v>955</v>
      </c>
      <c r="S385" s="116" t="s">
        <v>956</v>
      </c>
      <c r="T385" s="118">
        <v>10</v>
      </c>
      <c r="U385" s="119"/>
      <c r="V385" s="120"/>
      <c r="W385" s="113"/>
      <c r="X385" s="121">
        <v>8</v>
      </c>
      <c r="Y385" s="121">
        <v>2</v>
      </c>
      <c r="Z385" s="121">
        <v>0</v>
      </c>
      <c r="AA385" s="121">
        <v>0</v>
      </c>
      <c r="AB385" s="122">
        <v>10</v>
      </c>
      <c r="AC385" s="122">
        <v>0</v>
      </c>
    </row>
    <row r="386" spans="1:29" ht="148.5" x14ac:dyDescent="0.25">
      <c r="A386" s="115">
        <v>385</v>
      </c>
      <c r="B386" s="116" t="s">
        <v>957</v>
      </c>
      <c r="C386" s="117" t="s">
        <v>955</v>
      </c>
      <c r="D386" s="116" t="s">
        <v>956</v>
      </c>
      <c r="E386" s="118">
        <v>0</v>
      </c>
      <c r="F386" s="119"/>
      <c r="G386" s="120"/>
      <c r="H386" s="120"/>
      <c r="I386" s="113"/>
      <c r="J386" s="121"/>
      <c r="K386" s="121"/>
      <c r="L386" s="121"/>
      <c r="M386" s="121"/>
      <c r="P386" s="115">
        <v>385</v>
      </c>
      <c r="Q386" s="116" t="s">
        <v>957</v>
      </c>
      <c r="R386" s="117" t="s">
        <v>955</v>
      </c>
      <c r="S386" s="116" t="s">
        <v>956</v>
      </c>
      <c r="T386" s="118">
        <v>0</v>
      </c>
      <c r="U386" s="119"/>
      <c r="V386" s="120"/>
      <c r="W386" s="113"/>
      <c r="X386" s="121">
        <v>0</v>
      </c>
      <c r="Y386" s="121">
        <v>0</v>
      </c>
      <c r="Z386" s="121">
        <v>0</v>
      </c>
      <c r="AA386" s="121">
        <v>0</v>
      </c>
      <c r="AB386" s="122">
        <v>0</v>
      </c>
      <c r="AC386" s="122">
        <v>0</v>
      </c>
    </row>
    <row r="387" spans="1:29" ht="148.5" x14ac:dyDescent="0.25">
      <c r="A387" s="115">
        <v>386</v>
      </c>
      <c r="B387" s="116" t="s">
        <v>958</v>
      </c>
      <c r="C387" s="117" t="s">
        <v>959</v>
      </c>
      <c r="D387" s="116" t="s">
        <v>334</v>
      </c>
      <c r="E387" s="118">
        <v>0</v>
      </c>
      <c r="F387" s="119"/>
      <c r="G387" s="120"/>
      <c r="H387" s="120"/>
      <c r="I387" s="113"/>
      <c r="J387" s="121"/>
      <c r="K387" s="121"/>
      <c r="L387" s="121"/>
      <c r="M387" s="121"/>
      <c r="P387" s="115">
        <v>386</v>
      </c>
      <c r="Q387" s="116" t="s">
        <v>958</v>
      </c>
      <c r="R387" s="117" t="s">
        <v>959</v>
      </c>
      <c r="S387" s="116" t="s">
        <v>334</v>
      </c>
      <c r="T387" s="118">
        <v>0</v>
      </c>
      <c r="U387" s="119"/>
      <c r="V387" s="120"/>
      <c r="W387" s="113"/>
      <c r="X387" s="121">
        <v>0</v>
      </c>
      <c r="Y387" s="121">
        <v>0</v>
      </c>
      <c r="Z387" s="121">
        <v>0</v>
      </c>
      <c r="AA387" s="121">
        <v>0</v>
      </c>
      <c r="AB387" s="122">
        <v>0</v>
      </c>
      <c r="AC387" s="122">
        <v>0</v>
      </c>
    </row>
    <row r="388" spans="1:29" ht="148.5" x14ac:dyDescent="0.25">
      <c r="A388" s="115">
        <v>387</v>
      </c>
      <c r="B388" s="116" t="s">
        <v>960</v>
      </c>
      <c r="C388" s="117" t="s">
        <v>959</v>
      </c>
      <c r="D388" s="116" t="s">
        <v>334</v>
      </c>
      <c r="E388" s="118">
        <v>0</v>
      </c>
      <c r="F388" s="119"/>
      <c r="G388" s="120"/>
      <c r="H388" s="120"/>
      <c r="I388" s="113"/>
      <c r="J388" s="121"/>
      <c r="K388" s="121"/>
      <c r="L388" s="121"/>
      <c r="M388" s="121"/>
      <c r="P388" s="115">
        <v>387</v>
      </c>
      <c r="Q388" s="116" t="s">
        <v>960</v>
      </c>
      <c r="R388" s="117" t="s">
        <v>959</v>
      </c>
      <c r="S388" s="116" t="s">
        <v>334</v>
      </c>
      <c r="T388" s="118">
        <v>0</v>
      </c>
      <c r="U388" s="119"/>
      <c r="V388" s="120"/>
      <c r="W388" s="113"/>
      <c r="X388" s="121">
        <v>0</v>
      </c>
      <c r="Y388" s="121">
        <v>0</v>
      </c>
      <c r="Z388" s="121">
        <v>0</v>
      </c>
      <c r="AA388" s="121">
        <v>0</v>
      </c>
      <c r="AB388" s="122">
        <v>0</v>
      </c>
      <c r="AC388" s="122">
        <v>0</v>
      </c>
    </row>
    <row r="389" spans="1:29" ht="140.25" x14ac:dyDescent="0.25">
      <c r="A389" s="115">
        <v>388</v>
      </c>
      <c r="B389" s="116" t="s">
        <v>961</v>
      </c>
      <c r="C389" s="117" t="s">
        <v>962</v>
      </c>
      <c r="D389" s="116" t="s">
        <v>334</v>
      </c>
      <c r="E389" s="118">
        <v>0</v>
      </c>
      <c r="F389" s="119"/>
      <c r="G389" s="120"/>
      <c r="H389" s="120"/>
      <c r="I389" s="113"/>
      <c r="J389" s="121"/>
      <c r="K389" s="121"/>
      <c r="L389" s="121"/>
      <c r="M389" s="121"/>
      <c r="P389" s="115">
        <v>388</v>
      </c>
      <c r="Q389" s="116" t="s">
        <v>961</v>
      </c>
      <c r="R389" s="117" t="s">
        <v>962</v>
      </c>
      <c r="S389" s="116" t="s">
        <v>334</v>
      </c>
      <c r="T389" s="118">
        <v>0</v>
      </c>
      <c r="U389" s="119"/>
      <c r="V389" s="120"/>
      <c r="W389" s="113"/>
      <c r="X389" s="121">
        <v>0</v>
      </c>
      <c r="Y389" s="121">
        <v>0</v>
      </c>
      <c r="Z389" s="121">
        <v>0</v>
      </c>
      <c r="AA389" s="121">
        <v>0</v>
      </c>
      <c r="AB389" s="122">
        <v>0</v>
      </c>
      <c r="AC389" s="122">
        <v>0</v>
      </c>
    </row>
    <row r="390" spans="1:29" ht="140.25" x14ac:dyDescent="0.25">
      <c r="A390" s="115">
        <v>389</v>
      </c>
      <c r="B390" s="116" t="s">
        <v>963</v>
      </c>
      <c r="C390" s="117" t="s">
        <v>962</v>
      </c>
      <c r="D390" s="116" t="s">
        <v>334</v>
      </c>
      <c r="E390" s="118">
        <v>0</v>
      </c>
      <c r="F390" s="119"/>
      <c r="G390" s="120"/>
      <c r="H390" s="120"/>
      <c r="I390" s="113"/>
      <c r="J390" s="121"/>
      <c r="K390" s="121"/>
      <c r="L390" s="121"/>
      <c r="M390" s="121"/>
      <c r="P390" s="115">
        <v>389</v>
      </c>
      <c r="Q390" s="116" t="s">
        <v>963</v>
      </c>
      <c r="R390" s="117" t="s">
        <v>962</v>
      </c>
      <c r="S390" s="116" t="s">
        <v>334</v>
      </c>
      <c r="T390" s="118">
        <v>0</v>
      </c>
      <c r="U390" s="119"/>
      <c r="V390" s="120"/>
      <c r="W390" s="113"/>
      <c r="X390" s="121">
        <v>0</v>
      </c>
      <c r="Y390" s="121">
        <v>0</v>
      </c>
      <c r="Z390" s="121">
        <v>0</v>
      </c>
      <c r="AA390" s="121">
        <v>0</v>
      </c>
      <c r="AB390" s="122">
        <v>0</v>
      </c>
      <c r="AC390" s="122">
        <v>0</v>
      </c>
    </row>
    <row r="391" spans="1:29" ht="123.75" x14ac:dyDescent="0.25">
      <c r="A391" s="115">
        <v>390</v>
      </c>
      <c r="B391" s="116" t="s">
        <v>964</v>
      </c>
      <c r="C391" s="117" t="s">
        <v>965</v>
      </c>
      <c r="D391" s="116" t="s">
        <v>334</v>
      </c>
      <c r="E391" s="118">
        <v>0</v>
      </c>
      <c r="F391" s="119"/>
      <c r="G391" s="120"/>
      <c r="H391" s="120"/>
      <c r="I391" s="113"/>
      <c r="J391" s="121"/>
      <c r="K391" s="121"/>
      <c r="L391" s="121"/>
      <c r="M391" s="121"/>
      <c r="P391" s="115">
        <v>390</v>
      </c>
      <c r="Q391" s="116" t="s">
        <v>964</v>
      </c>
      <c r="R391" s="117" t="s">
        <v>965</v>
      </c>
      <c r="S391" s="116" t="s">
        <v>334</v>
      </c>
      <c r="T391" s="118">
        <v>0</v>
      </c>
      <c r="U391" s="119"/>
      <c r="V391" s="120"/>
      <c r="W391" s="113"/>
      <c r="X391" s="121">
        <v>0</v>
      </c>
      <c r="Y391" s="121">
        <v>0</v>
      </c>
      <c r="Z391" s="121">
        <v>0</v>
      </c>
      <c r="AA391" s="121">
        <v>0</v>
      </c>
      <c r="AB391" s="122">
        <v>0</v>
      </c>
      <c r="AC391" s="122">
        <v>0</v>
      </c>
    </row>
    <row r="392" spans="1:29" ht="123.75" x14ac:dyDescent="0.25">
      <c r="A392" s="115">
        <v>391</v>
      </c>
      <c r="B392" s="116" t="s">
        <v>966</v>
      </c>
      <c r="C392" s="117" t="s">
        <v>965</v>
      </c>
      <c r="D392" s="116" t="s">
        <v>334</v>
      </c>
      <c r="E392" s="118">
        <v>0</v>
      </c>
      <c r="F392" s="119"/>
      <c r="G392" s="120"/>
      <c r="H392" s="120"/>
      <c r="I392" s="113"/>
      <c r="J392" s="121"/>
      <c r="K392" s="121"/>
      <c r="L392" s="121"/>
      <c r="M392" s="121"/>
      <c r="P392" s="115">
        <v>391</v>
      </c>
      <c r="Q392" s="116" t="s">
        <v>966</v>
      </c>
      <c r="R392" s="117" t="s">
        <v>965</v>
      </c>
      <c r="S392" s="116" t="s">
        <v>334</v>
      </c>
      <c r="T392" s="118">
        <v>0</v>
      </c>
      <c r="U392" s="119"/>
      <c r="V392" s="120"/>
      <c r="W392" s="113"/>
      <c r="X392" s="121">
        <v>0</v>
      </c>
      <c r="Y392" s="121">
        <v>0</v>
      </c>
      <c r="Z392" s="121">
        <v>0</v>
      </c>
      <c r="AA392" s="121">
        <v>0</v>
      </c>
      <c r="AB392" s="122">
        <v>0</v>
      </c>
      <c r="AC392" s="122">
        <v>0</v>
      </c>
    </row>
    <row r="393" spans="1:29" ht="107.25" x14ac:dyDescent="0.25">
      <c r="A393" s="115">
        <v>392</v>
      </c>
      <c r="B393" s="116" t="s">
        <v>967</v>
      </c>
      <c r="C393" s="117" t="s">
        <v>968</v>
      </c>
      <c r="D393" s="116" t="s">
        <v>334</v>
      </c>
      <c r="E393" s="118">
        <v>0</v>
      </c>
      <c r="F393" s="119"/>
      <c r="G393" s="120"/>
      <c r="H393" s="120"/>
      <c r="I393" s="113"/>
      <c r="J393" s="121"/>
      <c r="K393" s="121"/>
      <c r="L393" s="121"/>
      <c r="M393" s="121"/>
      <c r="P393" s="115">
        <v>392</v>
      </c>
      <c r="Q393" s="116" t="s">
        <v>967</v>
      </c>
      <c r="R393" s="117" t="s">
        <v>968</v>
      </c>
      <c r="S393" s="116" t="s">
        <v>334</v>
      </c>
      <c r="T393" s="118">
        <v>0</v>
      </c>
      <c r="U393" s="119"/>
      <c r="V393" s="120"/>
      <c r="W393" s="113"/>
      <c r="X393" s="121">
        <v>0</v>
      </c>
      <c r="Y393" s="121">
        <v>0</v>
      </c>
      <c r="Z393" s="121">
        <v>0</v>
      </c>
      <c r="AA393" s="121">
        <v>0</v>
      </c>
      <c r="AB393" s="122">
        <v>0</v>
      </c>
      <c r="AC393" s="122">
        <v>0</v>
      </c>
    </row>
    <row r="394" spans="1:29" ht="107.25" x14ac:dyDescent="0.25">
      <c r="A394" s="115">
        <v>393</v>
      </c>
      <c r="B394" s="116" t="s">
        <v>969</v>
      </c>
      <c r="C394" s="117" t="s">
        <v>968</v>
      </c>
      <c r="D394" s="116" t="s">
        <v>334</v>
      </c>
      <c r="E394" s="118">
        <v>0</v>
      </c>
      <c r="F394" s="119"/>
      <c r="G394" s="120"/>
      <c r="H394" s="120"/>
      <c r="I394" s="113"/>
      <c r="J394" s="121"/>
      <c r="K394" s="121"/>
      <c r="L394" s="121"/>
      <c r="M394" s="121"/>
      <c r="P394" s="115">
        <v>393</v>
      </c>
      <c r="Q394" s="116" t="s">
        <v>969</v>
      </c>
      <c r="R394" s="117" t="s">
        <v>968</v>
      </c>
      <c r="S394" s="116" t="s">
        <v>334</v>
      </c>
      <c r="T394" s="118">
        <v>0</v>
      </c>
      <c r="U394" s="119"/>
      <c r="V394" s="120"/>
      <c r="W394" s="113"/>
      <c r="X394" s="121">
        <v>0</v>
      </c>
      <c r="Y394" s="121">
        <v>0</v>
      </c>
      <c r="Z394" s="121">
        <v>0</v>
      </c>
      <c r="AA394" s="121">
        <v>0</v>
      </c>
      <c r="AB394" s="122">
        <v>0</v>
      </c>
      <c r="AC394" s="122">
        <v>0</v>
      </c>
    </row>
    <row r="395" spans="1:29" ht="74.25" x14ac:dyDescent="0.25">
      <c r="A395" s="115">
        <v>394</v>
      </c>
      <c r="B395" s="116" t="s">
        <v>970</v>
      </c>
      <c r="C395" s="117" t="s">
        <v>971</v>
      </c>
      <c r="D395" s="116" t="s">
        <v>334</v>
      </c>
      <c r="E395" s="118">
        <v>0</v>
      </c>
      <c r="F395" s="119"/>
      <c r="G395" s="120"/>
      <c r="H395" s="120"/>
      <c r="I395" s="113"/>
      <c r="J395" s="121">
        <v>2</v>
      </c>
      <c r="K395" s="121"/>
      <c r="L395" s="121"/>
      <c r="M395" s="121"/>
      <c r="P395" s="115">
        <v>394</v>
      </c>
      <c r="Q395" s="116" t="s">
        <v>970</v>
      </c>
      <c r="R395" s="117" t="s">
        <v>971</v>
      </c>
      <c r="S395" s="116" t="s">
        <v>334</v>
      </c>
      <c r="T395" s="118">
        <v>2</v>
      </c>
      <c r="U395" s="119"/>
      <c r="V395" s="120"/>
      <c r="W395" s="113"/>
      <c r="X395" s="121">
        <v>1</v>
      </c>
      <c r="Y395" s="121">
        <v>1</v>
      </c>
      <c r="Z395" s="121">
        <v>0</v>
      </c>
      <c r="AA395" s="121">
        <v>0</v>
      </c>
      <c r="AB395" s="122">
        <v>2</v>
      </c>
      <c r="AC395" s="122">
        <v>0</v>
      </c>
    </row>
    <row r="396" spans="1:29" ht="74.25" x14ac:dyDescent="0.25">
      <c r="A396" s="115">
        <v>395</v>
      </c>
      <c r="B396" s="116" t="s">
        <v>972</v>
      </c>
      <c r="C396" s="117" t="s">
        <v>971</v>
      </c>
      <c r="D396" s="116" t="s">
        <v>334</v>
      </c>
      <c r="E396" s="118">
        <v>0</v>
      </c>
      <c r="F396" s="119"/>
      <c r="G396" s="120"/>
      <c r="H396" s="120"/>
      <c r="I396" s="113"/>
      <c r="J396" s="121"/>
      <c r="K396" s="121"/>
      <c r="L396" s="121"/>
      <c r="M396" s="121"/>
      <c r="P396" s="115">
        <v>395</v>
      </c>
      <c r="Q396" s="116" t="s">
        <v>972</v>
      </c>
      <c r="R396" s="117" t="s">
        <v>971</v>
      </c>
      <c r="S396" s="116" t="s">
        <v>334</v>
      </c>
      <c r="T396" s="118">
        <v>0</v>
      </c>
      <c r="U396" s="119"/>
      <c r="V396" s="120"/>
      <c r="W396" s="113"/>
      <c r="X396" s="121">
        <v>0</v>
      </c>
      <c r="Y396" s="121">
        <v>0</v>
      </c>
      <c r="Z396" s="121">
        <v>0</v>
      </c>
      <c r="AA396" s="121">
        <v>0</v>
      </c>
      <c r="AB396" s="122">
        <v>0</v>
      </c>
      <c r="AC396" s="122">
        <v>0</v>
      </c>
    </row>
    <row r="397" spans="1:29" ht="123.75" x14ac:dyDescent="0.25">
      <c r="A397" s="115">
        <v>396</v>
      </c>
      <c r="B397" s="116" t="s">
        <v>973</v>
      </c>
      <c r="C397" s="117" t="s">
        <v>974</v>
      </c>
      <c r="D397" s="116" t="s">
        <v>334</v>
      </c>
      <c r="E397" s="118">
        <v>0</v>
      </c>
      <c r="F397" s="119"/>
      <c r="G397" s="120"/>
      <c r="H397" s="120"/>
      <c r="I397" s="113"/>
      <c r="J397" s="121"/>
      <c r="K397" s="121"/>
      <c r="L397" s="121"/>
      <c r="M397" s="121"/>
      <c r="P397" s="115">
        <v>396</v>
      </c>
      <c r="Q397" s="116" t="s">
        <v>973</v>
      </c>
      <c r="R397" s="117" t="s">
        <v>974</v>
      </c>
      <c r="S397" s="116" t="s">
        <v>334</v>
      </c>
      <c r="T397" s="118">
        <v>0</v>
      </c>
      <c r="U397" s="119"/>
      <c r="V397" s="120"/>
      <c r="W397" s="113"/>
      <c r="X397" s="121">
        <v>0</v>
      </c>
      <c r="Y397" s="121">
        <v>0</v>
      </c>
      <c r="Z397" s="121">
        <v>0</v>
      </c>
      <c r="AA397" s="121">
        <v>0</v>
      </c>
      <c r="AB397" s="122">
        <v>0</v>
      </c>
      <c r="AC397" s="122">
        <v>0</v>
      </c>
    </row>
    <row r="398" spans="1:29" ht="123.75" x14ac:dyDescent="0.25">
      <c r="A398" s="115">
        <v>397</v>
      </c>
      <c r="B398" s="116" t="s">
        <v>975</v>
      </c>
      <c r="C398" s="117" t="s">
        <v>974</v>
      </c>
      <c r="D398" s="116" t="s">
        <v>334</v>
      </c>
      <c r="E398" s="118">
        <v>0</v>
      </c>
      <c r="F398" s="119"/>
      <c r="G398" s="120"/>
      <c r="H398" s="120"/>
      <c r="I398" s="113"/>
      <c r="J398" s="121"/>
      <c r="K398" s="121"/>
      <c r="L398" s="121"/>
      <c r="M398" s="121"/>
      <c r="P398" s="115">
        <v>397</v>
      </c>
      <c r="Q398" s="116" t="s">
        <v>975</v>
      </c>
      <c r="R398" s="117" t="s">
        <v>974</v>
      </c>
      <c r="S398" s="116" t="s">
        <v>334</v>
      </c>
      <c r="T398" s="118">
        <v>0</v>
      </c>
      <c r="U398" s="119"/>
      <c r="V398" s="120"/>
      <c r="W398" s="113"/>
      <c r="X398" s="121">
        <v>0</v>
      </c>
      <c r="Y398" s="121">
        <v>0</v>
      </c>
      <c r="Z398" s="121">
        <v>0</v>
      </c>
      <c r="AA398" s="121">
        <v>0</v>
      </c>
      <c r="AB398" s="122">
        <v>0</v>
      </c>
      <c r="AC398" s="122">
        <v>0</v>
      </c>
    </row>
    <row r="399" spans="1:29" ht="165" x14ac:dyDescent="0.25">
      <c r="A399" s="115">
        <v>398</v>
      </c>
      <c r="B399" s="116" t="s">
        <v>976</v>
      </c>
      <c r="C399" s="117" t="s">
        <v>977</v>
      </c>
      <c r="D399" s="116" t="s">
        <v>334</v>
      </c>
      <c r="E399" s="118">
        <v>0</v>
      </c>
      <c r="F399" s="119"/>
      <c r="G399" s="120"/>
      <c r="H399" s="120"/>
      <c r="I399" s="113"/>
      <c r="J399" s="121"/>
      <c r="K399" s="121"/>
      <c r="L399" s="121"/>
      <c r="M399" s="121"/>
      <c r="P399" s="115">
        <v>398</v>
      </c>
      <c r="Q399" s="116" t="s">
        <v>976</v>
      </c>
      <c r="R399" s="117" t="s">
        <v>977</v>
      </c>
      <c r="S399" s="116" t="s">
        <v>334</v>
      </c>
      <c r="T399" s="118">
        <v>0</v>
      </c>
      <c r="U399" s="119"/>
      <c r="V399" s="120"/>
      <c r="W399" s="113"/>
      <c r="X399" s="121">
        <v>0</v>
      </c>
      <c r="Y399" s="121">
        <v>0</v>
      </c>
      <c r="Z399" s="121">
        <v>0</v>
      </c>
      <c r="AA399" s="121">
        <v>0</v>
      </c>
      <c r="AB399" s="122">
        <v>0</v>
      </c>
      <c r="AC399" s="122">
        <v>0</v>
      </c>
    </row>
    <row r="400" spans="1:29" ht="165" x14ac:dyDescent="0.25">
      <c r="A400" s="115">
        <v>399</v>
      </c>
      <c r="B400" s="116" t="s">
        <v>978</v>
      </c>
      <c r="C400" s="117" t="s">
        <v>977</v>
      </c>
      <c r="D400" s="116" t="s">
        <v>334</v>
      </c>
      <c r="E400" s="118">
        <v>0</v>
      </c>
      <c r="F400" s="119"/>
      <c r="G400" s="120"/>
      <c r="H400" s="120"/>
      <c r="I400" s="113"/>
      <c r="J400" s="121"/>
      <c r="K400" s="121"/>
      <c r="L400" s="121"/>
      <c r="M400" s="121"/>
      <c r="P400" s="115">
        <v>399</v>
      </c>
      <c r="Q400" s="116" t="s">
        <v>978</v>
      </c>
      <c r="R400" s="117" t="s">
        <v>977</v>
      </c>
      <c r="S400" s="116" t="s">
        <v>334</v>
      </c>
      <c r="T400" s="118">
        <v>0</v>
      </c>
      <c r="U400" s="119"/>
      <c r="V400" s="120"/>
      <c r="W400" s="113"/>
      <c r="X400" s="121">
        <v>0</v>
      </c>
      <c r="Y400" s="121">
        <v>0</v>
      </c>
      <c r="Z400" s="121">
        <v>0</v>
      </c>
      <c r="AA400" s="121">
        <v>0</v>
      </c>
      <c r="AB400" s="122">
        <v>0</v>
      </c>
      <c r="AC400" s="122">
        <v>0</v>
      </c>
    </row>
    <row r="401" spans="1:29" ht="140.25" x14ac:dyDescent="0.25">
      <c r="A401" s="115">
        <v>400</v>
      </c>
      <c r="B401" s="116" t="s">
        <v>979</v>
      </c>
      <c r="C401" s="117" t="s">
        <v>980</v>
      </c>
      <c r="D401" s="116" t="s">
        <v>334</v>
      </c>
      <c r="E401" s="118">
        <v>0</v>
      </c>
      <c r="F401" s="119"/>
      <c r="G401" s="120"/>
      <c r="H401" s="120"/>
      <c r="I401" s="113"/>
      <c r="J401" s="121"/>
      <c r="K401" s="121"/>
      <c r="L401" s="121"/>
      <c r="M401" s="121"/>
      <c r="P401" s="115">
        <v>400</v>
      </c>
      <c r="Q401" s="116" t="s">
        <v>979</v>
      </c>
      <c r="R401" s="117" t="s">
        <v>980</v>
      </c>
      <c r="S401" s="116" t="s">
        <v>334</v>
      </c>
      <c r="T401" s="118">
        <v>0</v>
      </c>
      <c r="U401" s="119"/>
      <c r="V401" s="120"/>
      <c r="W401" s="113"/>
      <c r="X401" s="121">
        <v>0</v>
      </c>
      <c r="Y401" s="121">
        <v>0</v>
      </c>
      <c r="Z401" s="121">
        <v>0</v>
      </c>
      <c r="AA401" s="121">
        <v>0</v>
      </c>
      <c r="AB401" s="122">
        <v>0</v>
      </c>
      <c r="AC401" s="122">
        <v>0</v>
      </c>
    </row>
    <row r="402" spans="1:29" ht="156.75" x14ac:dyDescent="0.25">
      <c r="A402" s="115">
        <v>401</v>
      </c>
      <c r="B402" s="116" t="s">
        <v>981</v>
      </c>
      <c r="C402" s="117" t="s">
        <v>982</v>
      </c>
      <c r="D402" s="116" t="s">
        <v>334</v>
      </c>
      <c r="E402" s="118">
        <v>0</v>
      </c>
      <c r="F402" s="119"/>
      <c r="G402" s="120"/>
      <c r="H402" s="120"/>
      <c r="I402" s="113"/>
      <c r="J402" s="121"/>
      <c r="K402" s="121"/>
      <c r="L402" s="121"/>
      <c r="M402" s="121"/>
      <c r="P402" s="115">
        <v>401</v>
      </c>
      <c r="Q402" s="116" t="s">
        <v>981</v>
      </c>
      <c r="R402" s="117" t="s">
        <v>982</v>
      </c>
      <c r="S402" s="116" t="s">
        <v>334</v>
      </c>
      <c r="T402" s="118">
        <v>0</v>
      </c>
      <c r="U402" s="119"/>
      <c r="V402" s="120"/>
      <c r="W402" s="113"/>
      <c r="X402" s="121">
        <v>0</v>
      </c>
      <c r="Y402" s="121">
        <v>0</v>
      </c>
      <c r="Z402" s="121">
        <v>0</v>
      </c>
      <c r="AA402" s="121">
        <v>0</v>
      </c>
      <c r="AB402" s="122">
        <v>0</v>
      </c>
      <c r="AC402" s="122">
        <v>0</v>
      </c>
    </row>
    <row r="403" spans="1:29" ht="156.75" x14ac:dyDescent="0.25">
      <c r="A403" s="115">
        <v>402</v>
      </c>
      <c r="B403" s="116" t="s">
        <v>983</v>
      </c>
      <c r="C403" s="117" t="s">
        <v>984</v>
      </c>
      <c r="D403" s="116" t="s">
        <v>334</v>
      </c>
      <c r="E403" s="118">
        <v>0</v>
      </c>
      <c r="F403" s="119"/>
      <c r="G403" s="120"/>
      <c r="H403" s="120"/>
      <c r="I403" s="113"/>
      <c r="J403" s="121"/>
      <c r="K403" s="121"/>
      <c r="L403" s="121"/>
      <c r="M403" s="121"/>
      <c r="P403" s="115">
        <v>402</v>
      </c>
      <c r="Q403" s="116" t="s">
        <v>983</v>
      </c>
      <c r="R403" s="117" t="s">
        <v>984</v>
      </c>
      <c r="S403" s="116" t="s">
        <v>334</v>
      </c>
      <c r="T403" s="118">
        <v>0</v>
      </c>
      <c r="U403" s="119"/>
      <c r="V403" s="120"/>
      <c r="W403" s="113"/>
      <c r="X403" s="121">
        <v>0</v>
      </c>
      <c r="Y403" s="121">
        <v>0</v>
      </c>
      <c r="Z403" s="121">
        <v>0</v>
      </c>
      <c r="AA403" s="121">
        <v>0</v>
      </c>
      <c r="AB403" s="122">
        <v>0</v>
      </c>
      <c r="AC403" s="122">
        <v>0</v>
      </c>
    </row>
    <row r="404" spans="1:29" ht="156.75" x14ac:dyDescent="0.25">
      <c r="A404" s="115">
        <v>403</v>
      </c>
      <c r="B404" s="116" t="s">
        <v>985</v>
      </c>
      <c r="C404" s="117" t="s">
        <v>984</v>
      </c>
      <c r="D404" s="116" t="s">
        <v>334</v>
      </c>
      <c r="E404" s="118">
        <v>0</v>
      </c>
      <c r="F404" s="119"/>
      <c r="G404" s="120"/>
      <c r="H404" s="120"/>
      <c r="I404" s="113"/>
      <c r="J404" s="121"/>
      <c r="K404" s="121"/>
      <c r="L404" s="121"/>
      <c r="M404" s="121"/>
      <c r="P404" s="115">
        <v>403</v>
      </c>
      <c r="Q404" s="116" t="s">
        <v>985</v>
      </c>
      <c r="R404" s="117" t="s">
        <v>984</v>
      </c>
      <c r="S404" s="116" t="s">
        <v>334</v>
      </c>
      <c r="T404" s="118">
        <v>0</v>
      </c>
      <c r="U404" s="119"/>
      <c r="V404" s="120"/>
      <c r="W404" s="113"/>
      <c r="X404" s="121">
        <v>0</v>
      </c>
      <c r="Y404" s="121">
        <v>0</v>
      </c>
      <c r="Z404" s="121">
        <v>0</v>
      </c>
      <c r="AA404" s="121">
        <v>0</v>
      </c>
      <c r="AB404" s="122">
        <v>0</v>
      </c>
      <c r="AC404" s="122">
        <v>0</v>
      </c>
    </row>
    <row r="405" spans="1:29" ht="206.25" x14ac:dyDescent="0.25">
      <c r="A405" s="115">
        <v>404</v>
      </c>
      <c r="B405" s="116" t="s">
        <v>986</v>
      </c>
      <c r="C405" s="117" t="s">
        <v>987</v>
      </c>
      <c r="D405" s="116" t="s">
        <v>334</v>
      </c>
      <c r="E405" s="118">
        <v>0</v>
      </c>
      <c r="F405" s="119"/>
      <c r="G405" s="120"/>
      <c r="H405" s="120"/>
      <c r="I405" s="113"/>
      <c r="J405" s="121">
        <v>1</v>
      </c>
      <c r="K405" s="121"/>
      <c r="L405" s="121"/>
      <c r="M405" s="121"/>
      <c r="P405" s="115">
        <v>404</v>
      </c>
      <c r="Q405" s="116" t="s">
        <v>986</v>
      </c>
      <c r="R405" s="117" t="s">
        <v>987</v>
      </c>
      <c r="S405" s="116" t="s">
        <v>334</v>
      </c>
      <c r="T405" s="118">
        <v>1</v>
      </c>
      <c r="U405" s="119"/>
      <c r="V405" s="120"/>
      <c r="W405" s="113"/>
      <c r="X405" s="121">
        <v>1</v>
      </c>
      <c r="Y405" s="121">
        <v>0</v>
      </c>
      <c r="Z405" s="121">
        <v>0</v>
      </c>
      <c r="AA405" s="121">
        <v>0</v>
      </c>
      <c r="AB405" s="122">
        <v>1</v>
      </c>
      <c r="AC405" s="122">
        <v>0</v>
      </c>
    </row>
    <row r="406" spans="1:29" ht="206.25" x14ac:dyDescent="0.25">
      <c r="A406" s="115">
        <v>405</v>
      </c>
      <c r="B406" s="116" t="s">
        <v>988</v>
      </c>
      <c r="C406" s="117" t="s">
        <v>987</v>
      </c>
      <c r="D406" s="116" t="s">
        <v>334</v>
      </c>
      <c r="E406" s="118">
        <v>0</v>
      </c>
      <c r="F406" s="119"/>
      <c r="G406" s="120"/>
      <c r="H406" s="120"/>
      <c r="I406" s="113"/>
      <c r="J406" s="121"/>
      <c r="K406" s="121"/>
      <c r="L406" s="121"/>
      <c r="M406" s="121"/>
      <c r="P406" s="115">
        <v>405</v>
      </c>
      <c r="Q406" s="116" t="s">
        <v>988</v>
      </c>
      <c r="R406" s="117" t="s">
        <v>987</v>
      </c>
      <c r="S406" s="116" t="s">
        <v>334</v>
      </c>
      <c r="T406" s="118">
        <v>0</v>
      </c>
      <c r="U406" s="119"/>
      <c r="V406" s="120"/>
      <c r="W406" s="113"/>
      <c r="X406" s="121">
        <v>0</v>
      </c>
      <c r="Y406" s="121">
        <v>0</v>
      </c>
      <c r="Z406" s="121">
        <v>0</v>
      </c>
      <c r="AA406" s="121">
        <v>0</v>
      </c>
      <c r="AB406" s="122">
        <v>0</v>
      </c>
      <c r="AC406" s="122">
        <v>0</v>
      </c>
    </row>
    <row r="407" spans="1:29" ht="132" x14ac:dyDescent="0.25">
      <c r="A407" s="115">
        <v>406</v>
      </c>
      <c r="B407" s="116" t="s">
        <v>989</v>
      </c>
      <c r="C407" s="117" t="s">
        <v>990</v>
      </c>
      <c r="D407" s="116" t="s">
        <v>334</v>
      </c>
      <c r="E407" s="118">
        <v>0</v>
      </c>
      <c r="F407" s="119"/>
      <c r="G407" s="120"/>
      <c r="H407" s="120"/>
      <c r="I407" s="113"/>
      <c r="J407" s="121"/>
      <c r="K407" s="121"/>
      <c r="L407" s="121"/>
      <c r="M407" s="121"/>
      <c r="P407" s="115">
        <v>406</v>
      </c>
      <c r="Q407" s="116" t="s">
        <v>989</v>
      </c>
      <c r="R407" s="117" t="s">
        <v>990</v>
      </c>
      <c r="S407" s="116" t="s">
        <v>334</v>
      </c>
      <c r="T407" s="118">
        <v>0</v>
      </c>
      <c r="U407" s="119"/>
      <c r="V407" s="120"/>
      <c r="W407" s="113"/>
      <c r="X407" s="121">
        <v>0</v>
      </c>
      <c r="Y407" s="121">
        <v>0</v>
      </c>
      <c r="Z407" s="121">
        <v>0</v>
      </c>
      <c r="AA407" s="121">
        <v>0</v>
      </c>
      <c r="AB407" s="122">
        <v>0</v>
      </c>
      <c r="AC407" s="122">
        <v>0</v>
      </c>
    </row>
    <row r="408" spans="1:29" ht="132" x14ac:dyDescent="0.25">
      <c r="A408" s="115">
        <v>407</v>
      </c>
      <c r="B408" s="116" t="s">
        <v>991</v>
      </c>
      <c r="C408" s="117" t="s">
        <v>990</v>
      </c>
      <c r="D408" s="116" t="s">
        <v>334</v>
      </c>
      <c r="E408" s="118">
        <v>0</v>
      </c>
      <c r="F408" s="119"/>
      <c r="G408" s="120"/>
      <c r="H408" s="120"/>
      <c r="I408" s="113"/>
      <c r="J408" s="121"/>
      <c r="K408" s="121"/>
      <c r="L408" s="121"/>
      <c r="M408" s="121"/>
      <c r="P408" s="115">
        <v>407</v>
      </c>
      <c r="Q408" s="116" t="s">
        <v>991</v>
      </c>
      <c r="R408" s="117" t="s">
        <v>990</v>
      </c>
      <c r="S408" s="116" t="s">
        <v>334</v>
      </c>
      <c r="T408" s="118">
        <v>0</v>
      </c>
      <c r="U408" s="119"/>
      <c r="V408" s="120"/>
      <c r="W408" s="113"/>
      <c r="X408" s="121">
        <v>0</v>
      </c>
      <c r="Y408" s="121">
        <v>0</v>
      </c>
      <c r="Z408" s="121">
        <v>0</v>
      </c>
      <c r="AA408" s="121">
        <v>0</v>
      </c>
      <c r="AB408" s="122">
        <v>0</v>
      </c>
      <c r="AC408" s="122">
        <v>0</v>
      </c>
    </row>
    <row r="409" spans="1:29" ht="15.75" x14ac:dyDescent="0.25">
      <c r="H409" s="124"/>
      <c r="J409" s="122">
        <f>SUM(J2:J408)</f>
        <v>2372.2600000000002</v>
      </c>
      <c r="K409" s="122">
        <v>0</v>
      </c>
      <c r="L409" s="122">
        <v>0</v>
      </c>
      <c r="M409" s="122">
        <v>0</v>
      </c>
      <c r="P409" s="125" t="s">
        <v>992</v>
      </c>
      <c r="Q409" s="126"/>
      <c r="R409" s="126"/>
      <c r="S409" s="126"/>
      <c r="T409" s="126"/>
      <c r="U409" s="127"/>
      <c r="V409" s="113"/>
      <c r="W409" s="113"/>
      <c r="X409" s="113"/>
      <c r="Y409" s="113"/>
      <c r="Z409" s="113"/>
      <c r="AA409" s="113"/>
    </row>
    <row r="411" spans="1:29" x14ac:dyDescent="0.25">
      <c r="J411" s="122"/>
    </row>
  </sheetData>
  <autoFilter ref="A1:AC409" xr:uid="{A6B28A19-C598-42FB-B14E-06AF6AD25170}"/>
  <mergeCells count="1">
    <mergeCell ref="P409:U409"/>
  </mergeCells>
  <conditionalFormatting sqref="F2:F408">
    <cfRule type="expression" dxfId="10" priority="11">
      <formula>ISERROR($G2)</formula>
    </cfRule>
  </conditionalFormatting>
  <conditionalFormatting sqref="E2:E408">
    <cfRule type="cellIs" dxfId="9" priority="10" operator="equal">
      <formula>0</formula>
    </cfRule>
  </conditionalFormatting>
  <conditionalFormatting sqref="J2:J408">
    <cfRule type="expression" dxfId="8" priority="9">
      <formula>ISERROR($G2)</formula>
    </cfRule>
  </conditionalFormatting>
  <conditionalFormatting sqref="K2:K408">
    <cfRule type="expression" dxfId="7" priority="8">
      <formula>ISERROR($G2)</formula>
    </cfRule>
  </conditionalFormatting>
  <conditionalFormatting sqref="L2:L408">
    <cfRule type="expression" dxfId="6" priority="7">
      <formula>ISERROR($G2)</formula>
    </cfRule>
  </conditionalFormatting>
  <conditionalFormatting sqref="M2:M408">
    <cfRule type="expression" dxfId="5" priority="6">
      <formula>ISERROR($G2)</formula>
    </cfRule>
  </conditionalFormatting>
  <conditionalFormatting sqref="U2:U408 X2:X408">
    <cfRule type="expression" dxfId="4" priority="5">
      <formula>ISERROR($G2)</formula>
    </cfRule>
  </conditionalFormatting>
  <conditionalFormatting sqref="T2:T408">
    <cfRule type="cellIs" dxfId="3" priority="4" operator="equal">
      <formula>0</formula>
    </cfRule>
  </conditionalFormatting>
  <conditionalFormatting sqref="Y2:Y408">
    <cfRule type="expression" dxfId="2" priority="3">
      <formula>ISERROR($G2)</formula>
    </cfRule>
  </conditionalFormatting>
  <conditionalFormatting sqref="Z2:Z408">
    <cfRule type="expression" dxfId="1" priority="2">
      <formula>ISERROR($G2)</formula>
    </cfRule>
  </conditionalFormatting>
  <conditionalFormatting sqref="AA2:AA408">
    <cfRule type="expression" dxfId="0" priority="1">
      <formula>ISERROR($G2)</formula>
    </cfRule>
  </conditionalFormatting>
  <dataValidations count="1">
    <dataValidation type="decimal" operator="greaterThan" allowBlank="1" showInputMessage="1" showErrorMessage="1" errorTitle="Campo Numérico" error="Campo Numérico" promptTitle="Campo Numérico" prompt="Campo Numérico" sqref="X2:AA408 J2:M408" xr:uid="{E96448C9-F7AE-4A53-A639-B4CFD761B367}">
      <formula1>0</formula1>
    </dataValidation>
  </dataValidations>
  <pageMargins left="0.70866141732283472" right="0.70866141732283472" top="0.74803149606299213" bottom="0.74803149606299213" header="0.31496062992125984" footer="0.31496062992125984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 Oferta (inicial)</vt:lpstr>
      <vt:lpstr>Calculo Media Podada INF - SUP</vt:lpstr>
      <vt:lpstr>Hoja1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Andres Marcelo Ramirez</dc:creator>
  <cp:lastModifiedBy>Braulio Andres Marcelo Ramirez</cp:lastModifiedBy>
  <dcterms:created xsi:type="dcterms:W3CDTF">2023-04-12T17:49:16Z</dcterms:created>
  <dcterms:modified xsi:type="dcterms:W3CDTF">2023-04-12T23:17:26Z</dcterms:modified>
</cp:coreProperties>
</file>