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15" windowWidth="21195" windowHeight="10245" activeTab="1"/>
  </bookViews>
  <sheets>
    <sheet name="Balance" sheetId="1" r:id="rId1"/>
    <sheet name="Est. Act. FESA" sheetId="2" r:id="rId2"/>
    <sheet name="Hoja1" sheetId="3" r:id="rId3"/>
  </sheets>
  <externalReferences>
    <externalReference r:id="rId4"/>
  </externalReferences>
  <definedNames>
    <definedName name="_xlnm.Print_Area" localSheetId="0">Balance!$A$1:$M$53</definedName>
    <definedName name="_xlnm.Print_Area" localSheetId="1">'Est. Act. FESA'!$A$1:$J$61</definedName>
  </definedNames>
  <calcPr calcId="145621"/>
</workbook>
</file>

<file path=xl/calcChain.xml><?xml version="1.0" encoding="utf-8"?>
<calcChain xmlns="http://schemas.openxmlformats.org/spreadsheetml/2006/main">
  <c r="I18" i="2" l="1"/>
  <c r="I17" i="2" s="1"/>
  <c r="G17" i="2"/>
  <c r="G35" i="2" l="1"/>
  <c r="I35" i="2"/>
  <c r="I46" i="2"/>
  <c r="I44" i="2" s="1"/>
  <c r="G46" i="2"/>
  <c r="G44" i="2" s="1"/>
  <c r="D92" i="3" l="1"/>
  <c r="B92" i="3"/>
  <c r="D88" i="3"/>
  <c r="B88" i="3"/>
  <c r="D40" i="3" l="1"/>
  <c r="D41" i="3" s="1"/>
  <c r="B40" i="3"/>
  <c r="B41" i="3" s="1"/>
  <c r="D38" i="3"/>
  <c r="B38" i="3"/>
  <c r="L25" i="1"/>
  <c r="J25" i="1"/>
  <c r="D84" i="3" l="1"/>
  <c r="D78" i="3"/>
  <c r="B78" i="3"/>
  <c r="B82" i="3"/>
  <c r="B84" i="3" s="1"/>
  <c r="D19" i="3" l="1"/>
  <c r="D17" i="3"/>
  <c r="B19" i="3"/>
  <c r="B17" i="3"/>
  <c r="F26" i="1"/>
  <c r="F24" i="1" s="1"/>
  <c r="D26" i="1"/>
  <c r="D24" i="1" s="1"/>
  <c r="D15" i="3"/>
  <c r="B15" i="3"/>
  <c r="B21" i="3" l="1"/>
  <c r="D21" i="3"/>
  <c r="B59" i="3"/>
  <c r="B74" i="3"/>
  <c r="B75" i="3" s="1"/>
  <c r="D74" i="3"/>
  <c r="D75" i="3" s="1"/>
  <c r="D72" i="3"/>
  <c r="B72" i="3"/>
  <c r="B26" i="3"/>
  <c r="D66" i="3" l="1"/>
  <c r="B66" i="3"/>
  <c r="D56" i="3"/>
  <c r="B56" i="3"/>
  <c r="D50" i="3"/>
  <c r="B50" i="3"/>
  <c r="D44" i="3"/>
  <c r="B44" i="3"/>
  <c r="D32" i="3"/>
  <c r="B32" i="3"/>
  <c r="D24" i="3"/>
  <c r="B24" i="3"/>
  <c r="D8" i="3"/>
  <c r="B8" i="3"/>
  <c r="I32" i="2"/>
  <c r="G32" i="2"/>
  <c r="I24" i="2"/>
  <c r="D59" i="3" s="1"/>
  <c r="L14" i="1"/>
  <c r="J14" i="1"/>
  <c r="I75" i="3"/>
  <c r="D68" i="3" l="1"/>
  <c r="D69" i="3" s="1"/>
  <c r="B68" i="3"/>
  <c r="B69" i="3" s="1"/>
  <c r="D34" i="3"/>
  <c r="B11" i="3"/>
  <c r="B10" i="3"/>
  <c r="D3" i="3"/>
  <c r="B3" i="3"/>
  <c r="F19" i="1"/>
  <c r="D19" i="1"/>
  <c r="I29" i="2"/>
  <c r="G29" i="2"/>
  <c r="D14" i="1"/>
  <c r="I27" i="2"/>
  <c r="D62" i="3" s="1"/>
  <c r="I26" i="2"/>
  <c r="D61" i="3" s="1"/>
  <c r="I25" i="2"/>
  <c r="D60" i="3" s="1"/>
  <c r="I23" i="2"/>
  <c r="I15" i="2"/>
  <c r="D52" i="3" s="1"/>
  <c r="I14" i="2" l="1"/>
  <c r="I12" i="2" s="1"/>
  <c r="I22" i="2"/>
  <c r="I20" i="2" s="1"/>
  <c r="I39" i="2" s="1"/>
  <c r="I41" i="2" s="1"/>
  <c r="I49" i="2" s="1"/>
  <c r="B12" i="3"/>
  <c r="D58" i="3"/>
  <c r="D46" i="3" l="1"/>
  <c r="L33" i="1"/>
  <c r="L31" i="1" s="1"/>
  <c r="L21" i="1"/>
  <c r="F16" i="1"/>
  <c r="F14" i="1" s="1"/>
  <c r="D26" i="3" l="1"/>
  <c r="L12" i="1"/>
  <c r="F12" i="1"/>
  <c r="F35" i="1" s="1"/>
  <c r="D53" i="3" l="1"/>
  <c r="D47" i="3"/>
  <c r="D35" i="3"/>
  <c r="D28" i="3"/>
  <c r="D27" i="3"/>
  <c r="D10" i="3"/>
  <c r="D12" i="3" s="1"/>
  <c r="D4" i="3"/>
  <c r="D5" i="3" s="1"/>
  <c r="B62" i="3"/>
  <c r="B61" i="3"/>
  <c r="B60" i="3"/>
  <c r="B58" i="3"/>
  <c r="B34" i="3"/>
  <c r="B35" i="3" s="1"/>
  <c r="B28" i="3"/>
  <c r="B4" i="3"/>
  <c r="G22" i="2"/>
  <c r="D29" i="3" l="1"/>
  <c r="I3" i="3"/>
  <c r="B5" i="3"/>
  <c r="I4" i="3" s="1"/>
  <c r="D63" i="3"/>
  <c r="B27" i="3"/>
  <c r="B29" i="3" s="1"/>
  <c r="G14" i="2"/>
  <c r="G12" i="2" s="1"/>
  <c r="B52" i="3"/>
  <c r="B53" i="3" s="1"/>
  <c r="B63" i="3"/>
  <c r="J21" i="1"/>
  <c r="J12" i="1" s="1"/>
  <c r="I5" i="3" l="1"/>
  <c r="L29" i="1" l="1"/>
  <c r="D12" i="1"/>
  <c r="D35" i="1" s="1"/>
  <c r="L35" i="1" l="1"/>
  <c r="G20" i="2"/>
  <c r="G39" i="2" s="1"/>
  <c r="G41" i="2" s="1"/>
  <c r="G49" i="2" s="1"/>
  <c r="J33" i="1" l="1"/>
  <c r="J31" i="1" s="1"/>
  <c r="J29" i="1" s="1"/>
  <c r="J35" i="1" s="1"/>
  <c r="O35" i="1" s="1"/>
  <c r="B46" i="3"/>
  <c r="B47" i="3" s="1"/>
</calcChain>
</file>

<file path=xl/sharedStrings.xml><?xml version="1.0" encoding="utf-8"?>
<sst xmlns="http://schemas.openxmlformats.org/spreadsheetml/2006/main" count="194" uniqueCount="123">
  <si>
    <t>BALANCE GENERAL</t>
  </si>
  <si>
    <t>ACTIVO CORRIENTE</t>
  </si>
  <si>
    <t>EFECTIVO</t>
  </si>
  <si>
    <t>Depósitos en Instituciones Financieras</t>
  </si>
  <si>
    <t>TOTAL ACTIVO</t>
  </si>
  <si>
    <t>PASIVO CORRIENTE</t>
  </si>
  <si>
    <t>CUENTAS POR PAGAR</t>
  </si>
  <si>
    <t>Acreedores</t>
  </si>
  <si>
    <t>PATRIMONIO</t>
  </si>
  <si>
    <t>TOTAL PASIVO Y PATRIMONIO</t>
  </si>
  <si>
    <t>T.P. 138393-T</t>
  </si>
  <si>
    <t>ESTADO DE ACTIVIDAD FINANCIERA, ECONÓMICA, SOCIAL Y AMBIENTAL</t>
  </si>
  <si>
    <t>OPERACIONES INTERINSTITUCIONALES</t>
  </si>
  <si>
    <t>ACTIVIDADES ORDINARIAS</t>
  </si>
  <si>
    <t>Fondos Recibidos</t>
  </si>
  <si>
    <t>GASTOS OPERACIONALES</t>
  </si>
  <si>
    <t>DE ADMINISTRACIÓN</t>
  </si>
  <si>
    <t>Sueldos y Salarios</t>
  </si>
  <si>
    <t>Contribuciones Efectivas</t>
  </si>
  <si>
    <t>Aportes Sobre la Nómina</t>
  </si>
  <si>
    <t>Generales</t>
  </si>
  <si>
    <t>DEUDORES</t>
  </si>
  <si>
    <t>ACTIVO</t>
  </si>
  <si>
    <t>FIRMA REPRESENTANTE LEGAL</t>
  </si>
  <si>
    <t>FIRMA CONTADOR</t>
  </si>
  <si>
    <t>INGRESOS OPERACIONALES</t>
  </si>
  <si>
    <t>EXCEDENTE (DÉFICIT ) OPERACIONAL</t>
  </si>
  <si>
    <t>EXCEDENTE (DÉFICIT ) DEL EJERCICIO</t>
  </si>
  <si>
    <t>Cuenta Contable</t>
  </si>
  <si>
    <t>Banco</t>
  </si>
  <si>
    <t>Cuenta</t>
  </si>
  <si>
    <t>Concepto Saldo</t>
  </si>
  <si>
    <t>en Miles $</t>
  </si>
  <si>
    <t>Bancolombia - Servicios Personales</t>
  </si>
  <si>
    <t>03183004215</t>
  </si>
  <si>
    <t>TOTAL EFECTIVO</t>
  </si>
  <si>
    <t>TOTAL</t>
  </si>
  <si>
    <t>TOTAL DEUDORES</t>
  </si>
  <si>
    <t>TOTAL CUENTAS POR PAGAR</t>
  </si>
  <si>
    <t>TOTAL PASIVOS ESTIMADOS</t>
  </si>
  <si>
    <t>Resultados del Ejercicio</t>
  </si>
  <si>
    <t>TOTAL PATRMONIO INSTITUCIONAL</t>
  </si>
  <si>
    <t>TOTAL OPERACIONES INTERINSTITUCIONALES</t>
  </si>
  <si>
    <t>Aportes sobre la Nómina</t>
  </si>
  <si>
    <t>TOTAL DE ADMINISTRACIÓN</t>
  </si>
  <si>
    <t>Nota</t>
  </si>
  <si>
    <t>Periodo Actual</t>
  </si>
  <si>
    <t>Periodo Anterior</t>
  </si>
  <si>
    <t>PASIVO
PATRIMONIO</t>
  </si>
  <si>
    <t>Retención en la Fuente e Impuesto</t>
  </si>
  <si>
    <t>Concepto</t>
  </si>
  <si>
    <t>(Cifras en miles de pesos)</t>
  </si>
  <si>
    <t>(Presentación por Cuentas)</t>
  </si>
  <si>
    <t>PATRIMONIO INSTITUCIONAL</t>
  </si>
  <si>
    <t>de Timbre</t>
  </si>
  <si>
    <t>Retención en la Fuente e Impuesto de Timbre</t>
  </si>
  <si>
    <t>EXCEDENTE (DÉFICIT ) DE ACTIVIDADES ORDINARIAS</t>
  </si>
  <si>
    <t>MARÍA MARGARITA ZULETA G.</t>
  </si>
  <si>
    <t>DIANA MARCELA RUIZ PINZÓN</t>
  </si>
  <si>
    <t>MARÍA MARGARITA ZULETA GONZÁLEZ</t>
  </si>
  <si>
    <t>Caja</t>
  </si>
  <si>
    <t>DE OPERACIÓN</t>
  </si>
  <si>
    <t>Avances y Anticipos Entregados</t>
  </si>
  <si>
    <t>TOTAL DE OPERACIÓN</t>
  </si>
  <si>
    <t>AGENCIA NACIONAL DE CONTRATACIÓN PÚBLICA -COLOMBIA COMPRA EFICIENTE-</t>
  </si>
  <si>
    <t>2.0.4.4.10</t>
  </si>
  <si>
    <t>Materiales y Suministros</t>
  </si>
  <si>
    <t>2.0.4.5.10</t>
  </si>
  <si>
    <t>Mantenimiento</t>
  </si>
  <si>
    <t>2.0.4.6.10</t>
  </si>
  <si>
    <t>Comunicación y Transporte</t>
  </si>
  <si>
    <t>2.0.4.11.10</t>
  </si>
  <si>
    <t>Viáticos y Gastos de Viaje</t>
  </si>
  <si>
    <t>TOTAL  REEMBOLSO</t>
  </si>
  <si>
    <t>Adquisición de Bienes y Servicios Nacionales</t>
  </si>
  <si>
    <t>Adquisición de Bienes y Servicios</t>
  </si>
  <si>
    <t>Nacionales</t>
  </si>
  <si>
    <t>OBLIGACIONES LABORALES Y</t>
  </si>
  <si>
    <t>DE SEGURIDAD SOCIAL INTEGRAL</t>
  </si>
  <si>
    <t>Salarios y Prestaciones Sociales</t>
  </si>
  <si>
    <t>Contribuciones Imputadas</t>
  </si>
  <si>
    <t>PROVISIONES, DEPRECIACIONES Y AMORTIZACIONES</t>
  </si>
  <si>
    <t>Depreciación de Propiedades, Planta y Equipo</t>
  </si>
  <si>
    <t>Dic/31/2012</t>
  </si>
  <si>
    <t>Dic/31/2011</t>
  </si>
  <si>
    <t>Saldo a Dic/31/2012</t>
  </si>
  <si>
    <t>(Ver Certificación Anexa)</t>
  </si>
  <si>
    <t>Directora General</t>
  </si>
  <si>
    <t>Bancolombia - Caja Menor Gastos Generales</t>
  </si>
  <si>
    <t>03183502761</t>
  </si>
  <si>
    <t>PROPIEDADES, PLANTA Y EQUIPO</t>
  </si>
  <si>
    <t>Maquinaria y Equipo</t>
  </si>
  <si>
    <t>Equipos de Comedor, Cocina, Despensa</t>
  </si>
  <si>
    <t>y Hotelería</t>
  </si>
  <si>
    <t>Depreciación Acumulada</t>
  </si>
  <si>
    <t>ACTIVO NO CORRIENTE</t>
  </si>
  <si>
    <t>Equipos de Comedor, Cocina, Despensa y Hotelería</t>
  </si>
  <si>
    <t>TOTAL PROPIEDADES, PLANTA Y EQUIPO</t>
  </si>
  <si>
    <t>Depreciación Maquinaria y Equipo</t>
  </si>
  <si>
    <t>Depreciación Equipos de Comedor, Cocina, Despensa y Hotelería</t>
  </si>
  <si>
    <t>Prima de Servicios</t>
  </si>
  <si>
    <t>Prima de Vacaciones</t>
  </si>
  <si>
    <t>Bonificación Especial de Recreación</t>
  </si>
  <si>
    <t>Bonificación Servicios Prestados</t>
  </si>
  <si>
    <t>CONCEPTO</t>
  </si>
  <si>
    <t>TOTAL OBLIGACIONES LABORALES Y DE SEGURIDAD SOCIAL INTEGRAL</t>
  </si>
  <si>
    <t>PASIVOS ESTIMADOS</t>
  </si>
  <si>
    <t>Provisión para Prestaciones Sociales</t>
  </si>
  <si>
    <t>Indemnizaciones</t>
  </si>
  <si>
    <t>Bonificaciones</t>
  </si>
  <si>
    <t>TOTAL OBLIGACIONES LABORALES Y DE</t>
  </si>
  <si>
    <t>SEGURIDAD SOCIAL INTEGRAL</t>
  </si>
  <si>
    <t>TOTAL BONIFICACIONES</t>
  </si>
  <si>
    <t>Resultados Ejercicios Anteriores</t>
  </si>
  <si>
    <t>Aprovechamientos</t>
  </si>
  <si>
    <t>PARTIDAS EXTRAORDINARIAS</t>
  </si>
  <si>
    <t>INGRESOS EXTRAORDINARIOS</t>
  </si>
  <si>
    <t>Operaciones de Enlace</t>
  </si>
  <si>
    <t>Fondos Entregados</t>
  </si>
  <si>
    <t>A 31 DE MARZO DE 2013</t>
  </si>
  <si>
    <t>DEL 01 DE ENERO AL 31 DE MARZO DE 2013</t>
  </si>
  <si>
    <t>OTROS INGRESOS</t>
  </si>
  <si>
    <t>Otros Ingresos 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</si>
</sst>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19" fillId="34" borderId="12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8" fillId="34" borderId="0" xfId="0" applyFont="1" applyFill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9" fillId="34" borderId="15" xfId="0" applyFont="1" applyFill="1" applyBorder="1" applyAlignment="1">
      <alignment horizontal="center"/>
    </xf>
    <xf numFmtId="0" fontId="18" fillId="34" borderId="11" xfId="0" applyFont="1" applyFill="1" applyBorder="1"/>
    <xf numFmtId="3" fontId="18" fillId="34" borderId="11" xfId="0" applyNumberFormat="1" applyFont="1" applyFill="1" applyBorder="1"/>
    <xf numFmtId="0" fontId="18" fillId="34" borderId="0" xfId="0" applyFont="1" applyFill="1"/>
    <xf numFmtId="0" fontId="18" fillId="34" borderId="13" xfId="0" applyFont="1" applyFill="1" applyBorder="1"/>
    <xf numFmtId="0" fontId="18" fillId="34" borderId="13" xfId="0" quotePrefix="1" applyFont="1" applyFill="1" applyBorder="1"/>
    <xf numFmtId="3" fontId="18" fillId="34" borderId="13" xfId="0" applyNumberFormat="1" applyFont="1" applyFill="1" applyBorder="1"/>
    <xf numFmtId="0" fontId="19" fillId="34" borderId="11" xfId="0" applyFont="1" applyFill="1" applyBorder="1"/>
    <xf numFmtId="3" fontId="19" fillId="34" borderId="11" xfId="0" applyNumberFormat="1" applyFont="1" applyFill="1" applyBorder="1"/>
    <xf numFmtId="3" fontId="19" fillId="34" borderId="13" xfId="0" applyNumberFormat="1" applyFont="1" applyFill="1" applyBorder="1"/>
    <xf numFmtId="0" fontId="19" fillId="34" borderId="0" xfId="0" applyFont="1" applyFill="1" applyBorder="1"/>
    <xf numFmtId="3" fontId="19" fillId="34" borderId="0" xfId="0" applyNumberFormat="1" applyFont="1" applyFill="1" applyBorder="1"/>
    <xf numFmtId="0" fontId="18" fillId="34" borderId="12" xfId="0" applyFont="1" applyFill="1" applyBorder="1"/>
    <xf numFmtId="3" fontId="18" fillId="34" borderId="0" xfId="0" applyNumberFormat="1" applyFont="1" applyFill="1" applyBorder="1" applyAlignment="1">
      <alignment horizontal="right"/>
    </xf>
    <xf numFmtId="0" fontId="18" fillId="34" borderId="0" xfId="0" applyFont="1" applyFill="1" applyBorder="1" applyAlignment="1">
      <alignment horizontal="center"/>
    </xf>
    <xf numFmtId="0" fontId="18" fillId="34" borderId="0" xfId="0" applyFont="1" applyFill="1" applyBorder="1"/>
    <xf numFmtId="0" fontId="18" fillId="34" borderId="10" xfId="0" applyFont="1" applyFill="1" applyBorder="1"/>
    <xf numFmtId="3" fontId="18" fillId="34" borderId="10" xfId="0" applyNumberFormat="1" applyFont="1" applyFill="1" applyBorder="1" applyAlignment="1">
      <alignment horizontal="right"/>
    </xf>
    <xf numFmtId="3" fontId="18" fillId="34" borderId="10" xfId="0" applyNumberFormat="1" applyFont="1" applyFill="1" applyBorder="1"/>
    <xf numFmtId="0" fontId="20" fillId="33" borderId="0" xfId="0" applyFont="1" applyFill="1" applyBorder="1" applyAlignment="1">
      <alignment vertical="center"/>
    </xf>
    <xf numFmtId="0" fontId="21" fillId="33" borderId="0" xfId="0" applyFont="1" applyFill="1" applyBorder="1" applyAlignment="1">
      <alignment vertical="center"/>
    </xf>
    <xf numFmtId="0" fontId="21" fillId="34" borderId="10" xfId="0" applyFont="1" applyFill="1" applyBorder="1" applyAlignment="1">
      <alignment vertical="center"/>
    </xf>
    <xf numFmtId="4" fontId="21" fillId="34" borderId="10" xfId="1" applyNumberFormat="1" applyFont="1" applyFill="1" applyBorder="1" applyAlignment="1">
      <alignment horizontal="right" vertical="center"/>
    </xf>
    <xf numFmtId="4" fontId="21" fillId="34" borderId="0" xfId="1" applyNumberFormat="1" applyFont="1" applyFill="1" applyBorder="1" applyAlignment="1">
      <alignment horizontal="right" vertical="center"/>
    </xf>
    <xf numFmtId="0" fontId="21" fillId="34" borderId="0" xfId="0" applyFont="1" applyFill="1" applyBorder="1" applyAlignment="1">
      <alignment vertical="center"/>
    </xf>
    <xf numFmtId="4" fontId="21" fillId="34" borderId="0" xfId="0" applyNumberFormat="1" applyFont="1" applyFill="1" applyBorder="1" applyAlignment="1">
      <alignment vertical="center"/>
    </xf>
    <xf numFmtId="43" fontId="21" fillId="34" borderId="0" xfId="1" applyFont="1" applyFill="1" applyBorder="1" applyAlignment="1">
      <alignment vertical="center"/>
    </xf>
    <xf numFmtId="0" fontId="19" fillId="34" borderId="0" xfId="0" applyFont="1" applyFill="1" applyBorder="1" applyAlignment="1">
      <alignment vertical="center"/>
    </xf>
    <xf numFmtId="0" fontId="20" fillId="34" borderId="0" xfId="0" applyFont="1" applyFill="1" applyBorder="1" applyAlignment="1">
      <alignment vertical="center"/>
    </xf>
    <xf numFmtId="0" fontId="18" fillId="34" borderId="0" xfId="0" applyFont="1" applyFill="1" applyBorder="1" applyAlignment="1">
      <alignment vertical="center"/>
    </xf>
    <xf numFmtId="0" fontId="21" fillId="34" borderId="0" xfId="0" applyFont="1" applyFill="1" applyBorder="1" applyAlignment="1">
      <alignment horizontal="center" vertical="center"/>
    </xf>
    <xf numFmtId="165" fontId="20" fillId="34" borderId="0" xfId="0" applyNumberFormat="1" applyFont="1" applyFill="1" applyBorder="1" applyAlignment="1">
      <alignment horizontal="center" vertical="center"/>
    </xf>
    <xf numFmtId="164" fontId="21" fillId="34" borderId="0" xfId="1" applyNumberFormat="1" applyFont="1" applyFill="1" applyBorder="1" applyAlignment="1">
      <alignment horizontal="right" vertical="center"/>
    </xf>
    <xf numFmtId="3" fontId="20" fillId="34" borderId="0" xfId="1" applyNumberFormat="1" applyFont="1" applyFill="1" applyBorder="1" applyAlignment="1">
      <alignment horizontal="right" vertical="center"/>
    </xf>
    <xf numFmtId="164" fontId="20" fillId="34" borderId="11" xfId="1" applyNumberFormat="1" applyFont="1" applyFill="1" applyBorder="1" applyAlignment="1">
      <alignment horizontal="right" vertical="center" wrapText="1"/>
    </xf>
    <xf numFmtId="3" fontId="20" fillId="34" borderId="11" xfId="0" applyNumberFormat="1" applyFont="1" applyFill="1" applyBorder="1" applyAlignment="1">
      <alignment horizontal="right" vertical="center"/>
    </xf>
    <xf numFmtId="3" fontId="21" fillId="34" borderId="0" xfId="1" applyNumberFormat="1" applyFont="1" applyFill="1" applyBorder="1" applyAlignment="1">
      <alignment horizontal="right" vertical="center"/>
    </xf>
    <xf numFmtId="3" fontId="20" fillId="34" borderId="11" xfId="1" applyNumberFormat="1" applyFont="1" applyFill="1" applyBorder="1" applyAlignment="1">
      <alignment horizontal="right" vertical="center" wrapText="1"/>
    </xf>
    <xf numFmtId="164" fontId="21" fillId="34" borderId="0" xfId="1" applyNumberFormat="1" applyFont="1" applyFill="1" applyBorder="1" applyAlignment="1">
      <alignment horizontal="right" vertical="center" wrapText="1"/>
    </xf>
    <xf numFmtId="3" fontId="20" fillId="33" borderId="0" xfId="1" applyNumberFormat="1" applyFont="1" applyFill="1" applyBorder="1" applyAlignment="1">
      <alignment horizontal="right" vertical="center"/>
    </xf>
    <xf numFmtId="3" fontId="21" fillId="34" borderId="0" xfId="0" applyNumberFormat="1" applyFont="1" applyFill="1" applyBorder="1" applyAlignment="1">
      <alignment vertical="center"/>
    </xf>
    <xf numFmtId="164" fontId="20" fillId="33" borderId="11" xfId="1" applyNumberFormat="1" applyFont="1" applyFill="1" applyBorder="1" applyAlignment="1">
      <alignment horizontal="right" vertical="center" wrapText="1"/>
    </xf>
    <xf numFmtId="164" fontId="21" fillId="34" borderId="0" xfId="1" applyNumberFormat="1" applyFont="1" applyFill="1" applyBorder="1" applyAlignment="1">
      <alignment vertical="center"/>
    </xf>
    <xf numFmtId="164" fontId="20" fillId="34" borderId="0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center"/>
    </xf>
    <xf numFmtId="3" fontId="18" fillId="34" borderId="0" xfId="0" applyNumberFormat="1" applyFont="1" applyFill="1" applyBorder="1"/>
    <xf numFmtId="3" fontId="18" fillId="34" borderId="0" xfId="0" applyNumberFormat="1" applyFont="1" applyFill="1"/>
    <xf numFmtId="0" fontId="21" fillId="34" borderId="0" xfId="0" applyFont="1" applyFill="1" applyBorder="1" applyAlignment="1">
      <alignment vertical="center" wrapText="1"/>
    </xf>
    <xf numFmtId="0" fontId="20" fillId="34" borderId="0" xfId="0" applyFont="1" applyFill="1" applyBorder="1" applyAlignment="1">
      <alignment vertical="center" wrapText="1"/>
    </xf>
    <xf numFmtId="0" fontId="18" fillId="34" borderId="0" xfId="0" applyFont="1" applyFill="1" applyBorder="1" applyAlignment="1">
      <alignment horizontal="center" vertical="center"/>
    </xf>
    <xf numFmtId="0" fontId="23" fillId="34" borderId="0" xfId="0" applyFont="1" applyFill="1" applyBorder="1" applyAlignment="1">
      <alignment vertical="center"/>
    </xf>
    <xf numFmtId="43" fontId="23" fillId="34" borderId="0" xfId="1" applyFont="1" applyFill="1" applyBorder="1" applyAlignment="1">
      <alignment vertical="center"/>
    </xf>
    <xf numFmtId="4" fontId="18" fillId="34" borderId="0" xfId="0" applyNumberFormat="1" applyFont="1" applyFill="1" applyBorder="1" applyAlignment="1">
      <alignment vertical="center"/>
    </xf>
    <xf numFmtId="43" fontId="18" fillId="34" borderId="0" xfId="1" applyFont="1" applyFill="1" applyBorder="1" applyAlignment="1">
      <alignment vertical="center"/>
    </xf>
    <xf numFmtId="165" fontId="20" fillId="33" borderId="0" xfId="0" applyNumberFormat="1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/>
    </xf>
    <xf numFmtId="0" fontId="18" fillId="34" borderId="0" xfId="0" applyFont="1" applyFill="1" applyAlignment="1">
      <alignment horizontal="justify"/>
    </xf>
    <xf numFmtId="0" fontId="0" fillId="34" borderId="0" xfId="0" applyFill="1"/>
    <xf numFmtId="6" fontId="19" fillId="34" borderId="0" xfId="0" applyNumberFormat="1" applyFont="1" applyFill="1" applyAlignment="1">
      <alignment horizontal="justify"/>
    </xf>
    <xf numFmtId="44" fontId="18" fillId="34" borderId="0" xfId="43" applyFont="1" applyFill="1" applyAlignment="1">
      <alignment horizontal="right"/>
    </xf>
    <xf numFmtId="0" fontId="18" fillId="34" borderId="0" xfId="0" applyFont="1" applyFill="1" applyAlignment="1">
      <alignment horizontal="right"/>
    </xf>
    <xf numFmtId="44" fontId="19" fillId="34" borderId="0" xfId="0" applyNumberFormat="1" applyFont="1" applyFill="1" applyAlignment="1">
      <alignment horizontal="right"/>
    </xf>
    <xf numFmtId="1" fontId="21" fillId="34" borderId="0" xfId="0" applyNumberFormat="1" applyFont="1" applyFill="1" applyBorder="1" applyAlignment="1">
      <alignment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164" fontId="18" fillId="34" borderId="0" xfId="1" applyNumberFormat="1" applyFont="1" applyFill="1" applyBorder="1" applyAlignment="1">
      <alignment horizontal="center"/>
    </xf>
    <xf numFmtId="0" fontId="22" fillId="34" borderId="0" xfId="0" applyFont="1" applyFill="1" applyBorder="1" applyAlignment="1">
      <alignment horizontal="center" vertical="center"/>
    </xf>
    <xf numFmtId="3" fontId="20" fillId="33" borderId="11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left" vertical="center"/>
    </xf>
    <xf numFmtId="164" fontId="18" fillId="34" borderId="0" xfId="1" applyNumberFormat="1" applyFont="1" applyFill="1" applyAlignment="1">
      <alignment horizontal="center"/>
    </xf>
    <xf numFmtId="0" fontId="19" fillId="34" borderId="12" xfId="0" applyFont="1" applyFill="1" applyBorder="1"/>
    <xf numFmtId="0" fontId="19" fillId="34" borderId="10" xfId="0" applyFont="1" applyFill="1" applyBorder="1"/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12" xfId="1" applyNumberFormat="1" applyFont="1" applyFill="1" applyBorder="1" applyAlignment="1">
      <alignment horizontal="right" vertical="center" wrapText="1"/>
    </xf>
    <xf numFmtId="3" fontId="20" fillId="34" borderId="10" xfId="1" applyNumberFormat="1" applyFont="1" applyFill="1" applyBorder="1" applyAlignment="1">
      <alignment horizontal="right" vertical="center" wrapText="1"/>
    </xf>
    <xf numFmtId="3" fontId="21" fillId="34" borderId="12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left" vertical="center"/>
    </xf>
    <xf numFmtId="0" fontId="18" fillId="34" borderId="0" xfId="0" applyFont="1" applyFill="1" applyBorder="1" applyAlignment="1">
      <alignment horizontal="left" vertical="center"/>
    </xf>
    <xf numFmtId="0" fontId="20" fillId="34" borderId="0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3" fontId="19" fillId="34" borderId="12" xfId="0" applyNumberFormat="1" applyFont="1" applyFill="1" applyBorder="1" applyAlignment="1">
      <alignment horizontal="right" vertical="center"/>
    </xf>
    <xf numFmtId="3" fontId="19" fillId="34" borderId="10" xfId="0" applyNumberFormat="1" applyFont="1" applyFill="1" applyBorder="1" applyAlignment="1">
      <alignment horizontal="right" vertical="center"/>
    </xf>
    <xf numFmtId="0" fontId="19" fillId="34" borderId="0" xfId="0" applyFont="1" applyFill="1" applyAlignment="1">
      <alignment horizontal="center"/>
    </xf>
    <xf numFmtId="0" fontId="19" fillId="34" borderId="13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left"/>
    </xf>
    <xf numFmtId="0" fontId="19" fillId="34" borderId="17" xfId="0" applyFont="1" applyFill="1" applyBorder="1" applyAlignment="1">
      <alignment horizontal="left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oneda" xfId="43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ruiz/Desktop/CCECorporativa/DIANA%20RUIZ/AGENCIA/CONTABILIDAD/Estados%20Financieros/Septiembre2012/EF%20Mayo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 Act. FESA"/>
      <sheetName val="Hoja1"/>
    </sheetNames>
    <sheetDataSet>
      <sheetData sheetId="0" refreshError="1">
        <row r="14">
          <cell r="E14">
            <v>0</v>
          </cell>
          <cell r="K14">
            <v>0</v>
          </cell>
        </row>
        <row r="15">
          <cell r="K15">
            <v>0</v>
          </cell>
        </row>
        <row r="19">
          <cell r="E19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topLeftCell="A4" zoomScaleNormal="100" workbookViewId="0">
      <selection activeCell="J18" sqref="J18:J19"/>
    </sheetView>
  </sheetViews>
  <sheetFormatPr baseColWidth="10" defaultRowHeight="12.75" x14ac:dyDescent="0.25"/>
  <cols>
    <col min="1" max="1" width="1" style="31" customWidth="1"/>
    <col min="2" max="2" width="28.140625" style="31" customWidth="1"/>
    <col min="3" max="3" width="4.85546875" style="31" hidden="1" customWidth="1"/>
    <col min="4" max="4" width="10.85546875" style="39" bestFit="1" customWidth="1"/>
    <col min="5" max="5" width="0.7109375" style="31" customWidth="1"/>
    <col min="6" max="6" width="12.140625" style="31" bestFit="1" customWidth="1"/>
    <col min="7" max="7" width="2.7109375" style="31" customWidth="1"/>
    <col min="8" max="8" width="28.140625" style="31" customWidth="1"/>
    <col min="9" max="9" width="4.5703125" style="43" hidden="1" customWidth="1"/>
    <col min="10" max="10" width="10.85546875" style="31" bestFit="1" customWidth="1"/>
    <col min="11" max="11" width="0.7109375" style="31" customWidth="1"/>
    <col min="12" max="12" width="12.140625" style="31" bestFit="1" customWidth="1"/>
    <col min="13" max="13" width="1" style="31" customWidth="1"/>
    <col min="14" max="14" width="11.85546875" style="31" bestFit="1" customWidth="1"/>
    <col min="15" max="16384" width="11.42578125" style="31"/>
  </cols>
  <sheetData>
    <row r="1" spans="2:15" ht="16.5" x14ac:dyDescent="0.25">
      <c r="B1" s="89" t="s">
        <v>64</v>
      </c>
      <c r="C1" s="89"/>
      <c r="D1" s="89"/>
      <c r="E1" s="89"/>
      <c r="F1" s="89"/>
      <c r="G1" s="89"/>
      <c r="H1" s="89"/>
      <c r="I1" s="89"/>
      <c r="J1" s="89"/>
      <c r="K1" s="89"/>
      <c r="L1" s="89"/>
      <c r="O1" s="31">
        <v>1000</v>
      </c>
    </row>
    <row r="2" spans="2:15" ht="16.5" x14ac:dyDescent="0.25">
      <c r="B2" s="89" t="s"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2:15" ht="16.5" x14ac:dyDescent="0.25">
      <c r="B3" s="89" t="s">
        <v>119</v>
      </c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2:15" ht="16.5" x14ac:dyDescent="0.25">
      <c r="B4" s="89" t="s">
        <v>51</v>
      </c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2:15" ht="16.5" x14ac:dyDescent="0.25">
      <c r="B5" s="89" t="s">
        <v>52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8" spans="2:15" s="57" customFormat="1" ht="13.5" x14ac:dyDescent="0.25">
      <c r="B8" s="87" t="s">
        <v>22</v>
      </c>
      <c r="C8" s="87" t="s">
        <v>45</v>
      </c>
      <c r="D8" s="62" t="s">
        <v>46</v>
      </c>
      <c r="E8" s="76"/>
      <c r="F8" s="62" t="s">
        <v>47</v>
      </c>
      <c r="H8" s="88" t="s">
        <v>48</v>
      </c>
      <c r="I8" s="87" t="s">
        <v>45</v>
      </c>
      <c r="J8" s="62" t="s">
        <v>46</v>
      </c>
      <c r="K8" s="76"/>
      <c r="L8" s="62" t="s">
        <v>47</v>
      </c>
      <c r="N8" s="58"/>
    </row>
    <row r="9" spans="2:15" x14ac:dyDescent="0.25">
      <c r="B9" s="87"/>
      <c r="C9" s="87"/>
      <c r="D9" s="61">
        <v>41364</v>
      </c>
      <c r="E9" s="38"/>
      <c r="F9" s="61">
        <v>40999</v>
      </c>
      <c r="G9" s="37"/>
      <c r="H9" s="87"/>
      <c r="I9" s="87"/>
      <c r="J9" s="61">
        <v>41364</v>
      </c>
      <c r="K9" s="38"/>
      <c r="L9" s="61">
        <v>40999</v>
      </c>
      <c r="N9" s="33"/>
    </row>
    <row r="10" spans="2:15" x14ac:dyDescent="0.25">
      <c r="B10" s="72"/>
      <c r="C10" s="72"/>
      <c r="D10" s="38"/>
      <c r="E10" s="38"/>
      <c r="F10" s="38"/>
      <c r="G10" s="37"/>
      <c r="H10" s="72"/>
      <c r="I10" s="72"/>
      <c r="J10" s="38"/>
      <c r="K10" s="38"/>
      <c r="L10" s="38"/>
      <c r="N10" s="33"/>
    </row>
    <row r="11" spans="2:15" x14ac:dyDescent="0.25">
      <c r="B11" s="35"/>
      <c r="E11" s="37"/>
      <c r="F11" s="39"/>
      <c r="I11" s="40"/>
    </row>
    <row r="12" spans="2:15" x14ac:dyDescent="0.25">
      <c r="B12" s="35" t="s">
        <v>1</v>
      </c>
      <c r="C12" s="72"/>
      <c r="D12" s="42">
        <f>+D14+D19</f>
        <v>5015000</v>
      </c>
      <c r="F12" s="42">
        <f>+F14+F19</f>
        <v>0</v>
      </c>
      <c r="H12" s="35" t="s">
        <v>5</v>
      </c>
      <c r="I12" s="72"/>
      <c r="J12" s="41">
        <f>+J14+J25+J21</f>
        <v>191884.48955</v>
      </c>
      <c r="L12" s="44">
        <f>+L14+L25+L21</f>
        <v>0</v>
      </c>
    </row>
    <row r="13" spans="2:15" x14ac:dyDescent="0.25">
      <c r="C13" s="72"/>
      <c r="D13" s="43"/>
      <c r="F13" s="43"/>
      <c r="H13" s="54"/>
      <c r="I13" s="72"/>
      <c r="J13" s="43"/>
      <c r="L13" s="47"/>
    </row>
    <row r="14" spans="2:15" x14ac:dyDescent="0.25">
      <c r="B14" s="35" t="s">
        <v>2</v>
      </c>
      <c r="C14" s="72">
        <v>4</v>
      </c>
      <c r="D14" s="44">
        <f>SUM(D15:D16)</f>
        <v>5015000</v>
      </c>
      <c r="F14" s="44">
        <f>SUM(F15:F16)</f>
        <v>0</v>
      </c>
      <c r="H14" s="55" t="s">
        <v>6</v>
      </c>
      <c r="I14" s="72">
        <v>7</v>
      </c>
      <c r="J14" s="44">
        <f>SUM(J15:J19)</f>
        <v>22656.888999999999</v>
      </c>
      <c r="L14" s="44">
        <f>SUM(L15:L19)</f>
        <v>0</v>
      </c>
    </row>
    <row r="15" spans="2:15" x14ac:dyDescent="0.25">
      <c r="B15" s="31" t="s">
        <v>60</v>
      </c>
      <c r="D15" s="45">
        <v>35000</v>
      </c>
      <c r="F15" s="31">
        <v>0</v>
      </c>
      <c r="H15" s="31" t="s">
        <v>75</v>
      </c>
      <c r="J15" s="93">
        <v>0</v>
      </c>
      <c r="L15" s="93">
        <v>0</v>
      </c>
    </row>
    <row r="16" spans="2:15" x14ac:dyDescent="0.25">
      <c r="B16" s="31" t="s">
        <v>3</v>
      </c>
      <c r="C16" s="72"/>
      <c r="D16" s="84">
        <v>4980000</v>
      </c>
      <c r="F16" s="70">
        <f>0/O1</f>
        <v>0</v>
      </c>
      <c r="H16" s="31" t="s">
        <v>76</v>
      </c>
      <c r="J16" s="90"/>
      <c r="L16" s="90"/>
    </row>
    <row r="17" spans="2:14" x14ac:dyDescent="0.25">
      <c r="C17" s="72"/>
      <c r="F17" s="39"/>
      <c r="H17" s="31" t="s">
        <v>7</v>
      </c>
      <c r="I17" s="72"/>
      <c r="J17" s="78">
        <v>0</v>
      </c>
      <c r="L17" s="70">
        <v>0</v>
      </c>
    </row>
    <row r="18" spans="2:14" x14ac:dyDescent="0.25">
      <c r="H18" s="31" t="s">
        <v>49</v>
      </c>
      <c r="I18" s="72"/>
      <c r="J18" s="90">
        <v>22656.888999999999</v>
      </c>
      <c r="L18" s="90">
        <v>0</v>
      </c>
    </row>
    <row r="19" spans="2:14" x14ac:dyDescent="0.25">
      <c r="B19" s="35" t="s">
        <v>21</v>
      </c>
      <c r="C19" s="72">
        <v>5</v>
      </c>
      <c r="D19" s="44">
        <f>SUM(D20:D21)</f>
        <v>0</v>
      </c>
      <c r="F19" s="44">
        <f>SUM(F20:F21)</f>
        <v>0</v>
      </c>
      <c r="H19" s="31" t="s">
        <v>54</v>
      </c>
      <c r="I19" s="72"/>
      <c r="J19" s="90"/>
      <c r="L19" s="90"/>
    </row>
    <row r="20" spans="2:14" x14ac:dyDescent="0.25">
      <c r="B20" s="31" t="s">
        <v>19</v>
      </c>
      <c r="D20" s="69">
        <v>0</v>
      </c>
      <c r="F20" s="31">
        <v>0</v>
      </c>
      <c r="I20" s="72"/>
      <c r="J20" s="43"/>
      <c r="L20" s="47"/>
    </row>
    <row r="21" spans="2:14" x14ac:dyDescent="0.25">
      <c r="B21" s="31" t="s">
        <v>62</v>
      </c>
      <c r="C21" s="72"/>
      <c r="D21" s="70">
        <v>0</v>
      </c>
      <c r="F21" s="70">
        <v>0</v>
      </c>
      <c r="H21" s="35" t="s">
        <v>77</v>
      </c>
      <c r="I21" s="74">
        <v>8</v>
      </c>
      <c r="J21" s="91">
        <f>SUM(J23)</f>
        <v>77905.736550000001</v>
      </c>
      <c r="L21" s="91">
        <f>SUM(L23)</f>
        <v>0</v>
      </c>
    </row>
    <row r="22" spans="2:14" x14ac:dyDescent="0.25">
      <c r="C22" s="72"/>
      <c r="D22" s="70"/>
      <c r="F22" s="70"/>
      <c r="H22" s="35" t="s">
        <v>78</v>
      </c>
      <c r="I22" s="74"/>
      <c r="J22" s="92"/>
      <c r="L22" s="92"/>
    </row>
    <row r="23" spans="2:14" x14ac:dyDescent="0.25">
      <c r="C23" s="72"/>
      <c r="D23" s="70"/>
      <c r="F23" s="70"/>
      <c r="H23" s="31" t="s">
        <v>79</v>
      </c>
      <c r="I23" s="72"/>
      <c r="J23" s="45">
        <v>77905.736550000001</v>
      </c>
      <c r="L23" s="70">
        <v>0</v>
      </c>
    </row>
    <row r="24" spans="2:14" x14ac:dyDescent="0.25">
      <c r="B24" s="35" t="s">
        <v>95</v>
      </c>
      <c r="C24" s="72"/>
      <c r="D24" s="42">
        <f>+D26</f>
        <v>0</v>
      </c>
      <c r="F24" s="42">
        <f>+F26</f>
        <v>0</v>
      </c>
      <c r="I24" s="72"/>
      <c r="J24" s="43"/>
      <c r="L24" s="47"/>
    </row>
    <row r="25" spans="2:14" x14ac:dyDescent="0.25">
      <c r="H25" s="35" t="s">
        <v>106</v>
      </c>
      <c r="I25" s="72">
        <v>9</v>
      </c>
      <c r="J25" s="44">
        <f>SUM(J26)</f>
        <v>91321.864000000001</v>
      </c>
      <c r="L25" s="44">
        <f>SUM(L26)</f>
        <v>0</v>
      </c>
    </row>
    <row r="26" spans="2:14" x14ac:dyDescent="0.25">
      <c r="B26" s="35" t="s">
        <v>90</v>
      </c>
      <c r="C26" s="72">
        <v>6</v>
      </c>
      <c r="D26" s="44">
        <f>SUM(D27:D30)</f>
        <v>0</v>
      </c>
      <c r="F26" s="44">
        <f>SUM(F27:F30)</f>
        <v>0</v>
      </c>
      <c r="H26" s="31" t="s">
        <v>107</v>
      </c>
      <c r="I26" s="72"/>
      <c r="J26" s="45">
        <v>91321.864000000001</v>
      </c>
      <c r="L26" s="70">
        <v>0</v>
      </c>
    </row>
    <row r="27" spans="2:14" x14ac:dyDescent="0.25">
      <c r="B27" s="31" t="s">
        <v>91</v>
      </c>
      <c r="D27" s="45">
        <v>5780</v>
      </c>
      <c r="F27" s="70">
        <v>0</v>
      </c>
      <c r="I27" s="31"/>
    </row>
    <row r="28" spans="2:14" x14ac:dyDescent="0.25">
      <c r="B28" s="31" t="s">
        <v>92</v>
      </c>
      <c r="C28" s="72"/>
      <c r="D28" s="90">
        <v>1300</v>
      </c>
      <c r="F28" s="90">
        <v>0</v>
      </c>
      <c r="I28" s="72"/>
      <c r="J28" s="43"/>
      <c r="L28" s="47"/>
    </row>
    <row r="29" spans="2:14" x14ac:dyDescent="0.25">
      <c r="B29" s="31" t="s">
        <v>93</v>
      </c>
      <c r="C29" s="72"/>
      <c r="D29" s="90"/>
      <c r="F29" s="90"/>
      <c r="H29" s="35" t="s">
        <v>8</v>
      </c>
      <c r="I29" s="72"/>
      <c r="J29" s="41">
        <f>+J31</f>
        <v>4823115.5104499999</v>
      </c>
      <c r="L29" s="42">
        <f>+L31</f>
        <v>0</v>
      </c>
    </row>
    <row r="30" spans="2:14" x14ac:dyDescent="0.25">
      <c r="B30" s="31" t="s">
        <v>94</v>
      </c>
      <c r="C30" s="72"/>
      <c r="D30" s="45">
        <v>-7080</v>
      </c>
      <c r="F30" s="70">
        <v>0</v>
      </c>
      <c r="I30" s="72"/>
      <c r="J30" s="43"/>
      <c r="L30" s="47"/>
    </row>
    <row r="31" spans="2:14" x14ac:dyDescent="0.25">
      <c r="D31" s="31"/>
      <c r="H31" s="35" t="s">
        <v>53</v>
      </c>
      <c r="I31" s="72">
        <v>10</v>
      </c>
      <c r="J31" s="41">
        <f>SUM(J32:J33)</f>
        <v>4823115.5104499999</v>
      </c>
      <c r="L31" s="44">
        <f>SUM(L32:L33)</f>
        <v>0</v>
      </c>
      <c r="N31" s="33"/>
    </row>
    <row r="32" spans="2:14" x14ac:dyDescent="0.25">
      <c r="D32" s="31"/>
      <c r="H32" s="31" t="s">
        <v>113</v>
      </c>
      <c r="I32" s="74"/>
      <c r="J32" s="45">
        <v>-456768.17285000003</v>
      </c>
      <c r="L32" s="85">
        <v>0</v>
      </c>
      <c r="N32" s="33"/>
    </row>
    <row r="33" spans="2:15" x14ac:dyDescent="0.25">
      <c r="D33" s="31"/>
      <c r="H33" s="31" t="s">
        <v>40</v>
      </c>
      <c r="I33" s="72"/>
      <c r="J33" s="45">
        <f>+'Est. Act. FESA'!G49</f>
        <v>5279883.6832999997</v>
      </c>
      <c r="L33" s="70">
        <f>+'Est. Act. FESA'!I49</f>
        <v>0</v>
      </c>
    </row>
    <row r="34" spans="2:15" x14ac:dyDescent="0.25">
      <c r="I34" s="72"/>
      <c r="J34" s="43"/>
    </row>
    <row r="35" spans="2:15" x14ac:dyDescent="0.25">
      <c r="B35" s="26" t="s">
        <v>4</v>
      </c>
      <c r="C35" s="72"/>
      <c r="D35" s="46">
        <f>+D12+D24</f>
        <v>5015000</v>
      </c>
      <c r="E35" s="40"/>
      <c r="F35" s="46">
        <f>+F12+F24</f>
        <v>0</v>
      </c>
      <c r="H35" s="26" t="s">
        <v>9</v>
      </c>
      <c r="I35" s="72"/>
      <c r="J35" s="46">
        <f>+J12+J29</f>
        <v>5015000</v>
      </c>
      <c r="K35" s="40"/>
      <c r="L35" s="46">
        <f>+L12+L29</f>
        <v>0</v>
      </c>
      <c r="O35" s="32">
        <f>+D35-J35</f>
        <v>0</v>
      </c>
    </row>
    <row r="46" spans="2:15" x14ac:dyDescent="0.25">
      <c r="B46" s="28"/>
      <c r="C46" s="28"/>
      <c r="D46" s="29"/>
      <c r="E46" s="30"/>
      <c r="F46" s="30"/>
      <c r="H46" s="28"/>
      <c r="I46" s="28"/>
      <c r="J46" s="29"/>
      <c r="K46" s="32"/>
      <c r="L46" s="32"/>
      <c r="N46" s="33"/>
    </row>
    <row r="47" spans="2:15" s="36" customFormat="1" ht="16.5" x14ac:dyDescent="0.25">
      <c r="B47" s="34" t="s">
        <v>23</v>
      </c>
      <c r="D47" s="34"/>
      <c r="E47" s="73"/>
      <c r="F47" s="71"/>
      <c r="H47" s="34" t="s">
        <v>24</v>
      </c>
      <c r="J47" s="34"/>
      <c r="K47" s="73"/>
      <c r="L47" s="59"/>
      <c r="N47" s="60"/>
    </row>
    <row r="48" spans="2:15" s="36" customFormat="1" ht="16.5" x14ac:dyDescent="0.25">
      <c r="B48" s="36" t="s">
        <v>59</v>
      </c>
      <c r="E48" s="56"/>
      <c r="F48" s="56"/>
      <c r="H48" s="36" t="s">
        <v>58</v>
      </c>
      <c r="K48" s="56"/>
      <c r="L48" s="59"/>
      <c r="N48" s="60"/>
    </row>
    <row r="49" spans="2:14" s="36" customFormat="1" ht="16.5" x14ac:dyDescent="0.25">
      <c r="B49" s="36" t="s">
        <v>87</v>
      </c>
      <c r="E49" s="56"/>
      <c r="F49" s="56"/>
      <c r="H49" s="36" t="s">
        <v>10</v>
      </c>
      <c r="K49" s="56"/>
      <c r="L49" s="59"/>
      <c r="N49" s="60"/>
    </row>
    <row r="50" spans="2:14" s="36" customFormat="1" ht="16.5" x14ac:dyDescent="0.25">
      <c r="E50" s="56"/>
      <c r="F50" s="56"/>
      <c r="K50" s="56"/>
      <c r="L50" s="59"/>
      <c r="N50" s="60"/>
    </row>
    <row r="51" spans="2:14" s="36" customFormat="1" ht="16.5" x14ac:dyDescent="0.25">
      <c r="E51" s="56"/>
      <c r="F51" s="56"/>
      <c r="K51" s="56"/>
      <c r="L51" s="59"/>
      <c r="N51" s="60"/>
    </row>
    <row r="53" spans="2:14" x14ac:dyDescent="0.25">
      <c r="B53" s="31" t="s">
        <v>86</v>
      </c>
    </row>
  </sheetData>
  <mergeCells count="17">
    <mergeCell ref="D28:D29"/>
    <mergeCell ref="F28:F29"/>
    <mergeCell ref="J21:J22"/>
    <mergeCell ref="L21:L22"/>
    <mergeCell ref="I8:I9"/>
    <mergeCell ref="L18:L19"/>
    <mergeCell ref="L15:L16"/>
    <mergeCell ref="J18:J19"/>
    <mergeCell ref="J15:J16"/>
    <mergeCell ref="B8:B9"/>
    <mergeCell ref="C8:C9"/>
    <mergeCell ref="H8:H9"/>
    <mergeCell ref="B1:L1"/>
    <mergeCell ref="B2:L2"/>
    <mergeCell ref="B3:L3"/>
    <mergeCell ref="B4:L4"/>
    <mergeCell ref="B5:L5"/>
  </mergeCells>
  <printOptions horizontalCentered="1"/>
  <pageMargins left="0.39370078740157483" right="0.39370078740157483" top="0.78740157480314965" bottom="0.59055118110236227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1"/>
  <sheetViews>
    <sheetView tabSelected="1" topLeftCell="A13" zoomScaleNormal="100" workbookViewId="0">
      <selection activeCell="I51" sqref="I51"/>
    </sheetView>
  </sheetViews>
  <sheetFormatPr baseColWidth="10" defaultRowHeight="12.75" x14ac:dyDescent="0.25"/>
  <cols>
    <col min="1" max="1" width="1.7109375" style="31" customWidth="1"/>
    <col min="2" max="5" width="10.7109375" style="31" customWidth="1"/>
    <col min="6" max="6" width="4.7109375" style="30" customWidth="1"/>
    <col min="7" max="7" width="12" style="31" bestFit="1" customWidth="1"/>
    <col min="8" max="8" width="4.7109375" style="49" customWidth="1"/>
    <col min="9" max="9" width="13.28515625" style="31" bestFit="1" customWidth="1"/>
    <col min="10" max="10" width="1.7109375" style="31" customWidth="1"/>
    <col min="11" max="16384" width="11.42578125" style="31"/>
  </cols>
  <sheetData>
    <row r="1" spans="2:13" ht="16.5" x14ac:dyDescent="0.25">
      <c r="B1" s="89" t="s">
        <v>64</v>
      </c>
      <c r="C1" s="89"/>
      <c r="D1" s="89"/>
      <c r="E1" s="89"/>
      <c r="F1" s="89"/>
      <c r="G1" s="89"/>
      <c r="H1" s="89"/>
      <c r="I1" s="89"/>
      <c r="M1" s="31">
        <v>1000</v>
      </c>
    </row>
    <row r="2" spans="2:13" ht="16.5" x14ac:dyDescent="0.25">
      <c r="B2" s="89" t="s">
        <v>11</v>
      </c>
      <c r="C2" s="89"/>
      <c r="D2" s="89"/>
      <c r="E2" s="89"/>
      <c r="F2" s="89"/>
      <c r="G2" s="89"/>
      <c r="H2" s="89"/>
      <c r="I2" s="89"/>
    </row>
    <row r="3" spans="2:13" ht="16.5" x14ac:dyDescent="0.25">
      <c r="B3" s="89" t="s">
        <v>120</v>
      </c>
      <c r="C3" s="89"/>
      <c r="D3" s="89"/>
      <c r="E3" s="89"/>
      <c r="F3" s="89"/>
      <c r="G3" s="89"/>
      <c r="H3" s="89"/>
      <c r="I3" s="89"/>
    </row>
    <row r="4" spans="2:13" ht="16.5" x14ac:dyDescent="0.25">
      <c r="B4" s="89" t="s">
        <v>51</v>
      </c>
      <c r="C4" s="89"/>
      <c r="D4" s="89"/>
      <c r="E4" s="89"/>
      <c r="F4" s="89"/>
      <c r="G4" s="89"/>
      <c r="H4" s="89"/>
      <c r="I4" s="89"/>
    </row>
    <row r="5" spans="2:13" ht="16.5" x14ac:dyDescent="0.25">
      <c r="B5" s="89" t="s">
        <v>52</v>
      </c>
      <c r="C5" s="89"/>
      <c r="D5" s="89"/>
      <c r="E5" s="89"/>
      <c r="F5" s="89"/>
      <c r="G5" s="89"/>
      <c r="H5" s="89"/>
      <c r="I5" s="89"/>
    </row>
    <row r="6" spans="2:13" ht="7.5" customHeight="1" x14ac:dyDescent="0.25"/>
    <row r="7" spans="2:13" x14ac:dyDescent="0.25">
      <c r="B7" s="87" t="s">
        <v>50</v>
      </c>
      <c r="C7" s="87"/>
      <c r="D7" s="87"/>
      <c r="E7" s="87"/>
      <c r="F7" s="96"/>
      <c r="G7" s="79" t="s">
        <v>46</v>
      </c>
      <c r="H7" s="74"/>
      <c r="I7" s="79" t="s">
        <v>47</v>
      </c>
    </row>
    <row r="8" spans="2:13" x14ac:dyDescent="0.25">
      <c r="B8" s="87"/>
      <c r="C8" s="87"/>
      <c r="D8" s="87"/>
      <c r="E8" s="87"/>
      <c r="F8" s="96"/>
      <c r="G8" s="61">
        <v>41364</v>
      </c>
      <c r="H8" s="38"/>
      <c r="I8" s="61">
        <v>40999</v>
      </c>
    </row>
    <row r="9" spans="2:13" ht="7.5" customHeight="1" x14ac:dyDescent="0.25"/>
    <row r="10" spans="2:13" x14ac:dyDescent="0.25">
      <c r="B10" s="35" t="s">
        <v>13</v>
      </c>
      <c r="G10" s="49"/>
      <c r="H10" s="31"/>
    </row>
    <row r="11" spans="2:13" ht="7.5" customHeight="1" x14ac:dyDescent="0.25">
      <c r="B11" s="35"/>
      <c r="G11" s="49"/>
      <c r="H11" s="31"/>
    </row>
    <row r="12" spans="2:13" x14ac:dyDescent="0.25">
      <c r="B12" s="35" t="s">
        <v>25</v>
      </c>
      <c r="F12" s="74"/>
      <c r="G12" s="41">
        <f>+G14+G17</f>
        <v>6506573.72805</v>
      </c>
      <c r="H12" s="31"/>
      <c r="I12" s="44">
        <f>+I14</f>
        <v>0</v>
      </c>
    </row>
    <row r="13" spans="2:13" ht="7.5" customHeight="1" x14ac:dyDescent="0.25">
      <c r="F13" s="74"/>
      <c r="G13" s="49"/>
      <c r="I13" s="49"/>
    </row>
    <row r="14" spans="2:13" x14ac:dyDescent="0.25">
      <c r="B14" s="35" t="s">
        <v>12</v>
      </c>
      <c r="F14" s="74"/>
      <c r="G14" s="41">
        <f>+G15</f>
        <v>1526573.72805</v>
      </c>
      <c r="H14" s="31"/>
      <c r="I14" s="44">
        <f>+I15</f>
        <v>0</v>
      </c>
    </row>
    <row r="15" spans="2:13" x14ac:dyDescent="0.25">
      <c r="B15" s="31" t="s">
        <v>14</v>
      </c>
      <c r="F15" s="74"/>
      <c r="G15" s="45">
        <v>1526573.72805</v>
      </c>
      <c r="H15" s="31"/>
      <c r="I15" s="78">
        <f>0/M1</f>
        <v>0</v>
      </c>
    </row>
    <row r="16" spans="2:13" ht="7.5" customHeight="1" x14ac:dyDescent="0.25">
      <c r="F16" s="74"/>
      <c r="G16" s="39"/>
      <c r="H16" s="31"/>
      <c r="I16" s="39"/>
    </row>
    <row r="17" spans="2:9" x14ac:dyDescent="0.25">
      <c r="B17" s="35" t="s">
        <v>121</v>
      </c>
      <c r="F17" s="86"/>
      <c r="G17" s="41">
        <f>+G18</f>
        <v>4980000</v>
      </c>
      <c r="H17" s="31"/>
      <c r="I17" s="44">
        <f>+I18</f>
        <v>0</v>
      </c>
    </row>
    <row r="18" spans="2:9" x14ac:dyDescent="0.25">
      <c r="B18" s="31" t="s">
        <v>122</v>
      </c>
      <c r="F18" s="86"/>
      <c r="G18" s="45">
        <v>4980000</v>
      </c>
      <c r="H18" s="31"/>
      <c r="I18" s="84">
        <f>0/M1</f>
        <v>0</v>
      </c>
    </row>
    <row r="19" spans="2:9" ht="7.5" customHeight="1" x14ac:dyDescent="0.25">
      <c r="F19" s="86"/>
      <c r="G19" s="39"/>
      <c r="H19" s="31"/>
      <c r="I19" s="39"/>
    </row>
    <row r="20" spans="2:9" x14ac:dyDescent="0.25">
      <c r="B20" s="35" t="s">
        <v>15</v>
      </c>
      <c r="F20" s="74"/>
      <c r="G20" s="41">
        <f>+G22+G29+G32+G35</f>
        <v>1226692.0047500001</v>
      </c>
      <c r="H20" s="31"/>
      <c r="I20" s="44">
        <f>+I22+I29</f>
        <v>0</v>
      </c>
    </row>
    <row r="21" spans="2:9" ht="7.5" customHeight="1" x14ac:dyDescent="0.25">
      <c r="F21" s="74"/>
      <c r="G21" s="45"/>
      <c r="H21" s="31"/>
      <c r="I21" s="45"/>
    </row>
    <row r="22" spans="2:9" x14ac:dyDescent="0.25">
      <c r="B22" s="35" t="s">
        <v>16</v>
      </c>
      <c r="F22" s="74"/>
      <c r="G22" s="41">
        <f>SUM(G23:G27)</f>
        <v>1225696.39475</v>
      </c>
      <c r="H22" s="31"/>
      <c r="I22" s="44">
        <f>SUM(I23:I27)</f>
        <v>0</v>
      </c>
    </row>
    <row r="23" spans="2:9" x14ac:dyDescent="0.25">
      <c r="B23" s="31" t="s">
        <v>17</v>
      </c>
      <c r="F23" s="74"/>
      <c r="G23" s="45">
        <v>762265.24057000002</v>
      </c>
      <c r="H23" s="31"/>
      <c r="I23" s="78">
        <f>0/$M$1</f>
        <v>0</v>
      </c>
    </row>
    <row r="24" spans="2:9" x14ac:dyDescent="0.25">
      <c r="B24" s="31" t="s">
        <v>80</v>
      </c>
      <c r="F24" s="74"/>
      <c r="G24" s="45">
        <v>9936.1199099999994</v>
      </c>
      <c r="H24" s="31"/>
      <c r="I24" s="78">
        <f>0/$M$1</f>
        <v>0</v>
      </c>
    </row>
    <row r="25" spans="2:9" x14ac:dyDescent="0.25">
      <c r="B25" s="31" t="s">
        <v>18</v>
      </c>
      <c r="F25" s="74"/>
      <c r="G25" s="45">
        <v>115661.33199999999</v>
      </c>
      <c r="H25" s="31"/>
      <c r="I25" s="78">
        <f>0/$M$1</f>
        <v>0</v>
      </c>
    </row>
    <row r="26" spans="2:9" x14ac:dyDescent="0.25">
      <c r="B26" s="31" t="s">
        <v>19</v>
      </c>
      <c r="F26" s="74"/>
      <c r="G26" s="45">
        <v>23112.45</v>
      </c>
      <c r="H26" s="31"/>
      <c r="I26" s="78">
        <f>0/$M$1</f>
        <v>0</v>
      </c>
    </row>
    <row r="27" spans="2:9" x14ac:dyDescent="0.25">
      <c r="B27" s="31" t="s">
        <v>20</v>
      </c>
      <c r="F27" s="74"/>
      <c r="G27" s="45">
        <v>314721.25227</v>
      </c>
      <c r="H27" s="31"/>
      <c r="I27" s="78">
        <f>0/$M$1</f>
        <v>0</v>
      </c>
    </row>
    <row r="28" spans="2:9" ht="7.5" customHeight="1" x14ac:dyDescent="0.25">
      <c r="F28" s="74"/>
      <c r="G28" s="45"/>
      <c r="H28" s="31"/>
      <c r="I28" s="45"/>
    </row>
    <row r="29" spans="2:9" hidden="1" x14ac:dyDescent="0.25">
      <c r="B29" s="35" t="s">
        <v>61</v>
      </c>
      <c r="F29" s="74"/>
      <c r="G29" s="44">
        <f>SUM(G30)</f>
        <v>0</v>
      </c>
      <c r="H29" s="31"/>
      <c r="I29" s="44">
        <f>SUM(I30)</f>
        <v>0</v>
      </c>
    </row>
    <row r="30" spans="2:9" hidden="1" x14ac:dyDescent="0.25">
      <c r="B30" s="31" t="s">
        <v>20</v>
      </c>
      <c r="F30" s="74"/>
      <c r="G30" s="78">
        <v>0</v>
      </c>
      <c r="H30" s="31"/>
      <c r="I30" s="78">
        <v>0</v>
      </c>
    </row>
    <row r="31" spans="2:9" hidden="1" x14ac:dyDescent="0.25">
      <c r="F31" s="74"/>
      <c r="G31" s="45"/>
      <c r="H31" s="31"/>
      <c r="I31" s="45"/>
    </row>
    <row r="32" spans="2:9" hidden="1" x14ac:dyDescent="0.25">
      <c r="B32" s="35" t="s">
        <v>81</v>
      </c>
      <c r="F32" s="74"/>
      <c r="G32" s="44">
        <f>SUM(G33)</f>
        <v>0</v>
      </c>
      <c r="H32" s="31"/>
      <c r="I32" s="44">
        <f>SUM(I33)</f>
        <v>0</v>
      </c>
    </row>
    <row r="33" spans="2:9" hidden="1" x14ac:dyDescent="0.25">
      <c r="B33" s="31" t="s">
        <v>82</v>
      </c>
      <c r="F33" s="74"/>
      <c r="G33" s="78">
        <v>0</v>
      </c>
      <c r="H33" s="31"/>
      <c r="I33" s="78">
        <v>0</v>
      </c>
    </row>
    <row r="34" spans="2:9" hidden="1" x14ac:dyDescent="0.25">
      <c r="F34" s="74"/>
      <c r="G34" s="45"/>
      <c r="H34" s="31"/>
      <c r="I34" s="45"/>
    </row>
    <row r="35" spans="2:9" x14ac:dyDescent="0.25">
      <c r="B35" s="35" t="s">
        <v>12</v>
      </c>
      <c r="F35" s="74"/>
      <c r="G35" s="41">
        <f>SUM(G36:G37)</f>
        <v>995.61</v>
      </c>
      <c r="H35" s="31"/>
      <c r="I35" s="44">
        <f>SUM(I37)</f>
        <v>0</v>
      </c>
    </row>
    <row r="36" spans="2:9" x14ac:dyDescent="0.25">
      <c r="B36" s="31" t="s">
        <v>118</v>
      </c>
      <c r="F36" s="74"/>
      <c r="G36" s="78">
        <v>993.65</v>
      </c>
      <c r="H36" s="31"/>
      <c r="I36" s="85"/>
    </row>
    <row r="37" spans="2:9" x14ac:dyDescent="0.25">
      <c r="B37" s="31" t="s">
        <v>117</v>
      </c>
      <c r="F37" s="74"/>
      <c r="G37" s="78">
        <v>1.96</v>
      </c>
      <c r="H37" s="31"/>
      <c r="I37" s="78">
        <v>0</v>
      </c>
    </row>
    <row r="38" spans="2:9" ht="7.5" customHeight="1" x14ac:dyDescent="0.25">
      <c r="F38" s="74"/>
      <c r="G38" s="45"/>
      <c r="H38" s="31"/>
      <c r="I38" s="45"/>
    </row>
    <row r="39" spans="2:9" x14ac:dyDescent="0.25">
      <c r="B39" s="35" t="s">
        <v>26</v>
      </c>
      <c r="F39" s="74"/>
      <c r="G39" s="41">
        <f>+G12-G20</f>
        <v>5279881.7232999997</v>
      </c>
      <c r="H39" s="31"/>
      <c r="I39" s="44">
        <f>+I12-I20</f>
        <v>0</v>
      </c>
    </row>
    <row r="40" spans="2:9" ht="7.5" customHeight="1" x14ac:dyDescent="0.25">
      <c r="B40" s="35"/>
      <c r="F40" s="74"/>
      <c r="G40" s="41"/>
      <c r="H40" s="31"/>
      <c r="I40" s="44"/>
    </row>
    <row r="41" spans="2:9" x14ac:dyDescent="0.25">
      <c r="B41" s="35" t="s">
        <v>56</v>
      </c>
      <c r="F41" s="74"/>
      <c r="G41" s="41">
        <f>+G39</f>
        <v>5279881.7232999997</v>
      </c>
      <c r="H41" s="31"/>
      <c r="I41" s="44">
        <f>+I39</f>
        <v>0</v>
      </c>
    </row>
    <row r="42" spans="2:9" ht="7.5" customHeight="1" x14ac:dyDescent="0.25">
      <c r="B42" s="35"/>
      <c r="F42" s="74"/>
      <c r="G42" s="50"/>
      <c r="H42" s="31"/>
      <c r="I42" s="85"/>
    </row>
    <row r="43" spans="2:9" ht="7.5" customHeight="1" x14ac:dyDescent="0.25">
      <c r="B43" s="35"/>
      <c r="F43" s="74"/>
      <c r="G43" s="50"/>
      <c r="H43" s="31"/>
      <c r="I43" s="85"/>
    </row>
    <row r="44" spans="2:9" x14ac:dyDescent="0.25">
      <c r="B44" s="35" t="s">
        <v>115</v>
      </c>
      <c r="F44" s="74"/>
      <c r="G44" s="41">
        <f>+G46</f>
        <v>1.96</v>
      </c>
      <c r="H44" s="31"/>
      <c r="I44" s="44">
        <f>+I46</f>
        <v>0</v>
      </c>
    </row>
    <row r="45" spans="2:9" ht="7.5" customHeight="1" x14ac:dyDescent="0.25">
      <c r="B45" s="35"/>
      <c r="F45" s="74"/>
      <c r="G45" s="45"/>
      <c r="H45" s="31"/>
      <c r="I45" s="45"/>
    </row>
    <row r="46" spans="2:9" x14ac:dyDescent="0.25">
      <c r="B46" s="35" t="s">
        <v>116</v>
      </c>
      <c r="F46" s="74"/>
      <c r="G46" s="41">
        <f>+G47</f>
        <v>1.96</v>
      </c>
      <c r="H46" s="31"/>
      <c r="I46" s="44">
        <f>+I47</f>
        <v>0</v>
      </c>
    </row>
    <row r="47" spans="2:9" x14ac:dyDescent="0.25">
      <c r="B47" s="31" t="s">
        <v>114</v>
      </c>
      <c r="F47" s="74"/>
      <c r="G47" s="78">
        <v>1.96</v>
      </c>
      <c r="H47" s="31"/>
      <c r="I47" s="78">
        <v>0</v>
      </c>
    </row>
    <row r="48" spans="2:9" ht="7.5" customHeight="1" x14ac:dyDescent="0.25">
      <c r="F48" s="74"/>
      <c r="G48" s="45"/>
      <c r="H48" s="31"/>
      <c r="I48" s="45"/>
    </row>
    <row r="49" spans="2:10" x14ac:dyDescent="0.25">
      <c r="B49" s="26" t="s">
        <v>27</v>
      </c>
      <c r="C49" s="27"/>
      <c r="D49" s="27"/>
      <c r="E49" s="27"/>
      <c r="F49" s="74"/>
      <c r="G49" s="48">
        <f>+G41+G46</f>
        <v>5279883.6832999997</v>
      </c>
      <c r="H49" s="31"/>
      <c r="I49" s="77">
        <f>+I41</f>
        <v>0</v>
      </c>
    </row>
    <row r="50" spans="2:10" x14ac:dyDescent="0.25">
      <c r="G50" s="39"/>
      <c r="H50" s="31"/>
    </row>
    <row r="55" spans="2:10" x14ac:dyDescent="0.25">
      <c r="B55" s="28"/>
      <c r="C55" s="28"/>
      <c r="D55" s="28"/>
      <c r="F55" s="31"/>
      <c r="G55" s="28"/>
      <c r="H55" s="28"/>
      <c r="I55" s="28"/>
    </row>
    <row r="56" spans="2:10" s="36" customFormat="1" ht="16.5" x14ac:dyDescent="0.25">
      <c r="B56" s="94" t="s">
        <v>23</v>
      </c>
      <c r="C56" s="94"/>
      <c r="D56" s="94"/>
      <c r="E56" s="34"/>
      <c r="F56" s="34"/>
      <c r="G56" s="94" t="s">
        <v>24</v>
      </c>
      <c r="H56" s="94"/>
      <c r="I56" s="94"/>
      <c r="J56" s="34"/>
    </row>
    <row r="57" spans="2:10" s="36" customFormat="1" ht="16.5" x14ac:dyDescent="0.25">
      <c r="B57" s="95" t="s">
        <v>57</v>
      </c>
      <c r="C57" s="95"/>
      <c r="D57" s="95"/>
      <c r="G57" s="95" t="s">
        <v>58</v>
      </c>
      <c r="H57" s="95"/>
      <c r="I57" s="95"/>
    </row>
    <row r="58" spans="2:10" s="36" customFormat="1" ht="16.5" x14ac:dyDescent="0.25">
      <c r="B58" s="95" t="s">
        <v>87</v>
      </c>
      <c r="C58" s="95"/>
      <c r="D58" s="95"/>
      <c r="G58" s="95" t="s">
        <v>10</v>
      </c>
      <c r="H58" s="95"/>
      <c r="I58" s="95"/>
    </row>
    <row r="59" spans="2:10" s="36" customFormat="1" ht="16.5" x14ac:dyDescent="0.25">
      <c r="B59" s="80"/>
      <c r="C59" s="80"/>
      <c r="D59" s="80"/>
      <c r="G59" s="80"/>
      <c r="H59" s="80"/>
      <c r="I59" s="80"/>
    </row>
    <row r="61" spans="2:10" x14ac:dyDescent="0.25">
      <c r="B61" s="31" t="s">
        <v>86</v>
      </c>
    </row>
  </sheetData>
  <mergeCells count="13">
    <mergeCell ref="B7:E8"/>
    <mergeCell ref="F7:F8"/>
    <mergeCell ref="B1:I1"/>
    <mergeCell ref="B2:I2"/>
    <mergeCell ref="B3:I3"/>
    <mergeCell ref="B4:I4"/>
    <mergeCell ref="B5:I5"/>
    <mergeCell ref="G56:I56"/>
    <mergeCell ref="G57:I57"/>
    <mergeCell ref="G58:I58"/>
    <mergeCell ref="B56:D56"/>
    <mergeCell ref="B57:D57"/>
    <mergeCell ref="B58:D58"/>
  </mergeCells>
  <printOptions horizontalCentered="1"/>
  <pageMargins left="0.78740157480314965" right="0.78740157480314965" top="0.78740157480314965" bottom="0.59055118110236227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opLeftCell="A79" workbookViewId="0">
      <selection activeCell="A88" sqref="A88:D92"/>
    </sheetView>
  </sheetViews>
  <sheetFormatPr baseColWidth="10" defaultRowHeight="16.5" x14ac:dyDescent="0.3"/>
  <cols>
    <col min="1" max="1" width="43.85546875" style="10" customWidth="1"/>
    <col min="2" max="2" width="11.7109375" style="10" customWidth="1"/>
    <col min="3" max="3" width="2.7109375" style="10" customWidth="1"/>
    <col min="4" max="5" width="11.7109375" style="10" customWidth="1"/>
    <col min="6" max="6" width="12.7109375" style="10" customWidth="1"/>
    <col min="7" max="7" width="37.7109375" style="10" bestFit="1" customWidth="1"/>
    <col min="8" max="8" width="12" style="10" bestFit="1" customWidth="1"/>
    <col min="9" max="9" width="17.7109375" style="10" bestFit="1" customWidth="1"/>
    <col min="10" max="10" width="26" style="10" bestFit="1" customWidth="1"/>
    <col min="11" max="12" width="11.42578125" style="10"/>
    <col min="13" max="13" width="10.7109375" style="10" bestFit="1" customWidth="1"/>
    <col min="14" max="14" width="7.28515625" style="10" bestFit="1" customWidth="1"/>
    <col min="15" max="15" width="10.7109375" style="10" bestFit="1" customWidth="1"/>
    <col min="16" max="16384" width="11.42578125" style="10"/>
  </cols>
  <sheetData>
    <row r="1" spans="1:10" s="3" customFormat="1" x14ac:dyDescent="0.3">
      <c r="A1" s="97" t="s">
        <v>28</v>
      </c>
      <c r="B1" s="1" t="s">
        <v>83</v>
      </c>
      <c r="C1" s="2"/>
      <c r="D1" s="1" t="s">
        <v>84</v>
      </c>
      <c r="E1" s="51"/>
      <c r="F1" s="3">
        <v>1000</v>
      </c>
      <c r="G1" s="102" t="s">
        <v>29</v>
      </c>
      <c r="H1" s="102" t="s">
        <v>30</v>
      </c>
      <c r="I1" s="4" t="s">
        <v>85</v>
      </c>
      <c r="J1" s="102" t="s">
        <v>31</v>
      </c>
    </row>
    <row r="2" spans="1:10" s="3" customFormat="1" x14ac:dyDescent="0.3">
      <c r="A2" s="98"/>
      <c r="B2" s="5" t="s">
        <v>32</v>
      </c>
      <c r="C2" s="6"/>
      <c r="D2" s="5" t="s">
        <v>32</v>
      </c>
      <c r="E2" s="51"/>
      <c r="G2" s="102"/>
      <c r="H2" s="102"/>
      <c r="I2" s="7" t="s">
        <v>32</v>
      </c>
      <c r="J2" s="102"/>
    </row>
    <row r="3" spans="1:10" x14ac:dyDescent="0.3">
      <c r="A3" s="19" t="s">
        <v>60</v>
      </c>
      <c r="B3" s="20">
        <f>+Balance!D15</f>
        <v>35000</v>
      </c>
      <c r="C3" s="21"/>
      <c r="D3" s="20">
        <f>+Balance!F15</f>
        <v>0</v>
      </c>
      <c r="E3" s="51"/>
      <c r="F3" s="3"/>
      <c r="G3" s="11" t="s">
        <v>33</v>
      </c>
      <c r="H3" s="12" t="s">
        <v>34</v>
      </c>
      <c r="I3" s="13">
        <f>+B4</f>
        <v>4980000</v>
      </c>
      <c r="J3" s="11"/>
    </row>
    <row r="4" spans="1:10" x14ac:dyDescent="0.3">
      <c r="A4" s="23" t="s">
        <v>3</v>
      </c>
      <c r="B4" s="24">
        <f>+Balance!D16</f>
        <v>4980000</v>
      </c>
      <c r="C4" s="25"/>
      <c r="D4" s="24">
        <f>+[1]Balance!E14</f>
        <v>0</v>
      </c>
      <c r="E4" s="52"/>
      <c r="G4" s="11" t="s">
        <v>88</v>
      </c>
      <c r="H4" s="12" t="s">
        <v>89</v>
      </c>
      <c r="I4" s="13">
        <f>+B5</f>
        <v>5015000</v>
      </c>
      <c r="J4" s="11"/>
    </row>
    <row r="5" spans="1:10" x14ac:dyDescent="0.3">
      <c r="A5" s="14" t="s">
        <v>35</v>
      </c>
      <c r="B5" s="15">
        <f>SUM(B3:B4)</f>
        <v>5015000</v>
      </c>
      <c r="C5" s="14"/>
      <c r="D5" s="15">
        <f>SUM(D3:D4)</f>
        <v>0</v>
      </c>
      <c r="E5" s="18"/>
      <c r="G5" s="103" t="s">
        <v>36</v>
      </c>
      <c r="H5" s="104"/>
      <c r="I5" s="16">
        <f>SUM(I3:I4)</f>
        <v>9995000</v>
      </c>
      <c r="J5" s="11"/>
    </row>
    <row r="6" spans="1:10" x14ac:dyDescent="0.3">
      <c r="A6" s="17"/>
      <c r="B6" s="18"/>
      <c r="C6" s="17"/>
      <c r="D6" s="18"/>
      <c r="E6" s="18"/>
    </row>
    <row r="8" spans="1:10" x14ac:dyDescent="0.3">
      <c r="A8" s="97" t="s">
        <v>28</v>
      </c>
      <c r="B8" s="1" t="str">
        <f>+$B$1</f>
        <v>Dic/31/2012</v>
      </c>
      <c r="C8" s="2"/>
      <c r="D8" s="1" t="str">
        <f>+$D$1</f>
        <v>Dic/31/2011</v>
      </c>
      <c r="E8" s="51"/>
    </row>
    <row r="9" spans="1:10" x14ac:dyDescent="0.3">
      <c r="A9" s="98"/>
      <c r="B9" s="5" t="s">
        <v>32</v>
      </c>
      <c r="C9" s="6"/>
      <c r="D9" s="5" t="s">
        <v>32</v>
      </c>
      <c r="E9" s="51"/>
    </row>
    <row r="10" spans="1:10" x14ac:dyDescent="0.3">
      <c r="A10" s="19" t="s">
        <v>43</v>
      </c>
      <c r="B10" s="20">
        <f>+Balance!D20</f>
        <v>0</v>
      </c>
      <c r="C10" s="21"/>
      <c r="D10" s="20">
        <f>+[1]Balance!E19</f>
        <v>0</v>
      </c>
      <c r="E10" s="52"/>
    </row>
    <row r="11" spans="1:10" x14ac:dyDescent="0.3">
      <c r="A11" s="23" t="s">
        <v>62</v>
      </c>
      <c r="B11" s="24">
        <f>+Balance!D21</f>
        <v>0</v>
      </c>
      <c r="C11" s="25"/>
      <c r="D11" s="24">
        <v>0</v>
      </c>
      <c r="E11" s="52"/>
    </row>
    <row r="12" spans="1:10" x14ac:dyDescent="0.3">
      <c r="A12" s="14" t="s">
        <v>37</v>
      </c>
      <c r="B12" s="15">
        <f>SUM(B10:B11)</f>
        <v>0</v>
      </c>
      <c r="C12" s="14"/>
      <c r="D12" s="15">
        <f>SUM(D10:D11)</f>
        <v>0</v>
      </c>
      <c r="E12" s="18"/>
    </row>
    <row r="13" spans="1:10" x14ac:dyDescent="0.3">
      <c r="A13" s="17"/>
      <c r="B13" s="18"/>
      <c r="C13" s="17"/>
      <c r="D13" s="18"/>
      <c r="E13" s="18"/>
    </row>
    <row r="14" spans="1:10" x14ac:dyDescent="0.3">
      <c r="A14" s="17"/>
      <c r="B14" s="18"/>
      <c r="C14" s="17"/>
      <c r="D14" s="18"/>
      <c r="E14" s="18"/>
    </row>
    <row r="15" spans="1:10" x14ac:dyDescent="0.3">
      <c r="A15" s="97" t="s">
        <v>28</v>
      </c>
      <c r="B15" s="1" t="str">
        <f>+$B$1</f>
        <v>Dic/31/2012</v>
      </c>
      <c r="C15" s="2"/>
      <c r="D15" s="1" t="str">
        <f>+$D$1</f>
        <v>Dic/31/2011</v>
      </c>
      <c r="E15" s="51"/>
    </row>
    <row r="16" spans="1:10" s="22" customFormat="1" x14ac:dyDescent="0.3">
      <c r="A16" s="98"/>
      <c r="B16" s="5" t="s">
        <v>32</v>
      </c>
      <c r="C16" s="6"/>
      <c r="D16" s="5" t="s">
        <v>32</v>
      </c>
      <c r="E16" s="51"/>
      <c r="F16" s="10"/>
    </row>
    <row r="17" spans="1:6" s="22" customFormat="1" x14ac:dyDescent="0.3">
      <c r="A17" s="19" t="s">
        <v>91</v>
      </c>
      <c r="B17" s="20">
        <f>+Balance!D27</f>
        <v>5780</v>
      </c>
      <c r="C17" s="21"/>
      <c r="D17" s="20">
        <f>+Balance!F27</f>
        <v>0</v>
      </c>
      <c r="E17" s="52"/>
    </row>
    <row r="18" spans="1:6" s="22" customFormat="1" x14ac:dyDescent="0.3">
      <c r="A18" s="22" t="s">
        <v>98</v>
      </c>
      <c r="B18" s="20">
        <v>-5780</v>
      </c>
      <c r="C18" s="21"/>
      <c r="D18" s="20">
        <v>0</v>
      </c>
      <c r="E18" s="52"/>
    </row>
    <row r="19" spans="1:6" x14ac:dyDescent="0.3">
      <c r="A19" s="22" t="s">
        <v>96</v>
      </c>
      <c r="B19" s="20">
        <f>+Balance!D28</f>
        <v>1300</v>
      </c>
      <c r="C19" s="21"/>
      <c r="D19" s="20">
        <f>+Balance!F28</f>
        <v>0</v>
      </c>
      <c r="E19" s="52"/>
    </row>
    <row r="20" spans="1:6" x14ac:dyDescent="0.3">
      <c r="A20" s="23" t="s">
        <v>99</v>
      </c>
      <c r="B20" s="24">
        <v>-1300</v>
      </c>
      <c r="C20" s="25"/>
      <c r="D20" s="24">
        <v>0</v>
      </c>
      <c r="E20" s="20"/>
      <c r="F20" s="22"/>
    </row>
    <row r="21" spans="1:6" x14ac:dyDescent="0.3">
      <c r="A21" s="14" t="s">
        <v>97</v>
      </c>
      <c r="B21" s="15">
        <f>SUM(B17:B20)</f>
        <v>0</v>
      </c>
      <c r="C21" s="14"/>
      <c r="D21" s="15">
        <f>SUM(D17:D20)</f>
        <v>0</v>
      </c>
      <c r="E21" s="18"/>
    </row>
    <row r="24" spans="1:6" x14ac:dyDescent="0.3">
      <c r="A24" s="97" t="s">
        <v>28</v>
      </c>
      <c r="B24" s="1" t="str">
        <f>+$B$1</f>
        <v>Dic/31/2012</v>
      </c>
      <c r="C24" s="2"/>
      <c r="D24" s="1" t="str">
        <f>+$D$1</f>
        <v>Dic/31/2011</v>
      </c>
      <c r="E24" s="51"/>
    </row>
    <row r="25" spans="1:6" s="22" customFormat="1" x14ac:dyDescent="0.3">
      <c r="A25" s="98"/>
      <c r="B25" s="5" t="s">
        <v>32</v>
      </c>
      <c r="C25" s="6"/>
      <c r="D25" s="5" t="s">
        <v>32</v>
      </c>
      <c r="E25" s="51"/>
      <c r="F25" s="10"/>
    </row>
    <row r="26" spans="1:6" s="22" customFormat="1" x14ac:dyDescent="0.3">
      <c r="A26" s="19" t="s">
        <v>74</v>
      </c>
      <c r="B26" s="20">
        <f>+Balance!J15</f>
        <v>0</v>
      </c>
      <c r="C26" s="21"/>
      <c r="D26" s="20">
        <f>+Balance!L21</f>
        <v>0</v>
      </c>
      <c r="E26" s="52"/>
    </row>
    <row r="27" spans="1:6" x14ac:dyDescent="0.3">
      <c r="A27" s="22" t="s">
        <v>7</v>
      </c>
      <c r="B27" s="20">
        <f>+Balance!J17</f>
        <v>0</v>
      </c>
      <c r="C27" s="21"/>
      <c r="D27" s="20">
        <f>+[1]Balance!K14</f>
        <v>0</v>
      </c>
      <c r="E27" s="52"/>
    </row>
    <row r="28" spans="1:6" x14ac:dyDescent="0.3">
      <c r="A28" s="23" t="s">
        <v>55</v>
      </c>
      <c r="B28" s="24">
        <f>+Balance!J18</f>
        <v>22656.888999999999</v>
      </c>
      <c r="C28" s="25"/>
      <c r="D28" s="24">
        <f>+[1]Balance!K15</f>
        <v>0</v>
      </c>
      <c r="E28" s="20"/>
      <c r="F28" s="22"/>
    </row>
    <row r="29" spans="1:6" x14ac:dyDescent="0.3">
      <c r="A29" s="14" t="s">
        <v>38</v>
      </c>
      <c r="B29" s="15">
        <f>SUM(B26:B28)</f>
        <v>22656.888999999999</v>
      </c>
      <c r="C29" s="14"/>
      <c r="D29" s="15">
        <f>SUM(D26:D28)</f>
        <v>0</v>
      </c>
      <c r="E29" s="18"/>
    </row>
    <row r="32" spans="1:6" x14ac:dyDescent="0.3">
      <c r="A32" s="97" t="s">
        <v>28</v>
      </c>
      <c r="B32" s="1" t="str">
        <f>+$B$1</f>
        <v>Dic/31/2012</v>
      </c>
      <c r="C32" s="2"/>
      <c r="D32" s="1" t="str">
        <f>+$D$1</f>
        <v>Dic/31/2011</v>
      </c>
      <c r="E32" s="51"/>
    </row>
    <row r="33" spans="1:5" x14ac:dyDescent="0.3">
      <c r="A33" s="98"/>
      <c r="B33" s="5" t="s">
        <v>32</v>
      </c>
      <c r="C33" s="6"/>
      <c r="D33" s="5" t="s">
        <v>32</v>
      </c>
      <c r="E33" s="51"/>
    </row>
    <row r="34" spans="1:5" x14ac:dyDescent="0.3">
      <c r="A34" s="8" t="s">
        <v>79</v>
      </c>
      <c r="B34" s="9">
        <f>+Balance!J23</f>
        <v>77905.736550000001</v>
      </c>
      <c r="C34" s="9"/>
      <c r="D34" s="9">
        <f>+Balance!L23</f>
        <v>0</v>
      </c>
      <c r="E34" s="52"/>
    </row>
    <row r="35" spans="1:5" x14ac:dyDescent="0.3">
      <c r="A35" s="14" t="s">
        <v>105</v>
      </c>
      <c r="B35" s="15">
        <f>+B34</f>
        <v>77905.736550000001</v>
      </c>
      <c r="C35" s="14"/>
      <c r="D35" s="15">
        <f>+D34</f>
        <v>0</v>
      </c>
      <c r="E35" s="18"/>
    </row>
    <row r="38" spans="1:5" x14ac:dyDescent="0.3">
      <c r="A38" s="97" t="s">
        <v>28</v>
      </c>
      <c r="B38" s="1" t="str">
        <f>+$B$1</f>
        <v>Dic/31/2012</v>
      </c>
      <c r="C38" s="2"/>
      <c r="D38" s="1" t="str">
        <f>+$D$1</f>
        <v>Dic/31/2011</v>
      </c>
      <c r="E38" s="51"/>
    </row>
    <row r="39" spans="1:5" x14ac:dyDescent="0.3">
      <c r="A39" s="98"/>
      <c r="B39" s="5" t="s">
        <v>32</v>
      </c>
      <c r="C39" s="6"/>
      <c r="D39" s="5" t="s">
        <v>32</v>
      </c>
      <c r="E39" s="51"/>
    </row>
    <row r="40" spans="1:5" x14ac:dyDescent="0.3">
      <c r="A40" s="8" t="s">
        <v>107</v>
      </c>
      <c r="B40" s="9">
        <f>+Balance!J26</f>
        <v>91321.864000000001</v>
      </c>
      <c r="C40" s="9"/>
      <c r="D40" s="9">
        <f>+Balance!L26</f>
        <v>0</v>
      </c>
      <c r="E40" s="52"/>
    </row>
    <row r="41" spans="1:5" x14ac:dyDescent="0.3">
      <c r="A41" s="14" t="s">
        <v>39</v>
      </c>
      <c r="B41" s="15">
        <f>+B40</f>
        <v>91321.864000000001</v>
      </c>
      <c r="C41" s="14"/>
      <c r="D41" s="15">
        <f>+D40</f>
        <v>0</v>
      </c>
      <c r="E41" s="18"/>
    </row>
    <row r="44" spans="1:5" x14ac:dyDescent="0.3">
      <c r="A44" s="97" t="s">
        <v>28</v>
      </c>
      <c r="B44" s="1" t="str">
        <f>+$B$1</f>
        <v>Dic/31/2012</v>
      </c>
      <c r="C44" s="2"/>
      <c r="D44" s="1" t="str">
        <f>+$D$1</f>
        <v>Dic/31/2011</v>
      </c>
      <c r="E44" s="51"/>
    </row>
    <row r="45" spans="1:5" x14ac:dyDescent="0.3">
      <c r="A45" s="98"/>
      <c r="B45" s="5" t="s">
        <v>32</v>
      </c>
      <c r="C45" s="6"/>
      <c r="D45" s="5" t="s">
        <v>32</v>
      </c>
      <c r="E45" s="51"/>
    </row>
    <row r="46" spans="1:5" x14ac:dyDescent="0.3">
      <c r="A46" s="8" t="s">
        <v>40</v>
      </c>
      <c r="B46" s="9">
        <f>+'Est. Act. FESA'!G49</f>
        <v>5279883.6832999997</v>
      </c>
      <c r="C46" s="9"/>
      <c r="D46" s="9">
        <f>+'Est. Act. FESA'!I49</f>
        <v>0</v>
      </c>
      <c r="E46" s="52"/>
    </row>
    <row r="47" spans="1:5" x14ac:dyDescent="0.3">
      <c r="A47" s="14" t="s">
        <v>41</v>
      </c>
      <c r="B47" s="15">
        <f>+B46</f>
        <v>5279883.6832999997</v>
      </c>
      <c r="C47" s="14"/>
      <c r="D47" s="15">
        <f>+D46</f>
        <v>0</v>
      </c>
      <c r="E47" s="18"/>
    </row>
    <row r="50" spans="1:5" x14ac:dyDescent="0.3">
      <c r="A50" s="97" t="s">
        <v>28</v>
      </c>
      <c r="B50" s="1" t="str">
        <f>+$B$1</f>
        <v>Dic/31/2012</v>
      </c>
      <c r="C50" s="2"/>
      <c r="D50" s="1" t="str">
        <f>+$D$1</f>
        <v>Dic/31/2011</v>
      </c>
      <c r="E50" s="51"/>
    </row>
    <row r="51" spans="1:5" x14ac:dyDescent="0.3">
      <c r="A51" s="98"/>
      <c r="B51" s="5" t="s">
        <v>32</v>
      </c>
      <c r="C51" s="6"/>
      <c r="D51" s="5" t="s">
        <v>32</v>
      </c>
      <c r="E51" s="51"/>
    </row>
    <row r="52" spans="1:5" x14ac:dyDescent="0.3">
      <c r="A52" s="8" t="s">
        <v>14</v>
      </c>
      <c r="B52" s="9">
        <f>+'Est. Act. FESA'!G15</f>
        <v>1526573.72805</v>
      </c>
      <c r="C52" s="9"/>
      <c r="D52" s="9">
        <f>+'Est. Act. FESA'!I15</f>
        <v>0</v>
      </c>
      <c r="E52" s="52"/>
    </row>
    <row r="53" spans="1:5" x14ac:dyDescent="0.3">
      <c r="A53" s="14" t="s">
        <v>42</v>
      </c>
      <c r="B53" s="15">
        <f>+B52</f>
        <v>1526573.72805</v>
      </c>
      <c r="C53" s="14"/>
      <c r="D53" s="15">
        <f>+D52</f>
        <v>0</v>
      </c>
      <c r="E53" s="18"/>
    </row>
    <row r="56" spans="1:5" x14ac:dyDescent="0.3">
      <c r="A56" s="97" t="s">
        <v>28</v>
      </c>
      <c r="B56" s="1" t="str">
        <f>+$B$1</f>
        <v>Dic/31/2012</v>
      </c>
      <c r="C56" s="2"/>
      <c r="D56" s="1" t="str">
        <f>+$D$1</f>
        <v>Dic/31/2011</v>
      </c>
      <c r="E56" s="51"/>
    </row>
    <row r="57" spans="1:5" x14ac:dyDescent="0.3">
      <c r="A57" s="98"/>
      <c r="B57" s="5" t="s">
        <v>32</v>
      </c>
      <c r="C57" s="6"/>
      <c r="D57" s="5" t="s">
        <v>32</v>
      </c>
      <c r="E57" s="51"/>
    </row>
    <row r="58" spans="1:5" x14ac:dyDescent="0.3">
      <c r="A58" s="19" t="s">
        <v>17</v>
      </c>
      <c r="B58" s="20">
        <f>+'Est. Act. FESA'!G23</f>
        <v>762265.24057000002</v>
      </c>
      <c r="C58" s="21"/>
      <c r="D58" s="20">
        <f>+'Est. Act. FESA'!I23</f>
        <v>0</v>
      </c>
      <c r="E58" s="20"/>
    </row>
    <row r="59" spans="1:5" x14ac:dyDescent="0.3">
      <c r="A59" s="22" t="s">
        <v>80</v>
      </c>
      <c r="B59" s="20">
        <f>+'Est. Act. FESA'!G24</f>
        <v>9936.1199099999994</v>
      </c>
      <c r="C59" s="21"/>
      <c r="D59" s="20">
        <f>+'Est. Act. FESA'!I24</f>
        <v>0</v>
      </c>
      <c r="E59" s="20"/>
    </row>
    <row r="60" spans="1:5" x14ac:dyDescent="0.3">
      <c r="A60" s="22" t="s">
        <v>18</v>
      </c>
      <c r="B60" s="20">
        <f>+'Est. Act. FESA'!G25</f>
        <v>115661.33199999999</v>
      </c>
      <c r="C60" s="21"/>
      <c r="D60" s="20">
        <f>+'Est. Act. FESA'!I25</f>
        <v>0</v>
      </c>
      <c r="E60" s="20"/>
    </row>
    <row r="61" spans="1:5" x14ac:dyDescent="0.3">
      <c r="A61" s="22" t="s">
        <v>43</v>
      </c>
      <c r="B61" s="20">
        <f>+'Est. Act. FESA'!G26</f>
        <v>23112.45</v>
      </c>
      <c r="C61" s="21"/>
      <c r="D61" s="20">
        <f>+'Est. Act. FESA'!I26</f>
        <v>0</v>
      </c>
      <c r="E61" s="20"/>
    </row>
    <row r="62" spans="1:5" x14ac:dyDescent="0.3">
      <c r="A62" s="23" t="s">
        <v>20</v>
      </c>
      <c r="B62" s="24">
        <f>+'Est. Act. FESA'!G27</f>
        <v>314721.25227</v>
      </c>
      <c r="C62" s="25"/>
      <c r="D62" s="24">
        <f>+'Est. Act. FESA'!I27</f>
        <v>0</v>
      </c>
      <c r="E62" s="20"/>
    </row>
    <row r="63" spans="1:5" x14ac:dyDescent="0.3">
      <c r="A63" s="14" t="s">
        <v>44</v>
      </c>
      <c r="B63" s="15">
        <f>SUM(B58:B62)</f>
        <v>1225696.39475</v>
      </c>
      <c r="C63" s="14"/>
      <c r="D63" s="15">
        <f>SUM(D58:D62)</f>
        <v>0</v>
      </c>
      <c r="E63" s="18"/>
    </row>
    <row r="64" spans="1:5" x14ac:dyDescent="0.3">
      <c r="D64" s="53"/>
    </row>
    <row r="66" spans="1:14" x14ac:dyDescent="0.3">
      <c r="A66" s="97" t="s">
        <v>28</v>
      </c>
      <c r="B66" s="1" t="str">
        <f>+$B$1</f>
        <v>Dic/31/2012</v>
      </c>
      <c r="C66" s="2"/>
      <c r="D66" s="1" t="str">
        <f>+$D$1</f>
        <v>Dic/31/2011</v>
      </c>
    </row>
    <row r="67" spans="1:14" x14ac:dyDescent="0.3">
      <c r="A67" s="98"/>
      <c r="B67" s="5" t="s">
        <v>32</v>
      </c>
      <c r="C67" s="6"/>
      <c r="D67" s="5" t="s">
        <v>32</v>
      </c>
    </row>
    <row r="68" spans="1:14" x14ac:dyDescent="0.3">
      <c r="A68" s="8" t="s">
        <v>20</v>
      </c>
      <c r="B68" s="9">
        <f>+'Est. Act. FESA'!G30</f>
        <v>0</v>
      </c>
      <c r="C68" s="9"/>
      <c r="D68" s="9">
        <f>+'Est. Act. FESA'!I30</f>
        <v>0</v>
      </c>
    </row>
    <row r="69" spans="1:14" x14ac:dyDescent="0.3">
      <c r="A69" s="14" t="s">
        <v>63</v>
      </c>
      <c r="B69" s="15">
        <f>+B68</f>
        <v>0</v>
      </c>
      <c r="C69" s="14"/>
      <c r="D69" s="15">
        <f>+D68</f>
        <v>0</v>
      </c>
    </row>
    <row r="70" spans="1:14" x14ac:dyDescent="0.3">
      <c r="F70" s="63" t="s">
        <v>65</v>
      </c>
      <c r="G70" s="63" t="s">
        <v>66</v>
      </c>
      <c r="I70" s="66">
        <v>71700</v>
      </c>
      <c r="K70" s="64"/>
      <c r="L70" s="64"/>
    </row>
    <row r="71" spans="1:14" x14ac:dyDescent="0.3">
      <c r="F71" s="63" t="s">
        <v>67</v>
      </c>
      <c r="G71" s="63" t="s">
        <v>68</v>
      </c>
      <c r="I71" s="66">
        <v>1970983</v>
      </c>
      <c r="K71" s="64"/>
      <c r="L71" s="64"/>
    </row>
    <row r="72" spans="1:14" x14ac:dyDescent="0.3">
      <c r="A72" s="97" t="s">
        <v>28</v>
      </c>
      <c r="B72" s="1" t="str">
        <f>+$B$1</f>
        <v>Dic/31/2012</v>
      </c>
      <c r="C72" s="2"/>
      <c r="D72" s="1" t="str">
        <f>+$D$1</f>
        <v>Dic/31/2011</v>
      </c>
      <c r="F72" s="63" t="s">
        <v>69</v>
      </c>
      <c r="G72" s="63" t="s">
        <v>70</v>
      </c>
      <c r="I72" s="66">
        <v>6500</v>
      </c>
      <c r="K72" s="64"/>
      <c r="L72" s="64"/>
    </row>
    <row r="73" spans="1:14" x14ac:dyDescent="0.3">
      <c r="A73" s="98"/>
      <c r="B73" s="5" t="s">
        <v>32</v>
      </c>
      <c r="C73" s="6"/>
      <c r="D73" s="5" t="s">
        <v>32</v>
      </c>
      <c r="F73" s="63" t="s">
        <v>71</v>
      </c>
      <c r="G73" s="63" t="s">
        <v>72</v>
      </c>
      <c r="I73" s="66">
        <v>111424</v>
      </c>
      <c r="K73" s="64"/>
      <c r="L73" s="64"/>
    </row>
    <row r="74" spans="1:14" x14ac:dyDescent="0.3">
      <c r="A74" s="8" t="s">
        <v>82</v>
      </c>
      <c r="B74" s="9">
        <f>+'Est. Act. FESA'!G33</f>
        <v>0</v>
      </c>
      <c r="C74" s="9"/>
      <c r="D74" s="9" t="e">
        <f>+'Est. Act. FESA'!#REF!</f>
        <v>#REF!</v>
      </c>
      <c r="F74" s="63"/>
      <c r="I74" s="67"/>
      <c r="K74" s="64"/>
      <c r="L74" s="64"/>
    </row>
    <row r="75" spans="1:14" x14ac:dyDescent="0.3">
      <c r="A75" s="14" t="s">
        <v>63</v>
      </c>
      <c r="B75" s="15">
        <f>+B74</f>
        <v>0</v>
      </c>
      <c r="C75" s="14"/>
      <c r="D75" s="15" t="e">
        <f>+D74</f>
        <v>#REF!</v>
      </c>
      <c r="F75" s="101" t="s">
        <v>73</v>
      </c>
      <c r="G75" s="101"/>
      <c r="I75" s="68">
        <f>SUM(I70:I74)</f>
        <v>2160607</v>
      </c>
      <c r="K75" s="64"/>
      <c r="L75" s="65"/>
      <c r="M75" s="64"/>
      <c r="N75" s="64"/>
    </row>
    <row r="78" spans="1:14" x14ac:dyDescent="0.3">
      <c r="A78" s="97" t="s">
        <v>104</v>
      </c>
      <c r="B78" s="1" t="str">
        <f>+$B$1</f>
        <v>Dic/31/2012</v>
      </c>
      <c r="C78" s="2"/>
      <c r="D78" s="1" t="str">
        <f>+$D$1</f>
        <v>Dic/31/2011</v>
      </c>
    </row>
    <row r="79" spans="1:14" x14ac:dyDescent="0.3">
      <c r="A79" s="98"/>
      <c r="B79" s="5" t="s">
        <v>32</v>
      </c>
      <c r="C79" s="6"/>
      <c r="D79" s="5" t="s">
        <v>32</v>
      </c>
    </row>
    <row r="80" spans="1:14" x14ac:dyDescent="0.3">
      <c r="A80" s="22" t="s">
        <v>101</v>
      </c>
      <c r="B80" s="75">
        <v>31289.763999999999</v>
      </c>
      <c r="C80" s="22"/>
      <c r="D80" s="22">
        <v>0</v>
      </c>
    </row>
    <row r="81" spans="1:4" x14ac:dyDescent="0.3">
      <c r="A81" s="22" t="s">
        <v>100</v>
      </c>
      <c r="B81" s="75">
        <v>24358.125</v>
      </c>
      <c r="C81" s="22"/>
      <c r="D81" s="22">
        <v>0</v>
      </c>
    </row>
    <row r="82" spans="1:4" x14ac:dyDescent="0.3">
      <c r="A82" s="22" t="s">
        <v>108</v>
      </c>
      <c r="B82" s="75">
        <f>+'Est. Act. FESA'!G24</f>
        <v>9936.1199099999994</v>
      </c>
      <c r="C82" s="22"/>
      <c r="D82" s="22">
        <v>0</v>
      </c>
    </row>
    <row r="83" spans="1:4" x14ac:dyDescent="0.3">
      <c r="A83" s="22" t="s">
        <v>109</v>
      </c>
      <c r="B83" s="81">
        <v>24719.850850000003</v>
      </c>
      <c r="C83" s="22"/>
      <c r="D83" s="22">
        <v>0</v>
      </c>
    </row>
    <row r="84" spans="1:4" x14ac:dyDescent="0.3">
      <c r="A84" s="82" t="s">
        <v>110</v>
      </c>
      <c r="B84" s="99">
        <f>SUM(B80:B83)</f>
        <v>90303.859759999992</v>
      </c>
      <c r="C84" s="82"/>
      <c r="D84" s="99">
        <f>SUM(D80:D83)</f>
        <v>0</v>
      </c>
    </row>
    <row r="85" spans="1:4" x14ac:dyDescent="0.3">
      <c r="A85" s="83" t="s">
        <v>111</v>
      </c>
      <c r="B85" s="100"/>
      <c r="C85" s="83"/>
      <c r="D85" s="100"/>
    </row>
    <row r="86" spans="1:4" x14ac:dyDescent="0.3">
      <c r="A86" s="17"/>
      <c r="B86" s="18"/>
      <c r="C86" s="17"/>
      <c r="D86" s="18"/>
    </row>
    <row r="88" spans="1:4" x14ac:dyDescent="0.3">
      <c r="A88" s="97" t="s">
        <v>104</v>
      </c>
      <c r="B88" s="1" t="str">
        <f>+$B$1</f>
        <v>Dic/31/2012</v>
      </c>
      <c r="C88" s="2"/>
      <c r="D88" s="1" t="str">
        <f>+$D$1</f>
        <v>Dic/31/2011</v>
      </c>
    </row>
    <row r="89" spans="1:4" x14ac:dyDescent="0.3">
      <c r="A89" s="98"/>
      <c r="B89" s="5" t="s">
        <v>32</v>
      </c>
      <c r="C89" s="6"/>
      <c r="D89" s="5" t="s">
        <v>32</v>
      </c>
    </row>
    <row r="90" spans="1:4" x14ac:dyDescent="0.3">
      <c r="A90" s="22" t="s">
        <v>102</v>
      </c>
      <c r="B90" s="75">
        <v>4143.7560000000003</v>
      </c>
      <c r="D90" s="22">
        <v>0</v>
      </c>
    </row>
    <row r="91" spans="1:4" x14ac:dyDescent="0.3">
      <c r="A91" s="22" t="s">
        <v>103</v>
      </c>
      <c r="B91" s="75">
        <v>20576.094850000001</v>
      </c>
      <c r="D91" s="22">
        <v>0</v>
      </c>
    </row>
    <row r="92" spans="1:4" x14ac:dyDescent="0.3">
      <c r="A92" s="14" t="s">
        <v>112</v>
      </c>
      <c r="B92" s="15">
        <f>SUM(B90:B91)</f>
        <v>24719.850850000003</v>
      </c>
      <c r="C92" s="14"/>
      <c r="D92" s="15">
        <f>SUM(D90:D91)</f>
        <v>0</v>
      </c>
    </row>
  </sheetData>
  <mergeCells count="20">
    <mergeCell ref="F75:G75"/>
    <mergeCell ref="J1:J2"/>
    <mergeCell ref="G5:H5"/>
    <mergeCell ref="A24:A25"/>
    <mergeCell ref="A32:A33"/>
    <mergeCell ref="A44:A45"/>
    <mergeCell ref="A66:A67"/>
    <mergeCell ref="A8:A9"/>
    <mergeCell ref="A1:A2"/>
    <mergeCell ref="G1:G2"/>
    <mergeCell ref="H1:H2"/>
    <mergeCell ref="A50:A51"/>
    <mergeCell ref="A56:A57"/>
    <mergeCell ref="A72:A73"/>
    <mergeCell ref="A15:A16"/>
    <mergeCell ref="A88:A89"/>
    <mergeCell ref="B84:B85"/>
    <mergeCell ref="D84:D85"/>
    <mergeCell ref="A78:A79"/>
    <mergeCell ref="A38:A39"/>
  </mergeCells>
  <pageMargins left="0.7" right="0.7" top="0.75" bottom="0.75" header="0.3" footer="0.3"/>
  <pageSetup paperSize="9" orientation="portrait" r:id="rId1"/>
  <ignoredErrors>
    <ignoredError sqref="H3: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</vt:lpstr>
      <vt:lpstr>Est. Act. FESA</vt:lpstr>
      <vt:lpstr>Hoja1</vt:lpstr>
      <vt:lpstr>Balance!Área_de_impresión</vt:lpstr>
      <vt:lpstr>'Est. Act. FESA'!Área_de_impresión</vt:lpstr>
    </vt:vector>
  </TitlesOfParts>
  <Company>dnp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druiz</dc:creator>
  <cp:lastModifiedBy>Vivian Jaramillo</cp:lastModifiedBy>
  <cp:lastPrinted>2013-05-02T13:52:56Z</cp:lastPrinted>
  <dcterms:created xsi:type="dcterms:W3CDTF">2012-07-04T15:01:27Z</dcterms:created>
  <dcterms:modified xsi:type="dcterms:W3CDTF">2014-05-13T22:14:08Z</dcterms:modified>
</cp:coreProperties>
</file>