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.jaramillo\AppData\Local\Microsoft\Windows\INetCache\Content.Outlook\T8I6KP3V\"/>
    </mc:Choice>
  </mc:AlternateContent>
  <bookViews>
    <workbookView xWindow="0" yWindow="0" windowWidth="28800" windowHeight="12435"/>
  </bookViews>
  <sheets>
    <sheet name="Balance " sheetId="5" r:id="rId1"/>
    <sheet name="Est. Act. FESA" sheetId="2" r:id="rId2"/>
    <sheet name="Est. Cambio Pat. " sheetId="15" r:id="rId3"/>
    <sheet name="Flujo de efectivo " sheetId="16" r:id="rId4"/>
  </sheets>
  <definedNames>
    <definedName name="_xlnm.Print_Area" localSheetId="0">'Balance '!$A$1:$M$75</definedName>
    <definedName name="_xlnm.Print_Area" localSheetId="1">'Est. Act. FESA'!$A$1:$J$80</definedName>
  </definedNames>
  <calcPr calcId="152511"/>
</workbook>
</file>

<file path=xl/calcChain.xml><?xml version="1.0" encoding="utf-8"?>
<calcChain xmlns="http://schemas.openxmlformats.org/spreadsheetml/2006/main">
  <c r="L63" i="16" l="1"/>
  <c r="K63" i="16"/>
  <c r="L58" i="16"/>
  <c r="K58" i="16"/>
  <c r="L49" i="16"/>
  <c r="K48" i="16"/>
  <c r="K49" i="16" s="1"/>
  <c r="K47" i="16"/>
  <c r="L44" i="16"/>
  <c r="K44" i="16"/>
  <c r="L36" i="16"/>
  <c r="L46" i="16" s="1"/>
  <c r="K33" i="16"/>
  <c r="K36" i="16" s="1"/>
  <c r="L24" i="16"/>
  <c r="K24" i="16"/>
  <c r="L17" i="16"/>
  <c r="K15" i="16"/>
  <c r="K17" i="16" s="1"/>
  <c r="K46" i="16" s="1"/>
  <c r="K50" i="16" s="1"/>
  <c r="K27" i="15"/>
  <c r="K23" i="15"/>
  <c r="K17" i="15"/>
  <c r="K13" i="15"/>
  <c r="K8" i="15"/>
  <c r="G47" i="2" l="1"/>
  <c r="I47" i="2"/>
  <c r="G14" i="2" l="1"/>
  <c r="G18" i="2"/>
  <c r="I14" i="2" l="1"/>
  <c r="D26" i="5"/>
  <c r="F26" i="5"/>
  <c r="J57" i="5" l="1"/>
  <c r="J54" i="5"/>
  <c r="J51" i="5" l="1"/>
  <c r="J50" i="5" s="1"/>
  <c r="F54" i="5" l="1"/>
  <c r="F51" i="5"/>
  <c r="L57" i="5"/>
  <c r="L54" i="5"/>
  <c r="L51" i="5"/>
  <c r="F50" i="5" l="1"/>
  <c r="L50" i="5"/>
  <c r="F33" i="5"/>
  <c r="D51" i="5" l="1"/>
  <c r="J15" i="5" l="1"/>
  <c r="J27" i="5"/>
  <c r="J23" i="5"/>
  <c r="L23" i="5"/>
  <c r="F42" i="5" l="1"/>
  <c r="D33" i="5" l="1"/>
  <c r="G29" i="2"/>
  <c r="D42" i="5" l="1"/>
  <c r="F23" i="5" l="1"/>
  <c r="I42" i="2" l="1"/>
  <c r="L27" i="5"/>
  <c r="G42" i="2" l="1"/>
  <c r="G37" i="2" l="1"/>
  <c r="G60" i="2"/>
  <c r="G58" i="2" s="1"/>
  <c r="D14" i="5"/>
  <c r="D18" i="5"/>
  <c r="D23" i="5"/>
  <c r="J30" i="5"/>
  <c r="J12" i="5" s="1"/>
  <c r="G66" i="2"/>
  <c r="I66" i="2"/>
  <c r="D54" i="5"/>
  <c r="D50" i="5" s="1"/>
  <c r="G22" i="2"/>
  <c r="G12" i="2" s="1"/>
  <c r="I37" i="2"/>
  <c r="I29" i="2"/>
  <c r="L15" i="5"/>
  <c r="L30" i="5"/>
  <c r="F14" i="5"/>
  <c r="F18" i="5"/>
  <c r="I18" i="2"/>
  <c r="I22" i="2"/>
  <c r="I60" i="2"/>
  <c r="I58" i="2" s="1"/>
  <c r="G63" i="2"/>
  <c r="I63" i="2"/>
  <c r="I12" i="2" l="1"/>
  <c r="G27" i="2"/>
  <c r="L12" i="5"/>
  <c r="D12" i="5"/>
  <c r="D31" i="5"/>
  <c r="F31" i="5"/>
  <c r="I27" i="2"/>
  <c r="F12" i="5"/>
  <c r="I53" i="2" l="1"/>
  <c r="I55" i="2" s="1"/>
  <c r="I70" i="2" s="1"/>
  <c r="L41" i="5" s="1"/>
  <c r="F47" i="5"/>
  <c r="D47" i="5"/>
  <c r="G53" i="2"/>
  <c r="G55" i="2" s="1"/>
  <c r="G70" i="2" s="1"/>
  <c r="J41" i="5" s="1"/>
  <c r="J37" i="5" l="1"/>
  <c r="J33" i="5" s="1"/>
  <c r="J47" i="5" s="1"/>
  <c r="N47" i="5" s="1"/>
  <c r="L37" i="5"/>
  <c r="L33" i="5" s="1"/>
  <c r="L47" i="5" l="1"/>
  <c r="P47" i="5" s="1"/>
</calcChain>
</file>

<file path=xl/sharedStrings.xml><?xml version="1.0" encoding="utf-8"?>
<sst xmlns="http://schemas.openxmlformats.org/spreadsheetml/2006/main" count="221" uniqueCount="180">
  <si>
    <t>BALANCE GENERAL</t>
  </si>
  <si>
    <t>ACTIVO CORRIENTE</t>
  </si>
  <si>
    <t>EFECTIVO</t>
  </si>
  <si>
    <t>Depósitos en Instituciones Financieras</t>
  </si>
  <si>
    <t>TOTAL ACTIVO</t>
  </si>
  <si>
    <t>PASIVO CORRIENTE</t>
  </si>
  <si>
    <t>CUENTAS POR PAGAR</t>
  </si>
  <si>
    <t>Acreedores</t>
  </si>
  <si>
    <t>PATRIMONIO</t>
  </si>
  <si>
    <t>TOTAL PASIVO Y PATRIMONIO</t>
  </si>
  <si>
    <t>ESTADO DE ACTIVIDAD FINANCIERA, ECONÓMICA, SOCIAL Y AMBIENTAL</t>
  </si>
  <si>
    <t>OPERACIONES INTERINSTITUCIONALES</t>
  </si>
  <si>
    <t>ACTIVIDADES ORDINARIAS</t>
  </si>
  <si>
    <t>Fondos Recibidos</t>
  </si>
  <si>
    <t>GASTOS OPERACIONALES</t>
  </si>
  <si>
    <t>DE ADMINISTRACIÓN</t>
  </si>
  <si>
    <t>Sueldos y Salarios</t>
  </si>
  <si>
    <t>Contribuciones Efectivas</t>
  </si>
  <si>
    <t>Aportes Sobre la Nómina</t>
  </si>
  <si>
    <t>Generales</t>
  </si>
  <si>
    <t>ACTIVO</t>
  </si>
  <si>
    <t>FIRMA REPRESENTANTE LEGAL</t>
  </si>
  <si>
    <t>FIRMA CONTADOR</t>
  </si>
  <si>
    <t>INGRESOS OPERACIONALES</t>
  </si>
  <si>
    <t>EXCEDENTE (DÉFICIT ) OPERACIONAL</t>
  </si>
  <si>
    <t>EXCEDENTE (DÉFICIT ) DEL EJERCICIO</t>
  </si>
  <si>
    <t>Resultados del Ejercicio</t>
  </si>
  <si>
    <t>Periodo Actual</t>
  </si>
  <si>
    <t>Periodo Anterior</t>
  </si>
  <si>
    <t>PASIVO
PATRIMONIO</t>
  </si>
  <si>
    <t>Concepto</t>
  </si>
  <si>
    <t>(Cifras en miles de pesos)</t>
  </si>
  <si>
    <t>(Presentación por Cuentas)</t>
  </si>
  <si>
    <t>PATRIMONIO INSTITUCIONAL</t>
  </si>
  <si>
    <t>Retención en la Fuente e Impuesto de Timbre</t>
  </si>
  <si>
    <t>EXCEDENTE (DÉFICIT ) DE ACTIVIDADES ORDINARIAS</t>
  </si>
  <si>
    <t>MARÍA MARGARITA ZULETA G.</t>
  </si>
  <si>
    <t>MARÍA MARGARITA ZULETA GONZÁLEZ</t>
  </si>
  <si>
    <t>Caja</t>
  </si>
  <si>
    <t>DE OPERACIÓN</t>
  </si>
  <si>
    <t>AGENCIA NACIONAL DE CONTRATACIÓN PÚBLICA -COLOMBIA COMPRA EFICIENTE-</t>
  </si>
  <si>
    <t>Adquisición de Bienes y Servicios Nacionales</t>
  </si>
  <si>
    <t>Salarios y Prestaciones Sociales</t>
  </si>
  <si>
    <t>Contribuciones Imputadas</t>
  </si>
  <si>
    <t>(Ver Certificación Anexa)</t>
  </si>
  <si>
    <t>Directora General</t>
  </si>
  <si>
    <t>PROPIEDADES, PLANTA Y EQUIPO</t>
  </si>
  <si>
    <t>Maquinaria y Equipo</t>
  </si>
  <si>
    <t>Depreciación Acumulada</t>
  </si>
  <si>
    <t>ACTIVO NO CORRIENTE</t>
  </si>
  <si>
    <t>Aprovechamientos</t>
  </si>
  <si>
    <t>PARTIDAS EXTRAORDINARIAS</t>
  </si>
  <si>
    <t>INGRESOS EXTRAORDINARIOS</t>
  </si>
  <si>
    <t>Operaciones de Enlace</t>
  </si>
  <si>
    <t>Fondos Entregados</t>
  </si>
  <si>
    <t>OTROS INGRESOS</t>
  </si>
  <si>
    <t>INVERSIONES E INSTRUMENTOS</t>
  </si>
  <si>
    <t>DERIVADOS</t>
  </si>
  <si>
    <t>Financieros</t>
  </si>
  <si>
    <t>Inversiones Administración de Liquidez</t>
  </si>
  <si>
    <t>en Títulos de Deuda</t>
  </si>
  <si>
    <t>VIVIAN JULIE JARAMILLO LOZANO</t>
  </si>
  <si>
    <t>T.P. 129393-T</t>
  </si>
  <si>
    <t>OTROS ACTIVOS</t>
  </si>
  <si>
    <t>Intangibles</t>
  </si>
  <si>
    <t>Amortización Acumulada de Intangibles</t>
  </si>
  <si>
    <t>Provisiones, Depreciaciones y</t>
  </si>
  <si>
    <t>Amortizaciones</t>
  </si>
  <si>
    <t>DEUDORES</t>
  </si>
  <si>
    <t>Equipos de Comunicación y Computación</t>
  </si>
  <si>
    <t>OTROS DEUDORES</t>
  </si>
  <si>
    <t>AJUSTE DE EJERCICIOS ANTERIORES</t>
  </si>
  <si>
    <t>Otros Ingresos</t>
  </si>
  <si>
    <t>Capital Fiscal</t>
  </si>
  <si>
    <t>Operaciones sin Flujo de Efectivo</t>
  </si>
  <si>
    <t>Impuestos Contribuciones y Tasas</t>
  </si>
  <si>
    <t>Provisiones, depreciaciones y amortizaciones</t>
  </si>
  <si>
    <t>ESTADO DE CAMBIOS EN EL PATRIMONIO</t>
  </si>
  <si>
    <t>DETALLE DE LAS VARIACIONES PATRIMONIALES</t>
  </si>
  <si>
    <t>INCREMENTOS</t>
  </si>
  <si>
    <t>DISMINUCIONES</t>
  </si>
  <si>
    <t>PARTIDAS SIN VARIACIÓN</t>
  </si>
  <si>
    <t>TOTAL VARIACIONES</t>
  </si>
  <si>
    <t>METODO INDIRECTO</t>
  </si>
  <si>
    <t>FLUJO DE EFECTIVO DE LAS ACTIVIDADES DE OPERACIÓN</t>
  </si>
  <si>
    <t>MOVIMIENTO DE PARTIDAS QUE NO INVOLUCRAN EFECTIVO</t>
  </si>
  <si>
    <t>Ingreso por operaciones sin flujo de efectivo</t>
  </si>
  <si>
    <t>Provisiones</t>
  </si>
  <si>
    <t>Mas Depreciaciones</t>
  </si>
  <si>
    <t>Valorizaciones</t>
  </si>
  <si>
    <t>EFECTIVO GENERADO EN LA OPERACIÓN</t>
  </si>
  <si>
    <t>CAMBIOS EN ACTIVOS Y PASIVOS</t>
  </si>
  <si>
    <t>EFECTIVO GENERADO EN CAMBIOS DE ACTIVOS Y PASIVOS</t>
  </si>
  <si>
    <t>FLUJO NETO DE EFECTIVO EN ACTIVIDADES DE OPERACIÓN</t>
  </si>
  <si>
    <t>FLUJO DE EFECTIVO DE LAS ACTIVIDADES DE INVERSIÓN</t>
  </si>
  <si>
    <t>FLUJO NETO DE EFECTIVO EN ACTIVIDADES DE INVERSIÓN</t>
  </si>
  <si>
    <t>FLUJO DE EFECTIVO EN LAS ACTIVIDADES DE FINANCIACIÓN</t>
  </si>
  <si>
    <t>FLUJO NETO DE EFECTIVO EN ACTIVIDADES DE FINANCIACIÓN</t>
  </si>
  <si>
    <t>INCREMENTO O DISMINUCIÓN NETO DEL EFECTIVO Y SU EQUIVALENTE</t>
  </si>
  <si>
    <t>DIFERENCIA ENTRE INICIAL Y FINAL</t>
  </si>
  <si>
    <t>ANEXO 1</t>
  </si>
  <si>
    <t xml:space="preserve">Caja </t>
  </si>
  <si>
    <t>Deposito en Instituciones Financieras</t>
  </si>
  <si>
    <t>Operaciones de Administración de Liquidez</t>
  </si>
  <si>
    <t>Inversiones por Administración de Liquidez</t>
  </si>
  <si>
    <t>TOTAL EFECTIVO Y SU EQUIVALENTE</t>
  </si>
  <si>
    <t>RECURSOS RESTRINGIDOS</t>
  </si>
  <si>
    <t>Embargos</t>
  </si>
  <si>
    <t>Destinación Especifica</t>
  </si>
  <si>
    <t>TOTAL RECURSOS RESTRINGIDOS</t>
  </si>
  <si>
    <t>ESTADO FLUJOS DE EFECTIVO</t>
  </si>
  <si>
    <t>AGENCIA NACIONAL DE CONTRATACIÓN PÚBLICA -COLOMBIA COMPRA EFICIENTE</t>
  </si>
  <si>
    <t>Resultado de ejercicios anteriores</t>
  </si>
  <si>
    <t>Recursos Entregados en Administración</t>
  </si>
  <si>
    <t>Sueldos y salarios</t>
  </si>
  <si>
    <t>OTROS PASIVOS</t>
  </si>
  <si>
    <t>Recaudo a Favor de Terceros</t>
  </si>
  <si>
    <t>Equipos de Comedor, Cocina, Despensa y Hoteleria</t>
  </si>
  <si>
    <t>Muebles, Enseres y Equipo de Oficina</t>
  </si>
  <si>
    <t>Patrimonio Institucional Incorporado</t>
  </si>
  <si>
    <t>Resultados de Ejercicios anteriores</t>
  </si>
  <si>
    <t>INCREMENTO O DISMINUCIÓN RESULTADO DEL EJERCICIO</t>
  </si>
  <si>
    <t>Aumento o Disminución Deudores</t>
  </si>
  <si>
    <t>Aumento o Disminución otros deudores</t>
  </si>
  <si>
    <t>Aumento o Disminución Salarios y prestaciones sociales por pagar</t>
  </si>
  <si>
    <t>Aumento o Disminución Recaudo a Favor de terceros</t>
  </si>
  <si>
    <t>Aumento o Disminución equipos de comunicación y computación</t>
  </si>
  <si>
    <t>Aumento o Disminucipon Muebles, enseres y equipos de oficina</t>
  </si>
  <si>
    <t>Aumento o Disminucipon Intangibles</t>
  </si>
  <si>
    <t>Aumento o Disminución de los proveedores</t>
  </si>
  <si>
    <t>Aumento o Disminución de los acreedores</t>
  </si>
  <si>
    <t>Aumento o Disminución de impuestos por pagar</t>
  </si>
  <si>
    <t>Aumento o Disminución del capital fiscal</t>
  </si>
  <si>
    <t>Aumento patromonio Institucional Incorporado</t>
  </si>
  <si>
    <t>CUENTAS DE ORDEN DEUDORAS</t>
  </si>
  <si>
    <t>CUENTAS DE ORDEN ACREEDORAS</t>
  </si>
  <si>
    <t>DEUDORAS DE CONTROL</t>
  </si>
  <si>
    <t>Ejecucion de proyectos de inversión</t>
  </si>
  <si>
    <t>DEUDORAS POR CONTRA</t>
  </si>
  <si>
    <t>Deudoras de Control por contra</t>
  </si>
  <si>
    <t>ACREEDORAS DE CONTROL</t>
  </si>
  <si>
    <t>Préstamos por recibir</t>
  </si>
  <si>
    <t>Ejecución de Proyectos de Inversión</t>
  </si>
  <si>
    <t>ACREEDORAS POR CONTRA</t>
  </si>
  <si>
    <t>Bienes Muebles en Bodega</t>
  </si>
  <si>
    <t>Acreedoras de Control por contra</t>
  </si>
  <si>
    <t>Otras Cuentas Deudoras de Control</t>
  </si>
  <si>
    <t>OTROS GASTOS</t>
  </si>
  <si>
    <t>Comisiones</t>
  </si>
  <si>
    <t>Redes, Líneas y cables</t>
  </si>
  <si>
    <t>Gastos de administracion</t>
  </si>
  <si>
    <t>Cargos Diferidos</t>
  </si>
  <si>
    <t>Otros Intereses</t>
  </si>
  <si>
    <t>Otros Deudores</t>
  </si>
  <si>
    <t>No Tributarios</t>
  </si>
  <si>
    <t>Operaciones sin flujo de efectivo</t>
  </si>
  <si>
    <t>SALDO DEL PATRIMONIO A 31 DE DICIEMBRE DE 2015</t>
  </si>
  <si>
    <t>Aumento o Disminución Bienes Muebles en Bodega</t>
  </si>
  <si>
    <t>Aumento o Disminución Redes, Líneas y cables</t>
  </si>
  <si>
    <t>Aumento o DisminuciónMaquinaria y Equipo</t>
  </si>
  <si>
    <t>Aumento o Disminucipon Cargos Diferidos</t>
  </si>
  <si>
    <t xml:space="preserve">DETALLE DEL EFECTIVO Y EQUIVALENTE DEL EFECTIVO A DICIEMBRE </t>
  </si>
  <si>
    <t>PASIVOS ESTIMADOS</t>
  </si>
  <si>
    <t>Provisión para Prestaciones Sociales</t>
  </si>
  <si>
    <t xml:space="preserve">Extraordinarios </t>
  </si>
  <si>
    <t xml:space="preserve">OBLIGACIONES LABORALES </t>
  </si>
  <si>
    <t xml:space="preserve">Y DE SEGURIDAD SOCIAL INTEGRAL </t>
  </si>
  <si>
    <t xml:space="preserve">Litigios y Mecanismos Alternativos </t>
  </si>
  <si>
    <t>de Solucion de Conflictos</t>
  </si>
  <si>
    <t>RESPONSABILIDADES CONTINGENTES</t>
  </si>
  <si>
    <t>Responsabilidades Contingentes por Contra</t>
  </si>
  <si>
    <t xml:space="preserve">INGRESOS FISCALES </t>
  </si>
  <si>
    <t xml:space="preserve">Pago por Cuenta deTerceros </t>
  </si>
  <si>
    <t>DEL 01 AL 31 DE DICIEMBRE 2016</t>
  </si>
  <si>
    <t>A 31 DE DICIEMBRE DE 2016</t>
  </si>
  <si>
    <t>Otros Gastos Ordinarios</t>
  </si>
  <si>
    <t>VARIACIONES PATRIMONIALES DURANTE 2016</t>
  </si>
  <si>
    <t>SALDO DEL PATRIMONIO A 31 DE DICIEMBRE DE 2016</t>
  </si>
  <si>
    <t>EFECTIVO Y EQUIVALENTES A EFECTIVO VIGENCIA ANTERIOR</t>
  </si>
  <si>
    <t>EFECTIVO Y EQUIVALENTES A EFECTIVO VIGENCIA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</si>
</sst>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4">
    <xf numFmtId="0" fontId="0" fillId="0" borderId="0" xfId="0"/>
    <xf numFmtId="0" fontId="21" fillId="33" borderId="0" xfId="0" applyFont="1" applyFill="1" applyBorder="1" applyAlignment="1">
      <alignment vertical="center"/>
    </xf>
    <xf numFmtId="0" fontId="21" fillId="34" borderId="10" xfId="0" applyFont="1" applyFill="1" applyBorder="1" applyAlignment="1">
      <alignment vertical="center"/>
    </xf>
    <xf numFmtId="4" fontId="21" fillId="34" borderId="10" xfId="1" applyNumberFormat="1" applyFont="1" applyFill="1" applyBorder="1" applyAlignment="1">
      <alignment horizontal="right" vertical="center"/>
    </xf>
    <xf numFmtId="4" fontId="21" fillId="34" borderId="0" xfId="1" applyNumberFormat="1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vertical="center"/>
    </xf>
    <xf numFmtId="4" fontId="21" fillId="34" borderId="0" xfId="0" applyNumberFormat="1" applyFont="1" applyFill="1" applyBorder="1" applyAlignment="1">
      <alignment vertical="center"/>
    </xf>
    <xf numFmtId="164" fontId="21" fillId="34" borderId="0" xfId="1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20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66" fontId="20" fillId="34" borderId="0" xfId="0" applyNumberFormat="1" applyFont="1" applyFill="1" applyBorder="1" applyAlignment="1">
      <alignment horizontal="center" vertical="center"/>
    </xf>
    <xf numFmtId="165" fontId="21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horizontal="right" vertical="center"/>
    </xf>
    <xf numFmtId="165" fontId="20" fillId="34" borderId="11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horizontal="right" vertical="center" wrapText="1"/>
    </xf>
    <xf numFmtId="3" fontId="21" fillId="34" borderId="0" xfId="0" applyNumberFormat="1" applyFont="1" applyFill="1" applyBorder="1" applyAlignment="1">
      <alignment vertical="center"/>
    </xf>
    <xf numFmtId="165" fontId="21" fillId="34" borderId="0" xfId="1" applyNumberFormat="1" applyFont="1" applyFill="1" applyBorder="1" applyAlignment="1">
      <alignment vertical="center"/>
    </xf>
    <xf numFmtId="165" fontId="20" fillId="34" borderId="0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22" fillId="34" borderId="0" xfId="0" applyFont="1" applyFill="1" applyBorder="1" applyAlignment="1">
      <alignment vertical="center"/>
    </xf>
    <xf numFmtId="164" fontId="22" fillId="34" borderId="0" xfId="1" applyFont="1" applyFill="1" applyBorder="1" applyAlignment="1">
      <alignment vertical="center"/>
    </xf>
    <xf numFmtId="164" fontId="18" fillId="34" borderId="0" xfId="1" applyFont="1" applyFill="1" applyBorder="1" applyAlignment="1">
      <alignment vertical="center"/>
    </xf>
    <xf numFmtId="166" fontId="20" fillId="33" borderId="0" xfId="0" applyNumberFormat="1" applyFont="1" applyFill="1" applyBorder="1" applyAlignment="1">
      <alignment horizontal="center" vertical="center"/>
    </xf>
    <xf numFmtId="3" fontId="20" fillId="34" borderId="0" xfId="1" applyNumberFormat="1" applyFont="1" applyFill="1" applyBorder="1" applyAlignment="1">
      <alignment horizontal="right" vertical="center" wrapText="1"/>
    </xf>
    <xf numFmtId="4" fontId="20" fillId="34" borderId="0" xfId="0" applyNumberFormat="1" applyFont="1" applyFill="1" applyBorder="1" applyAlignment="1">
      <alignment vertical="center"/>
    </xf>
    <xf numFmtId="3" fontId="20" fillId="34" borderId="11" xfId="1" applyNumberFormat="1" applyFont="1" applyFill="1" applyBorder="1" applyAlignment="1">
      <alignment vertical="center" wrapText="1"/>
    </xf>
    <xf numFmtId="3" fontId="21" fillId="34" borderId="0" xfId="1" applyNumberFormat="1" applyFont="1" applyFill="1" applyBorder="1" applyAlignment="1">
      <alignment vertical="center" wrapText="1"/>
    </xf>
    <xf numFmtId="165" fontId="21" fillId="34" borderId="0" xfId="1" applyNumberFormat="1" applyFont="1" applyFill="1" applyBorder="1" applyAlignment="1">
      <alignment horizontal="right" vertical="center" wrapText="1"/>
    </xf>
    <xf numFmtId="165" fontId="21" fillId="34" borderId="10" xfId="1" applyNumberFormat="1" applyFont="1" applyFill="1" applyBorder="1" applyAlignment="1">
      <alignment horizontal="right" vertical="center"/>
    </xf>
    <xf numFmtId="3" fontId="21" fillId="34" borderId="0" xfId="0" applyNumberFormat="1" applyFont="1" applyFill="1" applyBorder="1" applyAlignment="1">
      <alignment horizontal="right" vertical="center"/>
    </xf>
    <xf numFmtId="3" fontId="20" fillId="34" borderId="11" xfId="0" applyNumberFormat="1" applyFont="1" applyFill="1" applyBorder="1" applyAlignment="1">
      <alignment horizontal="right" vertical="center"/>
    </xf>
    <xf numFmtId="165" fontId="21" fillId="34" borderId="0" xfId="0" applyNumberFormat="1" applyFont="1" applyFill="1" applyBorder="1" applyAlignment="1">
      <alignment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164" fontId="21" fillId="34" borderId="0" xfId="1" applyFont="1" applyFill="1" applyBorder="1" applyAlignment="1">
      <alignment horizontal="right" vertical="center"/>
    </xf>
    <xf numFmtId="0" fontId="20" fillId="34" borderId="0" xfId="0" applyFont="1" applyFill="1" applyBorder="1" applyAlignment="1">
      <alignment horizontal="center" vertical="center"/>
    </xf>
    <xf numFmtId="0" fontId="21" fillId="34" borderId="0" xfId="0" applyFont="1" applyFill="1" applyBorder="1"/>
    <xf numFmtId="0" fontId="21" fillId="34" borderId="10" xfId="0" applyFont="1" applyFill="1" applyBorder="1"/>
    <xf numFmtId="0" fontId="21" fillId="34" borderId="12" xfId="0" applyFont="1" applyFill="1" applyBorder="1" applyAlignment="1">
      <alignment vertical="center"/>
    </xf>
    <xf numFmtId="165" fontId="21" fillId="34" borderId="10" xfId="1" applyNumberFormat="1" applyFont="1" applyFill="1" applyBorder="1" applyAlignment="1">
      <alignment vertical="center"/>
    </xf>
    <xf numFmtId="0" fontId="20" fillId="34" borderId="0" xfId="0" applyFont="1" applyFill="1" applyBorder="1"/>
    <xf numFmtId="0" fontId="20" fillId="34" borderId="0" xfId="0" applyFont="1" applyFill="1" applyBorder="1" applyAlignment="1">
      <alignment horizontal="center"/>
    </xf>
    <xf numFmtId="165" fontId="21" fillId="34" borderId="0" xfId="1" applyNumberFormat="1" applyFont="1" applyFill="1" applyBorder="1"/>
    <xf numFmtId="165" fontId="21" fillId="34" borderId="0" xfId="0" applyNumberFormat="1" applyFont="1" applyFill="1" applyBorder="1"/>
    <xf numFmtId="0" fontId="23" fillId="34" borderId="0" xfId="0" applyFont="1" applyFill="1" applyBorder="1" applyAlignment="1">
      <alignment vertical="center"/>
    </xf>
    <xf numFmtId="4" fontId="23" fillId="34" borderId="0" xfId="1" applyNumberFormat="1" applyFont="1" applyFill="1" applyBorder="1" applyAlignment="1">
      <alignment horizontal="right" vertical="center"/>
    </xf>
    <xf numFmtId="0" fontId="23" fillId="34" borderId="0" xfId="0" applyFont="1" applyFill="1" applyBorder="1"/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>
      <alignment horizontal="right"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vertical="center"/>
    </xf>
    <xf numFmtId="0" fontId="24" fillId="34" borderId="0" xfId="0" applyFont="1" applyFill="1" applyBorder="1"/>
    <xf numFmtId="0" fontId="25" fillId="34" borderId="0" xfId="0" applyFont="1" applyFill="1" applyBorder="1" applyAlignment="1">
      <alignment vertical="center"/>
    </xf>
    <xf numFmtId="165" fontId="20" fillId="33" borderId="11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>
      <alignment horizontal="left" vertical="center"/>
    </xf>
    <xf numFmtId="0" fontId="26" fillId="34" borderId="0" xfId="0" applyFont="1" applyFill="1" applyBorder="1"/>
    <xf numFmtId="3" fontId="21" fillId="34" borderId="0" xfId="0" applyNumberFormat="1" applyFont="1" applyFill="1" applyBorder="1"/>
    <xf numFmtId="164" fontId="21" fillId="34" borderId="0" xfId="1" applyFont="1" applyFill="1" applyBorder="1"/>
    <xf numFmtId="0" fontId="25" fillId="34" borderId="0" xfId="0" applyFont="1" applyFill="1" applyBorder="1"/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>
      <alignment horizontal="left" vertical="center"/>
    </xf>
    <xf numFmtId="0" fontId="21" fillId="34" borderId="0" xfId="0" applyNumberFormat="1" applyFont="1" applyFill="1" applyBorder="1" applyAlignment="1">
      <alignment vertical="center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165" fontId="21" fillId="0" borderId="0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1" fillId="34" borderId="12" xfId="1" applyNumberFormat="1" applyFont="1" applyFill="1" applyBorder="1" applyAlignment="1">
      <alignment vertical="center"/>
    </xf>
    <xf numFmtId="4" fontId="20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vertical="center"/>
    </xf>
    <xf numFmtId="165" fontId="20" fillId="34" borderId="0" xfId="0" applyNumberFormat="1" applyFont="1" applyFill="1" applyBorder="1"/>
    <xf numFmtId="164" fontId="20" fillId="34" borderId="0" xfId="1" applyFont="1" applyFill="1" applyBorder="1"/>
    <xf numFmtId="3" fontId="20" fillId="34" borderId="13" xfId="1" applyNumberFormat="1" applyFont="1" applyFill="1" applyBorder="1" applyAlignment="1">
      <alignment vertical="center"/>
    </xf>
    <xf numFmtId="3" fontId="21" fillId="34" borderId="10" xfId="1" applyNumberFormat="1" applyFont="1" applyFill="1" applyBorder="1" applyAlignment="1">
      <alignment vertical="center"/>
    </xf>
    <xf numFmtId="3" fontId="20" fillId="33" borderId="0" xfId="1" applyNumberFormat="1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vertical="center"/>
    </xf>
    <xf numFmtId="3" fontId="20" fillId="34" borderId="11" xfId="1" applyNumberFormat="1" applyFont="1" applyFill="1" applyBorder="1" applyAlignment="1">
      <alignment vertical="center"/>
    </xf>
    <xf numFmtId="3" fontId="21" fillId="34" borderId="0" xfId="1" applyNumberFormat="1" applyFont="1" applyFill="1" applyBorder="1"/>
    <xf numFmtId="3" fontId="20" fillId="34" borderId="11" xfId="1" applyNumberFormat="1" applyFont="1" applyFill="1" applyBorder="1"/>
    <xf numFmtId="3" fontId="24" fillId="34" borderId="0" xfId="1" applyNumberFormat="1" applyFont="1" applyFill="1" applyBorder="1"/>
    <xf numFmtId="3" fontId="23" fillId="34" borderId="0" xfId="1" applyNumberFormat="1" applyFont="1" applyFill="1" applyBorder="1" applyAlignment="1">
      <alignment horizontal="right" vertical="center" wrapText="1"/>
    </xf>
    <xf numFmtId="0" fontId="26" fillId="34" borderId="0" xfId="0" applyFont="1" applyFill="1" applyBorder="1" applyAlignment="1">
      <alignment vertical="center"/>
    </xf>
    <xf numFmtId="4" fontId="26" fillId="34" borderId="0" xfId="1" applyNumberFormat="1" applyFont="1" applyFill="1" applyBorder="1" applyAlignment="1">
      <alignment horizontal="right" vertical="center"/>
    </xf>
    <xf numFmtId="0" fontId="27" fillId="34" borderId="0" xfId="0" applyFont="1" applyFill="1" applyBorder="1"/>
    <xf numFmtId="3" fontId="20" fillId="34" borderId="10" xfId="1" applyNumberFormat="1" applyFont="1" applyFill="1" applyBorder="1"/>
    <xf numFmtId="3" fontId="21" fillId="34" borderId="10" xfId="1" applyNumberFormat="1" applyFont="1" applyFill="1" applyBorder="1"/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3" borderId="14" xfId="1" applyNumberFormat="1" applyFont="1" applyFill="1" applyBorder="1" applyAlignment="1">
      <alignment horizontal="right" vertical="center"/>
    </xf>
    <xf numFmtId="164" fontId="21" fillId="34" borderId="0" xfId="0" applyNumberFormat="1" applyFont="1" applyFill="1" applyBorder="1" applyAlignment="1">
      <alignment vertical="center"/>
    </xf>
    <xf numFmtId="164" fontId="20" fillId="34" borderId="0" xfId="1" applyFont="1" applyFill="1" applyBorder="1" applyAlignment="1">
      <alignment vertical="center"/>
    </xf>
    <xf numFmtId="0" fontId="20" fillId="34" borderId="0" xfId="0" applyFont="1" applyFill="1" applyBorder="1" applyAlignment="1">
      <alignment horizontal="center"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165" fontId="21" fillId="34" borderId="0" xfId="1" applyNumberFormat="1" applyFont="1" applyFill="1" applyBorder="1" applyAlignment="1">
      <alignment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0" fillId="34" borderId="0" xfId="0" applyNumberFormat="1" applyFont="1" applyFill="1" applyBorder="1"/>
    <xf numFmtId="0" fontId="20" fillId="34" borderId="0" xfId="0" applyFont="1" applyFill="1" applyBorder="1" applyAlignment="1">
      <alignment horizontal="center" vertical="center"/>
    </xf>
    <xf numFmtId="0" fontId="26" fillId="34" borderId="15" xfId="0" applyFont="1" applyFill="1" applyBorder="1" applyAlignment="1">
      <alignment horizontal="center" vertical="center"/>
    </xf>
    <xf numFmtId="3" fontId="23" fillId="34" borderId="16" xfId="1" applyNumberFormat="1" applyFont="1" applyFill="1" applyBorder="1" applyAlignment="1">
      <alignment horizontal="right" vertical="center" wrapText="1"/>
    </xf>
    <xf numFmtId="3" fontId="26" fillId="34" borderId="16" xfId="1" applyNumberFormat="1" applyFont="1" applyFill="1" applyBorder="1" applyAlignment="1">
      <alignment horizontal="right" vertical="center" wrapText="1"/>
    </xf>
    <xf numFmtId="165" fontId="26" fillId="34" borderId="16" xfId="1" applyNumberFormat="1" applyFont="1" applyFill="1" applyBorder="1" applyAlignment="1">
      <alignment horizontal="right" vertical="center" wrapText="1"/>
    </xf>
    <xf numFmtId="165" fontId="23" fillId="34" borderId="15" xfId="1" applyNumberFormat="1" applyFont="1" applyFill="1" applyBorder="1" applyAlignment="1">
      <alignment vertical="center"/>
    </xf>
    <xf numFmtId="165" fontId="23" fillId="34" borderId="17" xfId="1" applyNumberFormat="1" applyFont="1" applyFill="1" applyBorder="1" applyAlignment="1">
      <alignment vertical="center"/>
    </xf>
    <xf numFmtId="3" fontId="23" fillId="34" borderId="17" xfId="1" applyNumberFormat="1" applyFont="1" applyFill="1" applyBorder="1" applyAlignment="1">
      <alignment horizontal="right" vertical="center" wrapText="1"/>
    </xf>
    <xf numFmtId="3" fontId="23" fillId="34" borderId="18" xfId="1" applyNumberFormat="1" applyFont="1" applyFill="1" applyBorder="1" applyAlignment="1">
      <alignment horizontal="right" vertical="center" wrapText="1"/>
    </xf>
    <xf numFmtId="165" fontId="23" fillId="34" borderId="17" xfId="1" applyNumberFormat="1" applyFont="1" applyFill="1" applyBorder="1" applyAlignment="1">
      <alignment horizontal="right" vertical="center" wrapText="1"/>
    </xf>
    <xf numFmtId="165" fontId="23" fillId="34" borderId="18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/>
    <xf numFmtId="3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0" xfId="0" applyNumberFormat="1" applyFont="1" applyFill="1" applyBorder="1" applyAlignment="1">
      <alignment vertical="center"/>
    </xf>
    <xf numFmtId="165" fontId="21" fillId="34" borderId="0" xfId="1" applyNumberFormat="1" applyFont="1" applyFill="1" applyBorder="1" applyAlignment="1">
      <alignment horizontal="right" vertical="center" wrapText="1"/>
    </xf>
    <xf numFmtId="165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0" fillId="34" borderId="0" xfId="1" applyNumberFormat="1" applyFont="1" applyFill="1" applyBorder="1" applyAlignment="1">
      <alignment vertical="center" wrapText="1"/>
    </xf>
    <xf numFmtId="165" fontId="21" fillId="34" borderId="0" xfId="1" applyNumberFormat="1" applyFont="1" applyFill="1" applyBorder="1" applyAlignment="1">
      <alignment horizontal="right" vertical="center" wrapText="1"/>
    </xf>
    <xf numFmtId="43" fontId="21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vertical="center" wrapText="1"/>
    </xf>
    <xf numFmtId="165" fontId="21" fillId="34" borderId="0" xfId="1" applyNumberFormat="1" applyFont="1" applyFill="1" applyBorder="1" applyAlignment="1">
      <alignment horizontal="center" vertical="center" wrapText="1"/>
    </xf>
    <xf numFmtId="165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left" vertical="center"/>
    </xf>
    <xf numFmtId="0" fontId="20" fillId="34" borderId="12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right" vertical="center"/>
    </xf>
    <xf numFmtId="0" fontId="20" fillId="34" borderId="0" xfId="0" applyFont="1" applyFill="1" applyBorder="1" applyAlignment="1">
      <alignment horizontal="center" vertical="center"/>
    </xf>
    <xf numFmtId="3" fontId="20" fillId="34" borderId="12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3" fontId="20" fillId="34" borderId="12" xfId="0" applyNumberFormat="1" applyFont="1" applyFill="1" applyBorder="1" applyAlignment="1">
      <alignment horizontal="right" vertical="center"/>
    </xf>
    <xf numFmtId="0" fontId="20" fillId="34" borderId="10" xfId="0" applyFont="1" applyFill="1" applyBorder="1" applyAlignment="1">
      <alignment horizontal="right"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left" vertical="center"/>
    </xf>
    <xf numFmtId="0" fontId="21" fillId="34" borderId="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zoomScaleNormal="100" workbookViewId="0">
      <selection activeCell="B4" sqref="B4:L4"/>
    </sheetView>
  </sheetViews>
  <sheetFormatPr baseColWidth="10" defaultRowHeight="12.75" x14ac:dyDescent="0.25"/>
  <cols>
    <col min="1" max="1" width="1" style="5" customWidth="1"/>
    <col min="2" max="2" width="28.42578125" style="5" customWidth="1"/>
    <col min="3" max="3" width="5.85546875" style="5" customWidth="1"/>
    <col min="4" max="4" width="12.85546875" style="13" customWidth="1"/>
    <col min="5" max="5" width="0.7109375" style="5" customWidth="1"/>
    <col min="6" max="6" width="12.5703125" style="5" customWidth="1"/>
    <col min="7" max="7" width="2.7109375" style="5" customWidth="1"/>
    <col min="8" max="8" width="28.7109375" style="5" customWidth="1"/>
    <col min="9" max="9" width="4.5703125" style="16" customWidth="1"/>
    <col min="10" max="10" width="14.42578125" style="5" customWidth="1"/>
    <col min="11" max="11" width="0.7109375" style="5" customWidth="1"/>
    <col min="12" max="12" width="13.28515625" style="5" customWidth="1"/>
    <col min="13" max="13" width="1" style="5" customWidth="1"/>
    <col min="14" max="14" width="15.7109375" style="5" customWidth="1"/>
    <col min="15" max="15" width="1.7109375" style="5" customWidth="1"/>
    <col min="16" max="16" width="11.140625" style="5" customWidth="1"/>
    <col min="17" max="17" width="11.85546875" style="5" customWidth="1"/>
    <col min="18" max="18" width="11.42578125" style="5"/>
    <col min="19" max="19" width="15.85546875" style="7" customWidth="1"/>
    <col min="20" max="20" width="11.42578125" style="5"/>
    <col min="21" max="21" width="10.140625" style="5" customWidth="1"/>
    <col min="22" max="22" width="10.42578125" style="5" customWidth="1"/>
    <col min="23" max="16384" width="11.42578125" style="5"/>
  </cols>
  <sheetData>
    <row r="1" spans="2:19" x14ac:dyDescent="0.25">
      <c r="B1" s="153" t="s">
        <v>40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N1" s="5">
        <v>1000</v>
      </c>
    </row>
    <row r="2" spans="2:19" x14ac:dyDescent="0.25"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2:19" x14ac:dyDescent="0.25">
      <c r="B3" s="153" t="s">
        <v>174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2:19" x14ac:dyDescent="0.25">
      <c r="B4" s="153" t="s">
        <v>31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2:19" ht="15" customHeight="1" x14ac:dyDescent="0.25">
      <c r="B5" s="153" t="s">
        <v>32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2:19" ht="8.25" customHeight="1" x14ac:dyDescent="0.25">
      <c r="D6" s="71"/>
      <c r="J6" s="72"/>
    </row>
    <row r="7" spans="2:19" ht="12" customHeight="1" x14ac:dyDescent="0.25"/>
    <row r="8" spans="2:19" s="23" customFormat="1" ht="13.5" x14ac:dyDescent="0.25">
      <c r="B8" s="151" t="s">
        <v>20</v>
      </c>
      <c r="C8" s="151"/>
      <c r="D8" s="53" t="s">
        <v>27</v>
      </c>
      <c r="E8" s="38"/>
      <c r="F8" s="53" t="s">
        <v>28</v>
      </c>
      <c r="G8" s="5"/>
      <c r="H8" s="150" t="s">
        <v>29</v>
      </c>
      <c r="I8" s="151"/>
      <c r="J8" s="53" t="s">
        <v>27</v>
      </c>
      <c r="K8" s="38"/>
      <c r="L8" s="53" t="s">
        <v>28</v>
      </c>
      <c r="N8" s="24"/>
      <c r="S8" s="24"/>
    </row>
    <row r="9" spans="2:19" x14ac:dyDescent="0.25">
      <c r="B9" s="151"/>
      <c r="C9" s="151"/>
      <c r="D9" s="26">
        <v>42735</v>
      </c>
      <c r="E9" s="12"/>
      <c r="F9" s="26">
        <v>42369</v>
      </c>
      <c r="G9" s="11"/>
      <c r="H9" s="151"/>
      <c r="I9" s="151"/>
      <c r="J9" s="26">
        <v>42735</v>
      </c>
      <c r="K9" s="12"/>
      <c r="L9" s="26">
        <v>42369</v>
      </c>
      <c r="N9" s="7"/>
    </row>
    <row r="10" spans="2:19" x14ac:dyDescent="0.25">
      <c r="B10" s="38"/>
      <c r="C10" s="38"/>
      <c r="D10" s="12"/>
      <c r="E10" s="12"/>
      <c r="F10" s="12"/>
      <c r="G10" s="11"/>
      <c r="H10" s="38"/>
      <c r="I10" s="38"/>
      <c r="J10" s="12"/>
      <c r="K10" s="12"/>
      <c r="L10" s="12"/>
      <c r="N10" s="7"/>
    </row>
    <row r="11" spans="2:19" x14ac:dyDescent="0.25">
      <c r="B11" s="9"/>
      <c r="E11" s="11"/>
      <c r="F11" s="13"/>
      <c r="I11" s="14"/>
    </row>
    <row r="12" spans="2:19" ht="16.5" customHeight="1" x14ac:dyDescent="0.25">
      <c r="B12" s="9" t="s">
        <v>1</v>
      </c>
      <c r="C12" s="38"/>
      <c r="D12" s="34">
        <f>+D14+D18+D23+D26</f>
        <v>202433</v>
      </c>
      <c r="F12" s="34">
        <f>+F14+F18+F23+F26</f>
        <v>1126699</v>
      </c>
      <c r="H12" s="9" t="s">
        <v>5</v>
      </c>
      <c r="I12" s="38"/>
      <c r="J12" s="15">
        <f>+J15+J27+J30+J23</f>
        <v>1708814</v>
      </c>
      <c r="L12" s="17">
        <f>+L15+L23+L27+L30</f>
        <v>3615555</v>
      </c>
      <c r="N12" s="35"/>
    </row>
    <row r="13" spans="2:19" x14ac:dyDescent="0.25">
      <c r="C13" s="38"/>
      <c r="D13" s="16"/>
      <c r="F13" s="16"/>
      <c r="H13" s="21"/>
      <c r="I13" s="38"/>
      <c r="J13" s="16"/>
      <c r="L13" s="18"/>
      <c r="Q13" s="7"/>
    </row>
    <row r="14" spans="2:19" ht="15" customHeight="1" x14ac:dyDescent="0.25">
      <c r="B14" s="9" t="s">
        <v>2</v>
      </c>
      <c r="C14" s="38"/>
      <c r="D14" s="17">
        <f>SUM(D15:D16)</f>
        <v>0</v>
      </c>
      <c r="F14" s="17">
        <f>SUM(F15:F16)</f>
        <v>1987</v>
      </c>
    </row>
    <row r="15" spans="2:19" ht="16.5" customHeight="1" x14ac:dyDescent="0.25">
      <c r="B15" s="5" t="s">
        <v>38</v>
      </c>
      <c r="D15" s="36">
        <v>0</v>
      </c>
      <c r="F15" s="103">
        <v>0</v>
      </c>
      <c r="H15" s="22" t="s">
        <v>6</v>
      </c>
      <c r="I15" s="38"/>
      <c r="J15" s="17">
        <f>SUM(J17:J20)</f>
        <v>1352642</v>
      </c>
      <c r="L15" s="17">
        <f>SUM(L17:L20)</f>
        <v>3226919</v>
      </c>
    </row>
    <row r="16" spans="2:19" ht="15" customHeight="1" x14ac:dyDescent="0.25">
      <c r="B16" s="5" t="s">
        <v>3</v>
      </c>
      <c r="C16" s="38"/>
      <c r="D16" s="131">
        <v>0</v>
      </c>
      <c r="F16" s="31">
        <v>1987</v>
      </c>
    </row>
    <row r="17" spans="2:17" ht="13.5" customHeight="1" x14ac:dyDescent="0.25">
      <c r="D17" s="32"/>
      <c r="F17" s="2"/>
      <c r="H17" s="5" t="s">
        <v>41</v>
      </c>
      <c r="J17" s="50">
        <v>954289</v>
      </c>
      <c r="L17" s="70">
        <v>2692376</v>
      </c>
      <c r="P17" s="18"/>
    </row>
    <row r="18" spans="2:17" ht="12.75" customHeight="1" x14ac:dyDescent="0.25">
      <c r="B18" s="9" t="s">
        <v>56</v>
      </c>
      <c r="C18" s="38"/>
      <c r="D18" s="154">
        <f>SUM(D20)</f>
        <v>0</v>
      </c>
      <c r="F18" s="156">
        <f>+F20</f>
        <v>0</v>
      </c>
      <c r="H18" s="5" t="s">
        <v>7</v>
      </c>
      <c r="J18" s="50">
        <v>119205</v>
      </c>
      <c r="L18" s="70">
        <v>59236</v>
      </c>
      <c r="P18" s="18"/>
      <c r="Q18" s="18"/>
    </row>
    <row r="19" spans="2:17" ht="15" customHeight="1" x14ac:dyDescent="0.25">
      <c r="B19" s="9" t="s">
        <v>57</v>
      </c>
      <c r="D19" s="155"/>
      <c r="F19" s="157"/>
      <c r="H19" s="5" t="s">
        <v>34</v>
      </c>
      <c r="I19" s="38"/>
      <c r="J19" s="30">
        <v>279148</v>
      </c>
      <c r="L19" s="30">
        <v>475307</v>
      </c>
    </row>
    <row r="20" spans="2:17" ht="13.5" customHeight="1" x14ac:dyDescent="0.25">
      <c r="B20" s="5" t="s">
        <v>59</v>
      </c>
      <c r="D20" s="158">
        <v>0</v>
      </c>
      <c r="F20" s="158">
        <v>0</v>
      </c>
      <c r="H20" s="5" t="s">
        <v>75</v>
      </c>
      <c r="I20" s="38"/>
      <c r="J20" s="64">
        <v>0</v>
      </c>
      <c r="L20" s="18">
        <v>0</v>
      </c>
      <c r="P20" s="18"/>
    </row>
    <row r="21" spans="2:17" ht="13.5" customHeight="1" x14ac:dyDescent="0.25">
      <c r="B21" s="5" t="s">
        <v>60</v>
      </c>
      <c r="D21" s="159"/>
      <c r="F21" s="159"/>
      <c r="Q21" s="19"/>
    </row>
    <row r="22" spans="2:17" ht="12.75" customHeight="1" x14ac:dyDescent="0.25">
      <c r="F22" s="52"/>
    </row>
    <row r="23" spans="2:17" ht="15.75" customHeight="1" x14ac:dyDescent="0.25">
      <c r="B23" s="9" t="s">
        <v>68</v>
      </c>
      <c r="C23" s="38"/>
      <c r="D23" s="17">
        <f>SUM(D24:D24)</f>
        <v>146325</v>
      </c>
      <c r="F23" s="34">
        <f>+F24</f>
        <v>1122391</v>
      </c>
      <c r="H23" s="9" t="s">
        <v>165</v>
      </c>
      <c r="I23" s="127"/>
      <c r="J23" s="29">
        <f>SUM(J25)</f>
        <v>356172</v>
      </c>
      <c r="L23" s="29">
        <f>SUM(L25)</f>
        <v>382051</v>
      </c>
    </row>
    <row r="24" spans="2:17" ht="15" customHeight="1" x14ac:dyDescent="0.25">
      <c r="B24" s="5" t="s">
        <v>113</v>
      </c>
      <c r="D24" s="31">
        <v>146325</v>
      </c>
      <c r="F24" s="33">
        <v>1122391</v>
      </c>
      <c r="H24" s="9" t="s">
        <v>166</v>
      </c>
      <c r="I24" s="127"/>
      <c r="J24" s="30"/>
      <c r="L24" s="128"/>
    </row>
    <row r="25" spans="2:17" ht="14.25" customHeight="1" x14ac:dyDescent="0.25">
      <c r="H25" s="5" t="s">
        <v>42</v>
      </c>
      <c r="I25" s="127"/>
      <c r="J25" s="30">
        <v>356172</v>
      </c>
      <c r="L25" s="128">
        <v>382051</v>
      </c>
    </row>
    <row r="26" spans="2:17" ht="18" customHeight="1" x14ac:dyDescent="0.25">
      <c r="B26" s="9" t="s">
        <v>70</v>
      </c>
      <c r="C26" s="116"/>
      <c r="D26" s="34">
        <f>+D27+D28+D29</f>
        <v>56108</v>
      </c>
      <c r="F26" s="34">
        <f>+F27+F28+F29</f>
        <v>2321</v>
      </c>
      <c r="P26" s="7"/>
    </row>
    <row r="27" spans="2:17" ht="16.5" customHeight="1" x14ac:dyDescent="0.25">
      <c r="B27" s="5" t="s">
        <v>152</v>
      </c>
      <c r="D27" s="31">
        <v>55891</v>
      </c>
      <c r="F27" s="73">
        <v>1639</v>
      </c>
      <c r="H27" s="9" t="s">
        <v>162</v>
      </c>
      <c r="I27" s="63"/>
      <c r="J27" s="29">
        <f>+J28</f>
        <v>0</v>
      </c>
      <c r="L27" s="29">
        <f>SUM(L28)</f>
        <v>0</v>
      </c>
    </row>
    <row r="28" spans="2:17" ht="15" customHeight="1" x14ac:dyDescent="0.2">
      <c r="B28" s="5" t="s">
        <v>153</v>
      </c>
      <c r="D28" s="130">
        <v>217</v>
      </c>
      <c r="F28" s="113">
        <v>682</v>
      </c>
      <c r="H28" s="129" t="s">
        <v>163</v>
      </c>
      <c r="I28" s="75"/>
      <c r="J28" s="30">
        <v>0</v>
      </c>
      <c r="L28" s="107">
        <v>0</v>
      </c>
      <c r="Q28" s="7"/>
    </row>
    <row r="29" spans="2:17" ht="15" customHeight="1" x14ac:dyDescent="0.25">
      <c r="B29" s="5" t="s">
        <v>172</v>
      </c>
      <c r="D29" s="135">
        <v>0</v>
      </c>
      <c r="F29" s="144">
        <v>0</v>
      </c>
      <c r="Q29" s="7"/>
    </row>
    <row r="30" spans="2:17" x14ac:dyDescent="0.25">
      <c r="D30" s="31"/>
      <c r="F30" s="113"/>
      <c r="H30" s="9" t="s">
        <v>115</v>
      </c>
      <c r="I30" s="14"/>
      <c r="J30" s="17">
        <f>+J31</f>
        <v>0</v>
      </c>
      <c r="L30" s="17">
        <f>+L31</f>
        <v>6585</v>
      </c>
      <c r="Q30" s="7"/>
    </row>
    <row r="31" spans="2:17" ht="17.25" customHeight="1" x14ac:dyDescent="0.25">
      <c r="B31" s="9" t="s">
        <v>49</v>
      </c>
      <c r="C31" s="38"/>
      <c r="D31" s="29">
        <f>+D33+D42</f>
        <v>2113783</v>
      </c>
      <c r="F31" s="29">
        <f>+F33+F42</f>
        <v>2453484</v>
      </c>
      <c r="H31" s="5" t="s">
        <v>116</v>
      </c>
      <c r="J31" s="96">
        <v>0</v>
      </c>
      <c r="L31" s="74">
        <v>6585</v>
      </c>
    </row>
    <row r="32" spans="2:17" ht="21.75" customHeight="1" x14ac:dyDescent="0.25">
      <c r="B32" s="9"/>
      <c r="C32" s="38"/>
      <c r="D32" s="34"/>
      <c r="F32" s="34"/>
    </row>
    <row r="33" spans="2:17" ht="15.75" customHeight="1" x14ac:dyDescent="0.25">
      <c r="B33" s="9" t="s">
        <v>46</v>
      </c>
      <c r="C33" s="38"/>
      <c r="D33" s="51">
        <f>SUM(D34:D40)</f>
        <v>1428964</v>
      </c>
      <c r="F33" s="111">
        <f>SUM(F34:F40)</f>
        <v>1537451</v>
      </c>
      <c r="H33" s="9" t="s">
        <v>8</v>
      </c>
      <c r="I33" s="38"/>
      <c r="J33" s="15">
        <f>+J37</f>
        <v>607402</v>
      </c>
      <c r="L33" s="15">
        <f>+L37</f>
        <v>-35372</v>
      </c>
      <c r="P33" s="18"/>
    </row>
    <row r="34" spans="2:17" ht="14.25" customHeight="1" x14ac:dyDescent="0.25">
      <c r="B34" s="5" t="s">
        <v>144</v>
      </c>
      <c r="C34" s="97"/>
      <c r="D34" s="98">
        <v>10394</v>
      </c>
      <c r="F34" s="98">
        <v>11298</v>
      </c>
    </row>
    <row r="35" spans="2:17" ht="14.25" customHeight="1" x14ac:dyDescent="0.25">
      <c r="B35" s="5" t="s">
        <v>149</v>
      </c>
      <c r="C35" s="109"/>
      <c r="D35" s="110">
        <v>16906</v>
      </c>
      <c r="F35" s="110">
        <v>10246</v>
      </c>
    </row>
    <row r="36" spans="2:17" ht="13.5" customHeight="1" x14ac:dyDescent="0.25">
      <c r="B36" s="5" t="s">
        <v>47</v>
      </c>
      <c r="D36" s="31">
        <v>13111</v>
      </c>
      <c r="F36" s="50">
        <v>10721</v>
      </c>
    </row>
    <row r="37" spans="2:17" ht="18.75" customHeight="1" x14ac:dyDescent="0.25">
      <c r="B37" s="5" t="s">
        <v>118</v>
      </c>
      <c r="D37" s="31">
        <v>926844</v>
      </c>
      <c r="F37" s="113">
        <v>919703</v>
      </c>
      <c r="H37" s="9" t="s">
        <v>33</v>
      </c>
      <c r="I37" s="38"/>
      <c r="J37" s="15">
        <f>SUM(J39:J45)</f>
        <v>607402</v>
      </c>
      <c r="L37" s="15">
        <f>SUM(L39:L44)</f>
        <v>-35372</v>
      </c>
    </row>
    <row r="38" spans="2:17" ht="14.25" customHeight="1" x14ac:dyDescent="0.25">
      <c r="B38" s="5" t="s">
        <v>69</v>
      </c>
      <c r="D38" s="31">
        <v>958406</v>
      </c>
      <c r="F38" s="31">
        <v>839727</v>
      </c>
    </row>
    <row r="39" spans="2:17" ht="14.25" customHeight="1" x14ac:dyDescent="0.25">
      <c r="B39" s="5" t="s">
        <v>117</v>
      </c>
      <c r="D39" s="30">
        <v>3560</v>
      </c>
      <c r="F39" s="30">
        <v>2821</v>
      </c>
      <c r="H39" s="5" t="s">
        <v>73</v>
      </c>
      <c r="I39" s="38"/>
      <c r="J39" s="142">
        <v>-35374</v>
      </c>
      <c r="L39" s="31">
        <v>2395088</v>
      </c>
      <c r="N39" s="138"/>
      <c r="P39" s="133"/>
      <c r="Q39" s="35"/>
    </row>
    <row r="40" spans="2:17" ht="15" customHeight="1" x14ac:dyDescent="0.25">
      <c r="B40" s="5" t="s">
        <v>48</v>
      </c>
      <c r="C40" s="38"/>
      <c r="D40" s="31">
        <v>-500257</v>
      </c>
      <c r="F40" s="31">
        <v>-257065</v>
      </c>
      <c r="H40" s="5" t="s">
        <v>112</v>
      </c>
      <c r="J40" s="143">
        <v>0</v>
      </c>
      <c r="L40" s="76">
        <v>0</v>
      </c>
      <c r="P40" s="134"/>
    </row>
    <row r="41" spans="2:17" ht="15.75" customHeight="1" x14ac:dyDescent="0.25">
      <c r="H41" s="5" t="s">
        <v>26</v>
      </c>
      <c r="I41" s="38"/>
      <c r="J41" s="142">
        <f>+'Est. Act. FESA'!G70</f>
        <v>1781976</v>
      </c>
      <c r="L41" s="30">
        <f>+'Est. Act. FESA'!I70</f>
        <v>-1359029</v>
      </c>
      <c r="Q41" s="35"/>
    </row>
    <row r="42" spans="2:17" ht="18.75" customHeight="1" x14ac:dyDescent="0.25">
      <c r="B42" s="9" t="s">
        <v>63</v>
      </c>
      <c r="C42" s="38"/>
      <c r="D42" s="29">
        <f>SUM(D43:D45)</f>
        <v>684819</v>
      </c>
      <c r="F42" s="29">
        <f>SUM(E43:F45)</f>
        <v>916033</v>
      </c>
      <c r="H42" s="5" t="s">
        <v>119</v>
      </c>
      <c r="J42" s="140">
        <v>0</v>
      </c>
      <c r="L42" s="18">
        <v>20502</v>
      </c>
    </row>
    <row r="43" spans="2:17" ht="18" customHeight="1" x14ac:dyDescent="0.25">
      <c r="B43" s="5" t="s">
        <v>151</v>
      </c>
      <c r="C43" s="112"/>
      <c r="D43" s="30">
        <v>0</v>
      </c>
      <c r="F43" s="30">
        <v>1194</v>
      </c>
      <c r="H43" s="5" t="s">
        <v>66</v>
      </c>
      <c r="J43" s="141">
        <v>-1139200</v>
      </c>
      <c r="L43" s="108">
        <v>-1091933</v>
      </c>
    </row>
    <row r="44" spans="2:17" ht="18" customHeight="1" x14ac:dyDescent="0.25">
      <c r="B44" s="5" t="s">
        <v>64</v>
      </c>
      <c r="D44" s="31">
        <v>3364425</v>
      </c>
      <c r="F44" s="30">
        <v>2698439</v>
      </c>
      <c r="H44" s="5" t="s">
        <v>67</v>
      </c>
      <c r="J44" s="141"/>
      <c r="L44" s="108"/>
      <c r="N44" s="7"/>
    </row>
    <row r="45" spans="2:17" ht="14.25" customHeight="1" x14ac:dyDescent="0.25">
      <c r="B45" s="5" t="s">
        <v>65</v>
      </c>
      <c r="C45" s="38"/>
      <c r="D45" s="31">
        <v>-2679606</v>
      </c>
      <c r="F45" s="31">
        <v>-1783600</v>
      </c>
      <c r="J45" s="108"/>
      <c r="L45" s="108"/>
      <c r="N45" s="7"/>
    </row>
    <row r="46" spans="2:17" x14ac:dyDescent="0.25">
      <c r="I46" s="38"/>
      <c r="N46" s="7"/>
    </row>
    <row r="47" spans="2:17" ht="18.75" customHeight="1" thickBot="1" x14ac:dyDescent="0.3">
      <c r="B47" s="54" t="s">
        <v>4</v>
      </c>
      <c r="C47" s="69"/>
      <c r="D47" s="99">
        <f>+D12+D31</f>
        <v>2316216</v>
      </c>
      <c r="E47" s="14"/>
      <c r="F47" s="99">
        <f>+F12+F31</f>
        <v>3580183</v>
      </c>
      <c r="H47" s="54" t="s">
        <v>9</v>
      </c>
      <c r="I47" s="69"/>
      <c r="J47" s="99">
        <f>+J12+J33</f>
        <v>2316216</v>
      </c>
      <c r="K47" s="14"/>
      <c r="L47" s="99">
        <f>+L12+L33</f>
        <v>3580183</v>
      </c>
      <c r="N47" s="28">
        <f>+D47-J47</f>
        <v>0</v>
      </c>
      <c r="O47" s="9"/>
      <c r="P47" s="28">
        <f>+F47-L47</f>
        <v>0</v>
      </c>
    </row>
    <row r="48" spans="2:17" ht="13.5" thickTop="1" x14ac:dyDescent="0.25">
      <c r="B48" s="9"/>
      <c r="C48" s="97"/>
      <c r="D48" s="14"/>
      <c r="E48" s="14"/>
      <c r="F48" s="14"/>
      <c r="H48" s="9"/>
      <c r="I48" s="97"/>
      <c r="J48" s="14"/>
      <c r="K48" s="14"/>
      <c r="L48" s="14"/>
      <c r="N48" s="28"/>
      <c r="O48" s="9"/>
      <c r="P48" s="28"/>
    </row>
    <row r="49" spans="1:17" ht="6" customHeight="1" x14ac:dyDescent="0.25">
      <c r="N49" s="7"/>
    </row>
    <row r="50" spans="1:17" ht="17.25" customHeight="1" x14ac:dyDescent="0.25">
      <c r="B50" s="9" t="s">
        <v>134</v>
      </c>
      <c r="D50" s="27">
        <f>+D51+D54</f>
        <v>0</v>
      </c>
      <c r="F50" s="132">
        <f>+F51+F54</f>
        <v>0</v>
      </c>
      <c r="H50" s="9" t="s">
        <v>135</v>
      </c>
      <c r="J50" s="137">
        <f>+J51+J54+J57</f>
        <v>0</v>
      </c>
      <c r="L50" s="132">
        <f>+L51+L54+L57</f>
        <v>0</v>
      </c>
      <c r="N50" s="7"/>
    </row>
    <row r="51" spans="1:17" ht="17.25" customHeight="1" x14ac:dyDescent="0.25">
      <c r="B51" s="9" t="s">
        <v>136</v>
      </c>
      <c r="D51" s="27">
        <f>+D52+D53</f>
        <v>12630463</v>
      </c>
      <c r="F51" s="132">
        <f>+F52+F53</f>
        <v>8450870</v>
      </c>
      <c r="H51" s="9" t="s">
        <v>169</v>
      </c>
      <c r="J51" s="132">
        <f>+J52</f>
        <v>18472647</v>
      </c>
      <c r="L51" s="9">
        <f>+L52</f>
        <v>0</v>
      </c>
      <c r="N51" s="7"/>
    </row>
    <row r="52" spans="1:17" ht="14.25" customHeight="1" x14ac:dyDescent="0.25">
      <c r="B52" s="5" t="s">
        <v>137</v>
      </c>
      <c r="D52" s="104">
        <v>12630463</v>
      </c>
      <c r="F52" s="18">
        <v>8450870</v>
      </c>
      <c r="H52" s="5" t="s">
        <v>167</v>
      </c>
      <c r="J52" s="159">
        <v>18472647</v>
      </c>
      <c r="L52" s="152">
        <v>0</v>
      </c>
      <c r="N52" s="7"/>
    </row>
    <row r="53" spans="1:17" ht="13.5" customHeight="1" x14ac:dyDescent="0.25">
      <c r="B53" s="5" t="s">
        <v>146</v>
      </c>
      <c r="D53" s="105">
        <v>0</v>
      </c>
      <c r="F53" s="18">
        <v>0</v>
      </c>
      <c r="H53" s="5" t="s">
        <v>168</v>
      </c>
      <c r="J53" s="159"/>
      <c r="L53" s="152"/>
      <c r="N53" s="7"/>
      <c r="P53" s="18"/>
    </row>
    <row r="54" spans="1:17" ht="17.25" customHeight="1" x14ac:dyDescent="0.25">
      <c r="B54" s="9" t="s">
        <v>138</v>
      </c>
      <c r="D54" s="27">
        <f>+D55</f>
        <v>-12630463</v>
      </c>
      <c r="E54" s="9"/>
      <c r="F54" s="132">
        <f>+F55</f>
        <v>-8450870</v>
      </c>
      <c r="H54" s="9" t="s">
        <v>140</v>
      </c>
      <c r="J54" s="132">
        <f>+J55+J56</f>
        <v>22221139</v>
      </c>
      <c r="L54" s="132">
        <f>+L55+L56</f>
        <v>25924336</v>
      </c>
      <c r="N54" s="7"/>
      <c r="P54" s="7"/>
    </row>
    <row r="55" spans="1:17" ht="12" customHeight="1" x14ac:dyDescent="0.25">
      <c r="B55" s="5" t="s">
        <v>139</v>
      </c>
      <c r="D55" s="104">
        <v>-12630463</v>
      </c>
      <c r="F55" s="18">
        <v>-8450870</v>
      </c>
      <c r="H55" s="5" t="s">
        <v>141</v>
      </c>
      <c r="J55" s="30">
        <v>9414746</v>
      </c>
      <c r="L55" s="18">
        <v>16166258</v>
      </c>
      <c r="N55" s="7"/>
    </row>
    <row r="56" spans="1:17" ht="15" customHeight="1" x14ac:dyDescent="0.25">
      <c r="H56" s="5" t="s">
        <v>142</v>
      </c>
      <c r="J56" s="30">
        <v>12806393</v>
      </c>
      <c r="L56" s="18">
        <v>9758078</v>
      </c>
      <c r="N56" s="7"/>
    </row>
    <row r="57" spans="1:17" x14ac:dyDescent="0.25">
      <c r="D57" s="37"/>
      <c r="F57" s="18"/>
      <c r="H57" s="9" t="s">
        <v>143</v>
      </c>
      <c r="J57" s="137">
        <f>+J58+J59</f>
        <v>-40693786</v>
      </c>
      <c r="L57" s="132">
        <f>+L58+L59</f>
        <v>-25924336</v>
      </c>
      <c r="N57" s="7"/>
    </row>
    <row r="58" spans="1:17" ht="12.75" customHeight="1" x14ac:dyDescent="0.25">
      <c r="D58" s="37"/>
      <c r="H58" s="5" t="s">
        <v>170</v>
      </c>
      <c r="J58" s="30">
        <v>-18472647</v>
      </c>
      <c r="L58" s="18">
        <v>-25924336</v>
      </c>
      <c r="N58" s="7"/>
    </row>
    <row r="59" spans="1:17" x14ac:dyDescent="0.25">
      <c r="H59" s="5" t="s">
        <v>145</v>
      </c>
      <c r="J59" s="30">
        <v>-22221139</v>
      </c>
      <c r="L59" s="18">
        <v>0</v>
      </c>
    </row>
    <row r="60" spans="1:17" x14ac:dyDescent="0.25">
      <c r="E60" s="4"/>
      <c r="F60" s="4"/>
      <c r="K60" s="6"/>
      <c r="L60" s="6"/>
      <c r="Q60" s="7"/>
    </row>
    <row r="61" spans="1:17" x14ac:dyDescent="0.25">
      <c r="E61" s="4"/>
      <c r="F61" s="4"/>
      <c r="K61" s="6"/>
      <c r="L61" s="6"/>
      <c r="Q61" s="7"/>
    </row>
    <row r="62" spans="1:17" x14ac:dyDescent="0.25">
      <c r="E62" s="4"/>
      <c r="F62" s="4"/>
      <c r="K62" s="6"/>
      <c r="L62" s="6"/>
      <c r="Q62" s="7"/>
    </row>
    <row r="63" spans="1:17" ht="12.75" customHeight="1" x14ac:dyDescent="0.25">
      <c r="A63" s="10"/>
      <c r="K63" s="38"/>
      <c r="L63" s="6"/>
    </row>
    <row r="64" spans="1:17" ht="13.5" customHeight="1" x14ac:dyDescent="0.25">
      <c r="A64" s="10"/>
      <c r="B64" s="2"/>
      <c r="C64" s="2"/>
      <c r="D64" s="3"/>
      <c r="H64" s="2"/>
      <c r="I64" s="2"/>
      <c r="J64" s="3"/>
      <c r="K64" s="11"/>
      <c r="L64" s="6"/>
    </row>
    <row r="65" spans="1:19" ht="13.5" customHeight="1" x14ac:dyDescent="0.25">
      <c r="A65" s="10"/>
      <c r="B65" s="9" t="s">
        <v>21</v>
      </c>
      <c r="D65" s="9"/>
      <c r="E65" s="38"/>
      <c r="F65" s="38"/>
      <c r="H65" s="9" t="s">
        <v>22</v>
      </c>
      <c r="I65" s="5"/>
      <c r="J65" s="9"/>
      <c r="K65" s="11"/>
      <c r="L65" s="6"/>
    </row>
    <row r="66" spans="1:19" ht="14.25" customHeight="1" x14ac:dyDescent="0.25">
      <c r="A66" s="10"/>
      <c r="B66" s="5" t="s">
        <v>37</v>
      </c>
      <c r="D66" s="5"/>
      <c r="E66" s="11"/>
      <c r="F66" s="11"/>
      <c r="H66" s="5" t="s">
        <v>61</v>
      </c>
      <c r="I66" s="5"/>
      <c r="K66" s="11"/>
      <c r="L66" s="6"/>
      <c r="Q66" s="101"/>
    </row>
    <row r="67" spans="1:19" ht="9.75" customHeight="1" x14ac:dyDescent="0.25">
      <c r="B67" s="5" t="s">
        <v>45</v>
      </c>
      <c r="D67" s="5"/>
      <c r="E67" s="11"/>
      <c r="F67" s="11"/>
      <c r="H67" s="5" t="s">
        <v>62</v>
      </c>
      <c r="I67" s="5"/>
    </row>
    <row r="68" spans="1:19" ht="11.25" customHeight="1" x14ac:dyDescent="0.25">
      <c r="D68" s="5"/>
      <c r="E68" s="11"/>
      <c r="F68" s="11"/>
      <c r="I68" s="5"/>
      <c r="N68" s="7"/>
    </row>
    <row r="69" spans="1:19" s="10" customFormat="1" ht="5.25" customHeight="1" x14ac:dyDescent="0.25">
      <c r="A69" s="5"/>
      <c r="B69" s="5"/>
      <c r="C69" s="5"/>
      <c r="D69" s="13"/>
      <c r="E69" s="5"/>
      <c r="F69" s="5"/>
      <c r="G69" s="5"/>
      <c r="H69" s="5"/>
      <c r="I69" s="16"/>
      <c r="J69" s="5"/>
      <c r="K69" s="5"/>
      <c r="L69" s="5"/>
      <c r="N69" s="25"/>
      <c r="Q69" s="5"/>
      <c r="S69" s="25"/>
    </row>
    <row r="70" spans="1:19" s="10" customFormat="1" ht="16.5" x14ac:dyDescent="0.25">
      <c r="A70" s="5"/>
      <c r="B70" s="56" t="s">
        <v>44</v>
      </c>
      <c r="C70" s="5"/>
      <c r="D70" s="13"/>
      <c r="E70" s="5"/>
      <c r="F70" s="5"/>
      <c r="G70" s="5"/>
      <c r="H70" s="5"/>
      <c r="I70" s="16"/>
      <c r="J70" s="5"/>
      <c r="K70" s="5"/>
      <c r="L70" s="5"/>
      <c r="N70" s="25"/>
      <c r="Q70" s="5"/>
      <c r="S70" s="25"/>
    </row>
    <row r="71" spans="1:19" s="10" customFormat="1" ht="16.5" x14ac:dyDescent="0.25">
      <c r="A71" s="5"/>
      <c r="B71" s="5"/>
      <c r="C71" s="5"/>
      <c r="D71" s="13"/>
      <c r="E71" s="5"/>
      <c r="F71" s="5"/>
      <c r="G71" s="5"/>
      <c r="H71" s="5"/>
      <c r="I71" s="16"/>
      <c r="J71" s="5"/>
      <c r="K71" s="5"/>
      <c r="L71" s="5"/>
      <c r="N71" s="25"/>
      <c r="Q71" s="5"/>
      <c r="S71" s="25"/>
    </row>
    <row r="72" spans="1:19" s="10" customFormat="1" ht="16.5" x14ac:dyDescent="0.25">
      <c r="A72" s="5"/>
      <c r="G72" s="5"/>
      <c r="H72" s="5"/>
      <c r="I72" s="16"/>
      <c r="J72" s="5"/>
      <c r="K72" s="5"/>
      <c r="L72" s="5"/>
      <c r="N72" s="25"/>
      <c r="S72" s="25"/>
    </row>
    <row r="73" spans="1:19" s="10" customFormat="1" ht="16.5" x14ac:dyDescent="0.25">
      <c r="A73" s="5"/>
      <c r="G73" s="5"/>
      <c r="H73" s="5"/>
      <c r="I73" s="16"/>
      <c r="J73" s="5"/>
      <c r="K73" s="5"/>
      <c r="L73" s="5"/>
      <c r="N73" s="25"/>
      <c r="S73" s="25"/>
    </row>
    <row r="74" spans="1:19" ht="16.5" x14ac:dyDescent="0.25">
      <c r="Q74" s="10"/>
    </row>
    <row r="75" spans="1:19" ht="16.5" x14ac:dyDescent="0.25">
      <c r="D75" s="5"/>
      <c r="Q75" s="10"/>
    </row>
    <row r="76" spans="1:19" ht="16.5" x14ac:dyDescent="0.25">
      <c r="Q76" s="10"/>
    </row>
  </sheetData>
  <mergeCells count="15">
    <mergeCell ref="H8:H9"/>
    <mergeCell ref="I8:I9"/>
    <mergeCell ref="L52:L53"/>
    <mergeCell ref="B1:L1"/>
    <mergeCell ref="B2:L2"/>
    <mergeCell ref="B3:L3"/>
    <mergeCell ref="B4:L4"/>
    <mergeCell ref="B5:L5"/>
    <mergeCell ref="D18:D19"/>
    <mergeCell ref="F18:F19"/>
    <mergeCell ref="D20:D21"/>
    <mergeCell ref="B8:B9"/>
    <mergeCell ref="C8:C9"/>
    <mergeCell ref="F20:F21"/>
    <mergeCell ref="J52:J53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"/>
  <sheetViews>
    <sheetView topLeftCell="A56" zoomScaleNormal="100" workbookViewId="0">
      <selection activeCell="L48" sqref="L48"/>
    </sheetView>
  </sheetViews>
  <sheetFormatPr baseColWidth="10" defaultRowHeight="12.75" x14ac:dyDescent="0.25"/>
  <cols>
    <col min="1" max="1" width="1.7109375" style="5" customWidth="1"/>
    <col min="2" max="5" width="11.28515625" style="5" customWidth="1"/>
    <col min="6" max="6" width="4.7109375" style="4" customWidth="1"/>
    <col min="7" max="7" width="13.85546875" style="5" customWidth="1"/>
    <col min="8" max="8" width="4.7109375" style="19" customWidth="1"/>
    <col min="9" max="9" width="15.7109375" style="5" customWidth="1"/>
    <col min="10" max="10" width="1.7109375" style="5" customWidth="1"/>
    <col min="11" max="11" width="12" style="5" bestFit="1" customWidth="1"/>
    <col min="12" max="12" width="15" style="5" bestFit="1" customWidth="1"/>
    <col min="13" max="13" width="11.42578125" style="5"/>
    <col min="14" max="14" width="16.42578125" style="7" customWidth="1"/>
    <col min="15" max="16384" width="11.42578125" style="5"/>
  </cols>
  <sheetData>
    <row r="1" spans="2:13" ht="15" customHeight="1" x14ac:dyDescent="0.25">
      <c r="B1" s="153" t="s">
        <v>40</v>
      </c>
      <c r="C1" s="153"/>
      <c r="D1" s="153"/>
      <c r="E1" s="153"/>
      <c r="F1" s="153"/>
      <c r="G1" s="153"/>
      <c r="H1" s="153"/>
      <c r="I1" s="153"/>
      <c r="M1" s="5">
        <v>1000</v>
      </c>
    </row>
    <row r="2" spans="2:13" ht="15" customHeight="1" x14ac:dyDescent="0.25">
      <c r="B2" s="153" t="s">
        <v>10</v>
      </c>
      <c r="C2" s="153"/>
      <c r="D2" s="153"/>
      <c r="E2" s="153"/>
      <c r="F2" s="153"/>
      <c r="G2" s="153"/>
      <c r="H2" s="153"/>
      <c r="I2" s="153"/>
    </row>
    <row r="3" spans="2:13" ht="15" customHeight="1" x14ac:dyDescent="0.25">
      <c r="B3" s="153" t="s">
        <v>173</v>
      </c>
      <c r="C3" s="153"/>
      <c r="D3" s="153"/>
      <c r="E3" s="153"/>
      <c r="F3" s="153"/>
      <c r="G3" s="153"/>
      <c r="H3" s="153"/>
      <c r="I3" s="153"/>
    </row>
    <row r="4" spans="2:13" ht="15" customHeight="1" x14ac:dyDescent="0.25">
      <c r="B4" s="153" t="s">
        <v>31</v>
      </c>
      <c r="C4" s="153"/>
      <c r="D4" s="153"/>
      <c r="E4" s="153"/>
      <c r="F4" s="153"/>
      <c r="G4" s="153"/>
      <c r="H4" s="153"/>
      <c r="I4" s="153"/>
    </row>
    <row r="5" spans="2:13" ht="15" customHeight="1" x14ac:dyDescent="0.25">
      <c r="B5" s="153" t="s">
        <v>32</v>
      </c>
      <c r="C5" s="153"/>
      <c r="D5" s="153"/>
      <c r="E5" s="153"/>
      <c r="F5" s="153"/>
      <c r="G5" s="153"/>
      <c r="H5" s="153"/>
      <c r="I5" s="153"/>
    </row>
    <row r="6" spans="2:13" ht="12" customHeight="1" x14ac:dyDescent="0.25"/>
    <row r="7" spans="2:13" ht="15" customHeight="1" x14ac:dyDescent="0.25">
      <c r="B7" s="151" t="s">
        <v>30</v>
      </c>
      <c r="C7" s="151"/>
      <c r="D7" s="151"/>
      <c r="E7" s="151"/>
      <c r="F7" s="151"/>
      <c r="G7" s="53" t="s">
        <v>27</v>
      </c>
      <c r="H7" s="38"/>
      <c r="I7" s="53" t="s">
        <v>28</v>
      </c>
      <c r="M7" s="68"/>
    </row>
    <row r="8" spans="2:13" ht="15" customHeight="1" x14ac:dyDescent="0.25">
      <c r="B8" s="151"/>
      <c r="C8" s="151"/>
      <c r="D8" s="151"/>
      <c r="E8" s="151"/>
      <c r="F8" s="151"/>
      <c r="G8" s="26">
        <v>42735</v>
      </c>
      <c r="H8" s="12"/>
      <c r="I8" s="26">
        <v>42369</v>
      </c>
    </row>
    <row r="9" spans="2:13" ht="10.5" customHeight="1" x14ac:dyDescent="0.25"/>
    <row r="10" spans="2:13" ht="15" customHeight="1" x14ac:dyDescent="0.25">
      <c r="B10" s="9" t="s">
        <v>12</v>
      </c>
      <c r="G10" s="19"/>
      <c r="H10" s="5"/>
    </row>
    <row r="11" spans="2:13" ht="8.25" customHeight="1" x14ac:dyDescent="0.25">
      <c r="B11" s="9"/>
      <c r="G11" s="19"/>
      <c r="H11" s="5"/>
    </row>
    <row r="12" spans="2:13" ht="15" customHeight="1" x14ac:dyDescent="0.25">
      <c r="B12" s="9" t="s">
        <v>23</v>
      </c>
      <c r="F12" s="38"/>
      <c r="G12" s="15">
        <f>G18+G14+G22</f>
        <v>19853715</v>
      </c>
      <c r="H12" s="5"/>
      <c r="I12" s="15">
        <f>I14+I18+I22</f>
        <v>21184583</v>
      </c>
      <c r="K12" s="139"/>
      <c r="L12" s="18"/>
      <c r="M12" s="18"/>
    </row>
    <row r="13" spans="2:13" ht="12" customHeight="1" x14ac:dyDescent="0.25">
      <c r="F13" s="38"/>
      <c r="G13" s="19"/>
      <c r="I13" s="19"/>
      <c r="L13" s="35"/>
    </row>
    <row r="14" spans="2:13" ht="14.25" customHeight="1" x14ac:dyDescent="0.25">
      <c r="B14" s="9" t="s">
        <v>171</v>
      </c>
      <c r="F14" s="114"/>
      <c r="G14" s="17">
        <f>+G15</f>
        <v>15258</v>
      </c>
      <c r="H14" s="5"/>
      <c r="I14" s="17">
        <f>+I15</f>
        <v>829</v>
      </c>
      <c r="L14" s="35"/>
    </row>
    <row r="15" spans="2:13" ht="14.25" customHeight="1" x14ac:dyDescent="0.25">
      <c r="B15" s="5" t="s">
        <v>154</v>
      </c>
      <c r="F15" s="136"/>
      <c r="G15" s="135">
        <v>15258</v>
      </c>
      <c r="H15" s="5"/>
      <c r="I15" s="135">
        <v>829</v>
      </c>
      <c r="L15" s="35"/>
    </row>
    <row r="16" spans="2:13" ht="4.5" customHeight="1" x14ac:dyDescent="0.25">
      <c r="F16" s="136"/>
      <c r="G16" s="19"/>
      <c r="I16" s="19"/>
      <c r="L16" s="35"/>
    </row>
    <row r="17" spans="2:13" ht="7.5" customHeight="1" x14ac:dyDescent="0.25">
      <c r="F17" s="136"/>
      <c r="G17" s="19"/>
      <c r="I17" s="19"/>
      <c r="L17" s="35"/>
    </row>
    <row r="18" spans="2:13" ht="15" customHeight="1" x14ac:dyDescent="0.25">
      <c r="B18" s="9" t="s">
        <v>11</v>
      </c>
      <c r="F18" s="38"/>
      <c r="G18" s="17">
        <f>+G19+G20</f>
        <v>19788799</v>
      </c>
      <c r="H18" s="5"/>
      <c r="I18" s="17">
        <f>+I19+I20</f>
        <v>21111373</v>
      </c>
    </row>
    <row r="19" spans="2:13" ht="15" customHeight="1" x14ac:dyDescent="0.25">
      <c r="B19" s="5" t="s">
        <v>13</v>
      </c>
      <c r="F19" s="38"/>
      <c r="G19" s="66">
        <v>19754368</v>
      </c>
      <c r="H19" s="5"/>
      <c r="I19" s="50">
        <v>21078873</v>
      </c>
    </row>
    <row r="20" spans="2:13" ht="15" customHeight="1" x14ac:dyDescent="0.25">
      <c r="B20" s="5" t="s">
        <v>74</v>
      </c>
      <c r="F20" s="38"/>
      <c r="G20" s="66">
        <v>34431</v>
      </c>
      <c r="H20" s="5"/>
      <c r="I20" s="50">
        <v>32500</v>
      </c>
    </row>
    <row r="21" spans="2:13" ht="8.25" customHeight="1" x14ac:dyDescent="0.25">
      <c r="F21" s="38"/>
      <c r="G21" s="13"/>
      <c r="H21" s="5"/>
      <c r="I21" s="13"/>
    </row>
    <row r="22" spans="2:13" ht="15" customHeight="1" x14ac:dyDescent="0.25">
      <c r="B22" s="9" t="s">
        <v>55</v>
      </c>
      <c r="F22" s="38"/>
      <c r="G22" s="17">
        <f>SUM(G23:G24)</f>
        <v>49658</v>
      </c>
      <c r="H22" s="5"/>
      <c r="I22" s="17">
        <f>SUM(I23:I24)</f>
        <v>72381</v>
      </c>
      <c r="L22" s="18"/>
    </row>
    <row r="23" spans="2:13" ht="15" customHeight="1" x14ac:dyDescent="0.25">
      <c r="B23" s="5" t="s">
        <v>58</v>
      </c>
      <c r="F23" s="38"/>
      <c r="G23" s="66">
        <v>49639</v>
      </c>
      <c r="H23" s="5"/>
      <c r="I23" s="66">
        <v>72381</v>
      </c>
    </row>
    <row r="24" spans="2:13" ht="12" customHeight="1" x14ac:dyDescent="0.25">
      <c r="B24" s="5" t="s">
        <v>164</v>
      </c>
      <c r="F24" s="65"/>
      <c r="G24" s="66">
        <v>19</v>
      </c>
      <c r="H24" s="5"/>
      <c r="I24" s="73">
        <v>0</v>
      </c>
    </row>
    <row r="25" spans="2:13" ht="8.25" customHeight="1" x14ac:dyDescent="0.25">
      <c r="F25" s="38"/>
      <c r="G25" s="66"/>
      <c r="H25" s="5"/>
      <c r="I25" s="50"/>
    </row>
    <row r="26" spans="2:13" ht="6.75" customHeight="1" x14ac:dyDescent="0.25">
      <c r="F26" s="38"/>
      <c r="G26" s="13"/>
      <c r="H26" s="5"/>
      <c r="I26" s="13"/>
    </row>
    <row r="27" spans="2:13" ht="15" customHeight="1" x14ac:dyDescent="0.25">
      <c r="B27" s="9" t="s">
        <v>14</v>
      </c>
      <c r="F27" s="38"/>
      <c r="G27" s="15">
        <f>+G29+G37+G42+G47</f>
        <v>18076352</v>
      </c>
      <c r="H27" s="5"/>
      <c r="I27" s="15">
        <f>+I29+I37+I42+I47</f>
        <v>22554137</v>
      </c>
      <c r="K27" s="139"/>
      <c r="L27" s="35"/>
      <c r="M27" s="18"/>
    </row>
    <row r="28" spans="2:13" ht="13.5" customHeight="1" x14ac:dyDescent="0.25">
      <c r="F28" s="38"/>
      <c r="G28" s="31"/>
      <c r="H28" s="5"/>
      <c r="I28" s="31"/>
      <c r="K28" s="139"/>
    </row>
    <row r="29" spans="2:13" ht="15" customHeight="1" x14ac:dyDescent="0.25">
      <c r="B29" s="9" t="s">
        <v>15</v>
      </c>
      <c r="F29" s="38"/>
      <c r="G29" s="15">
        <f>SUM(G30:G35)</f>
        <v>7823980</v>
      </c>
      <c r="H29" s="5"/>
      <c r="I29" s="17">
        <f>SUM(I30:I35)</f>
        <v>8204240</v>
      </c>
    </row>
    <row r="30" spans="2:13" ht="15" customHeight="1" x14ac:dyDescent="0.25">
      <c r="B30" s="5" t="s">
        <v>16</v>
      </c>
      <c r="F30" s="38"/>
      <c r="G30" s="66">
        <v>4751243</v>
      </c>
      <c r="H30" s="5"/>
      <c r="I30" s="50">
        <v>4628841</v>
      </c>
    </row>
    <row r="31" spans="2:13" ht="15" customHeight="1" x14ac:dyDescent="0.25">
      <c r="B31" s="5" t="s">
        <v>43</v>
      </c>
      <c r="F31" s="38"/>
      <c r="G31" s="66">
        <v>0</v>
      </c>
      <c r="H31" s="5"/>
      <c r="I31" s="50">
        <v>0</v>
      </c>
    </row>
    <row r="32" spans="2:13" ht="15" customHeight="1" x14ac:dyDescent="0.25">
      <c r="B32" s="5" t="s">
        <v>17</v>
      </c>
      <c r="F32" s="38"/>
      <c r="G32" s="66">
        <v>649964</v>
      </c>
      <c r="H32" s="5"/>
      <c r="I32" s="50">
        <v>560754</v>
      </c>
    </row>
    <row r="33" spans="2:9" ht="15" customHeight="1" x14ac:dyDescent="0.25">
      <c r="B33" s="5" t="s">
        <v>18</v>
      </c>
      <c r="F33" s="38"/>
      <c r="G33" s="66">
        <v>132049</v>
      </c>
      <c r="H33" s="5"/>
      <c r="I33" s="50">
        <v>119846</v>
      </c>
    </row>
    <row r="34" spans="2:9" ht="15" customHeight="1" x14ac:dyDescent="0.25">
      <c r="B34" s="5" t="s">
        <v>19</v>
      </c>
      <c r="F34" s="38"/>
      <c r="G34" s="66">
        <v>2262117</v>
      </c>
      <c r="H34" s="5"/>
      <c r="I34" s="50">
        <v>2864968</v>
      </c>
    </row>
    <row r="35" spans="2:9" ht="15" customHeight="1" x14ac:dyDescent="0.25">
      <c r="B35" s="5" t="s">
        <v>75</v>
      </c>
      <c r="F35" s="38"/>
      <c r="G35" s="66">
        <v>28607</v>
      </c>
      <c r="H35" s="5"/>
      <c r="I35" s="50">
        <v>29831</v>
      </c>
    </row>
    <row r="36" spans="2:9" ht="10.5" customHeight="1" x14ac:dyDescent="0.25">
      <c r="F36" s="38"/>
      <c r="G36" s="31"/>
      <c r="H36" s="5"/>
      <c r="I36" s="31"/>
    </row>
    <row r="37" spans="2:9" ht="15" customHeight="1" x14ac:dyDescent="0.25">
      <c r="B37" s="9" t="s">
        <v>39</v>
      </c>
      <c r="F37" s="38"/>
      <c r="G37" s="17">
        <f>SUM(G38:G39)</f>
        <v>10251907</v>
      </c>
      <c r="H37" s="5"/>
      <c r="I37" s="17">
        <f>+I38+I39</f>
        <v>14327765</v>
      </c>
    </row>
    <row r="38" spans="2:9" ht="15" customHeight="1" x14ac:dyDescent="0.25">
      <c r="B38" s="5" t="s">
        <v>114</v>
      </c>
      <c r="F38" s="38"/>
      <c r="G38" s="145">
        <v>0</v>
      </c>
      <c r="H38" s="5"/>
      <c r="I38" s="50">
        <v>0</v>
      </c>
    </row>
    <row r="39" spans="2:9" ht="15" customHeight="1" x14ac:dyDescent="0.25">
      <c r="B39" s="5" t="s">
        <v>19</v>
      </c>
      <c r="F39" s="65"/>
      <c r="G39" s="66">
        <v>10251907</v>
      </c>
      <c r="H39" s="5"/>
      <c r="I39" s="50">
        <v>14327765</v>
      </c>
    </row>
    <row r="40" spans="2:9" ht="5.25" customHeight="1" x14ac:dyDescent="0.25">
      <c r="F40" s="102"/>
      <c r="G40" s="104"/>
      <c r="H40" s="5"/>
      <c r="I40" s="104"/>
    </row>
    <row r="41" spans="2:9" ht="6" customHeight="1" x14ac:dyDescent="0.25">
      <c r="F41" s="38"/>
      <c r="H41" s="5"/>
      <c r="I41" s="31"/>
    </row>
    <row r="42" spans="2:9" ht="15" customHeight="1" x14ac:dyDescent="0.25">
      <c r="B42" s="9" t="s">
        <v>11</v>
      </c>
      <c r="F42" s="38"/>
      <c r="G42" s="17">
        <f>+G43+G44+G45</f>
        <v>311</v>
      </c>
      <c r="H42" s="5"/>
      <c r="I42" s="17">
        <f>+I43+I44+I45</f>
        <v>6036</v>
      </c>
    </row>
    <row r="43" spans="2:9" ht="15" customHeight="1" x14ac:dyDescent="0.25">
      <c r="B43" s="5" t="s">
        <v>54</v>
      </c>
      <c r="F43" s="38"/>
      <c r="G43" s="66">
        <v>295</v>
      </c>
      <c r="H43" s="5"/>
      <c r="I43" s="50">
        <v>0</v>
      </c>
    </row>
    <row r="44" spans="2:9" ht="15" customHeight="1" x14ac:dyDescent="0.25">
      <c r="B44" s="5" t="s">
        <v>53</v>
      </c>
      <c r="F44" s="38"/>
      <c r="G44" s="66">
        <v>16</v>
      </c>
      <c r="H44" s="5"/>
      <c r="I44" s="50">
        <v>4397</v>
      </c>
    </row>
    <row r="45" spans="2:9" ht="15" customHeight="1" x14ac:dyDescent="0.25">
      <c r="B45" s="5" t="s">
        <v>155</v>
      </c>
      <c r="F45" s="114"/>
      <c r="G45" s="113">
        <v>0</v>
      </c>
      <c r="H45" s="5"/>
      <c r="I45" s="113">
        <v>1639</v>
      </c>
    </row>
    <row r="46" spans="2:9" ht="9.75" customHeight="1" x14ac:dyDescent="0.25">
      <c r="F46" s="106"/>
      <c r="G46" s="107"/>
      <c r="H46" s="5"/>
      <c r="I46" s="107"/>
    </row>
    <row r="47" spans="2:9" ht="15" customHeight="1" x14ac:dyDescent="0.25">
      <c r="B47" s="9" t="s">
        <v>147</v>
      </c>
      <c r="F47" s="106"/>
      <c r="G47" s="17">
        <f>+G48+G49+G50</f>
        <v>154</v>
      </c>
      <c r="H47" s="5"/>
      <c r="I47" s="17">
        <f>+I48+I49+I50</f>
        <v>16096</v>
      </c>
    </row>
    <row r="48" spans="2:9" ht="15" customHeight="1" x14ac:dyDescent="0.25">
      <c r="B48" s="5" t="s">
        <v>148</v>
      </c>
      <c r="F48" s="114"/>
      <c r="G48" s="113">
        <v>0</v>
      </c>
      <c r="H48" s="5"/>
      <c r="I48" s="113">
        <v>0</v>
      </c>
    </row>
    <row r="49" spans="2:12" ht="15" customHeight="1" x14ac:dyDescent="0.25">
      <c r="B49" s="5" t="s">
        <v>58</v>
      </c>
      <c r="F49" s="106"/>
      <c r="G49" s="107">
        <v>154</v>
      </c>
      <c r="H49" s="5"/>
      <c r="I49" s="107">
        <v>0</v>
      </c>
    </row>
    <row r="50" spans="2:12" ht="14.25" customHeight="1" x14ac:dyDescent="0.25">
      <c r="B50" s="5" t="s">
        <v>175</v>
      </c>
      <c r="F50" s="106"/>
      <c r="G50" s="107">
        <v>0</v>
      </c>
      <c r="H50" s="5"/>
      <c r="I50" s="107">
        <v>16096</v>
      </c>
    </row>
    <row r="51" spans="2:12" ht="3.75" customHeight="1" x14ac:dyDescent="0.25">
      <c r="F51" s="38"/>
      <c r="G51" s="13"/>
      <c r="H51" s="5"/>
      <c r="I51" s="13"/>
    </row>
    <row r="52" spans="2:12" ht="8.25" customHeight="1" x14ac:dyDescent="0.25">
      <c r="F52" s="38"/>
      <c r="G52" s="31"/>
      <c r="H52" s="5"/>
      <c r="I52" s="31"/>
    </row>
    <row r="53" spans="2:12" ht="15" customHeight="1" x14ac:dyDescent="0.25">
      <c r="B53" s="9" t="s">
        <v>24</v>
      </c>
      <c r="F53" s="38"/>
      <c r="G53" s="15">
        <f>+G12-G27</f>
        <v>1777363</v>
      </c>
      <c r="H53" s="5"/>
      <c r="I53" s="15">
        <f>+I12-I27</f>
        <v>-1369554</v>
      </c>
    </row>
    <row r="54" spans="2:12" ht="15" customHeight="1" x14ac:dyDescent="0.25">
      <c r="B54" s="9"/>
      <c r="F54" s="38"/>
      <c r="G54" s="15"/>
      <c r="H54" s="5"/>
      <c r="I54" s="17"/>
      <c r="L54" s="18"/>
    </row>
    <row r="55" spans="2:12" ht="15" customHeight="1" x14ac:dyDescent="0.25">
      <c r="B55" s="9" t="s">
        <v>35</v>
      </c>
      <c r="F55" s="38"/>
      <c r="G55" s="15">
        <f>+G53</f>
        <v>1777363</v>
      </c>
      <c r="H55" s="5"/>
      <c r="I55" s="15">
        <f>+I53</f>
        <v>-1369554</v>
      </c>
    </row>
    <row r="56" spans="2:12" ht="8.25" customHeight="1" x14ac:dyDescent="0.25">
      <c r="B56" s="9"/>
      <c r="F56" s="38"/>
      <c r="G56" s="20"/>
      <c r="H56" s="5"/>
      <c r="I56" s="27"/>
    </row>
    <row r="57" spans="2:12" ht="10.5" customHeight="1" x14ac:dyDescent="0.25">
      <c r="B57" s="9"/>
      <c r="F57" s="38"/>
      <c r="G57" s="20"/>
      <c r="H57" s="5"/>
      <c r="I57" s="27"/>
      <c r="L57" s="18"/>
    </row>
    <row r="58" spans="2:12" ht="15" customHeight="1" x14ac:dyDescent="0.25">
      <c r="B58" s="9" t="s">
        <v>51</v>
      </c>
      <c r="F58" s="38"/>
      <c r="G58" s="17">
        <f>+G60</f>
        <v>0</v>
      </c>
      <c r="H58" s="5"/>
      <c r="I58" s="17">
        <f>+I60</f>
        <v>4388</v>
      </c>
    </row>
    <row r="59" spans="2:12" ht="12" customHeight="1" x14ac:dyDescent="0.25">
      <c r="B59" s="9"/>
      <c r="F59" s="38"/>
      <c r="G59" s="31"/>
      <c r="H59" s="5"/>
      <c r="I59" s="31"/>
    </row>
    <row r="60" spans="2:12" ht="15" customHeight="1" x14ac:dyDescent="0.25">
      <c r="B60" s="9" t="s">
        <v>52</v>
      </c>
      <c r="F60" s="38"/>
      <c r="G60" s="17">
        <f>+G61</f>
        <v>0</v>
      </c>
      <c r="H60" s="5"/>
      <c r="I60" s="17">
        <f>+I61</f>
        <v>4388</v>
      </c>
    </row>
    <row r="61" spans="2:12" ht="15" customHeight="1" x14ac:dyDescent="0.25">
      <c r="B61" s="5" t="s">
        <v>50</v>
      </c>
      <c r="F61" s="38"/>
      <c r="G61" s="66">
        <v>0</v>
      </c>
      <c r="H61" s="5"/>
      <c r="I61" s="50">
        <v>4388</v>
      </c>
    </row>
    <row r="62" spans="2:12" ht="12.75" customHeight="1" x14ac:dyDescent="0.25">
      <c r="F62" s="38"/>
      <c r="G62" s="66"/>
      <c r="H62" s="5"/>
      <c r="I62" s="50"/>
    </row>
    <row r="63" spans="2:12" ht="15" customHeight="1" x14ac:dyDescent="0.25">
      <c r="B63" s="9" t="s">
        <v>71</v>
      </c>
      <c r="F63" s="38"/>
      <c r="G63" s="17">
        <f>+G64</f>
        <v>4613</v>
      </c>
      <c r="H63" s="5"/>
      <c r="I63" s="17">
        <f>+I64</f>
        <v>0</v>
      </c>
    </row>
    <row r="64" spans="2:12" ht="15" customHeight="1" x14ac:dyDescent="0.25">
      <c r="B64" s="5" t="s">
        <v>72</v>
      </c>
      <c r="F64" s="38"/>
      <c r="G64" s="66">
        <v>4613</v>
      </c>
      <c r="H64" s="5"/>
      <c r="I64" s="50">
        <v>0</v>
      </c>
    </row>
    <row r="65" spans="2:14" ht="10.5" customHeight="1" x14ac:dyDescent="0.25">
      <c r="F65" s="109"/>
      <c r="G65" s="110"/>
      <c r="H65" s="5"/>
      <c r="I65" s="110"/>
    </row>
    <row r="66" spans="2:14" ht="15" customHeight="1" x14ac:dyDescent="0.25">
      <c r="B66" s="9" t="s">
        <v>71</v>
      </c>
      <c r="F66" s="109"/>
      <c r="G66" s="17">
        <f>+G67</f>
        <v>0</v>
      </c>
      <c r="H66" s="5"/>
      <c r="I66" s="17">
        <f>+I67</f>
        <v>-6137</v>
      </c>
    </row>
    <row r="67" spans="2:14" ht="15" customHeight="1" x14ac:dyDescent="0.25">
      <c r="B67" s="5" t="s">
        <v>150</v>
      </c>
      <c r="F67" s="109"/>
      <c r="G67" s="110">
        <v>0</v>
      </c>
      <c r="H67" s="5"/>
      <c r="I67" s="110">
        <v>-6137</v>
      </c>
    </row>
    <row r="68" spans="2:14" ht="7.5" customHeight="1" x14ac:dyDescent="0.25">
      <c r="F68" s="38"/>
      <c r="G68" s="66"/>
      <c r="H68" s="5"/>
      <c r="I68" s="50"/>
    </row>
    <row r="69" spans="2:14" ht="6" customHeight="1" x14ac:dyDescent="0.25">
      <c r="F69" s="38"/>
      <c r="G69" s="31"/>
      <c r="H69" s="5"/>
      <c r="I69" s="31"/>
    </row>
    <row r="70" spans="2:14" ht="15" customHeight="1" x14ac:dyDescent="0.25">
      <c r="B70" s="54" t="s">
        <v>25</v>
      </c>
      <c r="C70" s="1"/>
      <c r="D70" s="1"/>
      <c r="E70" s="1"/>
      <c r="F70" s="38"/>
      <c r="G70" s="57">
        <f>+G55+G60+G63-G67</f>
        <v>1781976</v>
      </c>
      <c r="H70" s="5"/>
      <c r="I70" s="57">
        <f>+I55+I60+I64-I67</f>
        <v>-1359029</v>
      </c>
      <c r="K70" s="18"/>
      <c r="L70" s="7"/>
    </row>
    <row r="71" spans="2:14" x14ac:dyDescent="0.25">
      <c r="G71" s="13"/>
      <c r="H71" s="5"/>
      <c r="L71" s="7"/>
    </row>
    <row r="72" spans="2:14" ht="12.75" customHeight="1" x14ac:dyDescent="0.25">
      <c r="G72" s="35"/>
      <c r="I72" s="35"/>
      <c r="L72" s="7"/>
      <c r="M72" s="100"/>
    </row>
    <row r="73" spans="2:14" ht="12.75" customHeight="1" x14ac:dyDescent="0.25">
      <c r="G73" s="35"/>
      <c r="I73" s="35"/>
      <c r="L73" s="7"/>
      <c r="M73" s="100"/>
    </row>
    <row r="74" spans="2:14" ht="12.75" customHeight="1" x14ac:dyDescent="0.25">
      <c r="G74" s="35"/>
    </row>
    <row r="75" spans="2:14" x14ac:dyDescent="0.25">
      <c r="B75" s="2"/>
      <c r="C75" s="2"/>
      <c r="D75" s="2"/>
      <c r="F75" s="5"/>
      <c r="G75" s="2"/>
      <c r="H75" s="2"/>
      <c r="I75" s="2"/>
    </row>
    <row r="76" spans="2:14" s="10" customFormat="1" ht="15" customHeight="1" x14ac:dyDescent="0.25">
      <c r="B76" s="160" t="s">
        <v>21</v>
      </c>
      <c r="C76" s="160"/>
      <c r="D76" s="160"/>
      <c r="E76" s="9"/>
      <c r="F76" s="9"/>
      <c r="G76" s="160" t="s">
        <v>22</v>
      </c>
      <c r="H76" s="160"/>
      <c r="I76" s="160"/>
      <c r="J76" s="8"/>
      <c r="N76" s="25"/>
    </row>
    <row r="77" spans="2:14" s="10" customFormat="1" ht="13.5" customHeight="1" x14ac:dyDescent="0.25">
      <c r="B77" s="161" t="s">
        <v>36</v>
      </c>
      <c r="C77" s="161"/>
      <c r="D77" s="161"/>
      <c r="E77" s="5"/>
      <c r="F77" s="5"/>
      <c r="G77" s="161" t="s">
        <v>61</v>
      </c>
      <c r="H77" s="161"/>
      <c r="I77" s="161"/>
      <c r="N77" s="25"/>
    </row>
    <row r="78" spans="2:14" s="10" customFormat="1" ht="15.75" customHeight="1" x14ac:dyDescent="0.25">
      <c r="B78" s="161" t="s">
        <v>45</v>
      </c>
      <c r="C78" s="161"/>
      <c r="D78" s="161"/>
      <c r="E78" s="5"/>
      <c r="F78" s="5"/>
      <c r="G78" s="161" t="s">
        <v>62</v>
      </c>
      <c r="H78" s="161"/>
      <c r="I78" s="161"/>
      <c r="N78" s="25"/>
    </row>
    <row r="79" spans="2:14" s="10" customFormat="1" ht="12" customHeight="1" x14ac:dyDescent="0.25">
      <c r="B79" s="67"/>
      <c r="C79" s="58"/>
      <c r="D79" s="58"/>
      <c r="E79" s="5"/>
      <c r="F79" s="5"/>
      <c r="G79" s="58"/>
      <c r="H79" s="58"/>
      <c r="I79" s="58"/>
      <c r="N79" s="25"/>
    </row>
    <row r="80" spans="2:14" x14ac:dyDescent="0.25">
      <c r="B80" s="56" t="s">
        <v>44</v>
      </c>
    </row>
  </sheetData>
  <mergeCells count="13">
    <mergeCell ref="B7:E8"/>
    <mergeCell ref="F7:F8"/>
    <mergeCell ref="B1:I1"/>
    <mergeCell ref="B2:I2"/>
    <mergeCell ref="B3:I3"/>
    <mergeCell ref="B4:I4"/>
    <mergeCell ref="B5:I5"/>
    <mergeCell ref="G76:I76"/>
    <mergeCell ref="G77:I77"/>
    <mergeCell ref="G78:I78"/>
    <mergeCell ref="B76:D76"/>
    <mergeCell ref="B77:D77"/>
    <mergeCell ref="B78:D78"/>
  </mergeCells>
  <printOptions horizontalCentered="1"/>
  <pageMargins left="0.78740157480314965" right="0.78740157480314965" top="0.78740157480314965" bottom="0.59055118110236227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M25" sqref="M25"/>
    </sheetView>
  </sheetViews>
  <sheetFormatPr baseColWidth="10" defaultRowHeight="12.75" x14ac:dyDescent="0.2"/>
  <cols>
    <col min="1" max="1" width="1.7109375" style="39" customWidth="1"/>
    <col min="2" max="3" width="11.7109375" style="39" customWidth="1"/>
    <col min="4" max="4" width="6.7109375" style="39" customWidth="1"/>
    <col min="5" max="5" width="8.7109375" style="39" customWidth="1"/>
    <col min="6" max="6" width="3" style="39" customWidth="1"/>
    <col min="7" max="7" width="11.7109375" style="39" customWidth="1"/>
    <col min="8" max="8" width="2.7109375" style="39" customWidth="1"/>
    <col min="9" max="9" width="14.85546875" style="39" customWidth="1"/>
    <col min="10" max="10" width="2.7109375" style="39" customWidth="1"/>
    <col min="11" max="11" width="12.28515625" style="87" customWidth="1"/>
    <col min="12" max="13" width="11.42578125" style="39"/>
    <col min="14" max="14" width="11.7109375" style="61" bestFit="1" customWidth="1"/>
    <col min="15" max="15" width="12" style="61" bestFit="1" customWidth="1"/>
    <col min="16" max="16" width="12.5703125" style="61" bestFit="1" customWidth="1"/>
    <col min="17" max="16384" width="11.42578125" style="39"/>
  </cols>
  <sheetData>
    <row r="1" spans="1:16" x14ac:dyDescent="0.2">
      <c r="A1" s="5"/>
      <c r="B1" s="153" t="s">
        <v>111</v>
      </c>
      <c r="C1" s="153"/>
      <c r="D1" s="153"/>
      <c r="E1" s="153"/>
      <c r="F1" s="153"/>
      <c r="G1" s="153"/>
      <c r="H1" s="153"/>
      <c r="I1" s="153"/>
      <c r="J1" s="153"/>
      <c r="K1" s="153"/>
    </row>
    <row r="2" spans="1:16" x14ac:dyDescent="0.2">
      <c r="A2" s="5"/>
      <c r="B2" s="153" t="s">
        <v>77</v>
      </c>
      <c r="C2" s="153"/>
      <c r="D2" s="153"/>
      <c r="E2" s="153"/>
      <c r="F2" s="153"/>
      <c r="G2" s="153"/>
      <c r="H2" s="153"/>
      <c r="I2" s="153"/>
      <c r="J2" s="153"/>
      <c r="K2" s="153"/>
    </row>
    <row r="3" spans="1:16" x14ac:dyDescent="0.2">
      <c r="A3" s="5"/>
      <c r="B3" s="153" t="s">
        <v>174</v>
      </c>
      <c r="C3" s="153"/>
      <c r="D3" s="153"/>
      <c r="E3" s="153"/>
      <c r="F3" s="153"/>
      <c r="G3" s="153"/>
      <c r="H3" s="153"/>
      <c r="I3" s="153"/>
      <c r="J3" s="153"/>
      <c r="K3" s="153"/>
    </row>
    <row r="4" spans="1:16" x14ac:dyDescent="0.2">
      <c r="A4" s="2"/>
      <c r="B4" s="162" t="s">
        <v>31</v>
      </c>
      <c r="C4" s="162"/>
      <c r="D4" s="162"/>
      <c r="E4" s="162"/>
      <c r="F4" s="162"/>
      <c r="G4" s="162"/>
      <c r="H4" s="162"/>
      <c r="I4" s="162"/>
      <c r="J4" s="162"/>
      <c r="K4" s="162"/>
    </row>
    <row r="5" spans="1:16" x14ac:dyDescent="0.2">
      <c r="A5" s="41"/>
      <c r="B5" s="149"/>
      <c r="C5" s="149"/>
      <c r="D5" s="149"/>
      <c r="E5" s="149"/>
      <c r="F5" s="149"/>
      <c r="G5" s="149"/>
      <c r="H5" s="149"/>
      <c r="I5" s="149"/>
      <c r="J5" s="149"/>
      <c r="K5" s="77"/>
    </row>
    <row r="6" spans="1:16" s="43" customFormat="1" x14ac:dyDescent="0.2">
      <c r="B6" s="9" t="s">
        <v>156</v>
      </c>
      <c r="C6" s="9"/>
      <c r="D6" s="9"/>
      <c r="E6" s="9"/>
      <c r="F6" s="78"/>
      <c r="G6" s="9"/>
      <c r="K6" s="79">
        <v>-35372</v>
      </c>
      <c r="L6" s="80"/>
      <c r="N6" s="81"/>
      <c r="O6" s="81"/>
      <c r="P6" s="81"/>
    </row>
    <row r="7" spans="1:16" x14ac:dyDescent="0.2">
      <c r="B7" s="5" t="s">
        <v>176</v>
      </c>
      <c r="C7" s="5"/>
      <c r="D7" s="5"/>
      <c r="E7" s="5"/>
      <c r="F7" s="4"/>
      <c r="G7" s="5"/>
      <c r="K7" s="16">
        <v>642774</v>
      </c>
    </row>
    <row r="8" spans="1:16" s="43" customFormat="1" ht="13.5" thickBot="1" x14ac:dyDescent="0.25">
      <c r="B8" s="9" t="s">
        <v>177</v>
      </c>
      <c r="C8" s="9"/>
      <c r="D8" s="9"/>
      <c r="E8" s="9"/>
      <c r="F8" s="78"/>
      <c r="G8" s="9"/>
      <c r="K8" s="82">
        <f>SUM(K6:K7)</f>
        <v>607402</v>
      </c>
      <c r="L8" s="115"/>
      <c r="N8" s="81"/>
      <c r="O8" s="81"/>
      <c r="P8" s="81"/>
    </row>
    <row r="9" spans="1:16" ht="13.5" thickTop="1" x14ac:dyDescent="0.2">
      <c r="A9" s="2"/>
      <c r="B9" s="2"/>
      <c r="C9" s="2"/>
      <c r="D9" s="2"/>
      <c r="E9" s="2"/>
      <c r="F9" s="3"/>
      <c r="G9" s="2"/>
      <c r="H9" s="42"/>
      <c r="I9" s="40"/>
      <c r="J9" s="40"/>
      <c r="K9" s="83"/>
    </row>
    <row r="10" spans="1:16" x14ac:dyDescent="0.2">
      <c r="A10" s="1"/>
      <c r="B10" s="163" t="s">
        <v>78</v>
      </c>
      <c r="C10" s="163"/>
      <c r="D10" s="163"/>
      <c r="E10" s="163"/>
      <c r="F10" s="151"/>
      <c r="G10" s="146"/>
      <c r="H10" s="146"/>
      <c r="I10" s="146"/>
      <c r="J10" s="146"/>
      <c r="K10" s="84"/>
    </row>
    <row r="11" spans="1:16" x14ac:dyDescent="0.2">
      <c r="A11" s="1"/>
      <c r="B11" s="163"/>
      <c r="C11" s="163"/>
      <c r="D11" s="163"/>
      <c r="E11" s="163"/>
      <c r="F11" s="151"/>
      <c r="G11" s="146"/>
      <c r="H11" s="146"/>
      <c r="I11" s="146"/>
      <c r="J11" s="146"/>
      <c r="K11" s="84"/>
    </row>
    <row r="12" spans="1:16" x14ac:dyDescent="0.2">
      <c r="A12" s="5"/>
      <c r="B12" s="148"/>
      <c r="C12" s="148"/>
      <c r="D12" s="148"/>
      <c r="E12" s="148"/>
      <c r="G12" s="147"/>
      <c r="H12" s="147"/>
      <c r="I12" s="147"/>
      <c r="J12" s="147"/>
      <c r="K12" s="85"/>
      <c r="O12" s="39"/>
    </row>
    <row r="13" spans="1:16" s="43" customFormat="1" x14ac:dyDescent="0.2">
      <c r="B13" s="43" t="s">
        <v>79</v>
      </c>
      <c r="F13" s="147"/>
      <c r="K13" s="86">
        <f>+K14</f>
        <v>3141005</v>
      </c>
      <c r="N13" s="81"/>
      <c r="O13" s="39"/>
      <c r="P13" s="81"/>
    </row>
    <row r="14" spans="1:16" x14ac:dyDescent="0.2">
      <c r="B14" s="39" t="s">
        <v>26</v>
      </c>
      <c r="G14" s="45"/>
      <c r="K14" s="87">
        <v>3141005</v>
      </c>
    </row>
    <row r="15" spans="1:16" x14ac:dyDescent="0.2">
      <c r="F15" s="147"/>
      <c r="G15" s="19"/>
    </row>
    <row r="17" spans="2:15" x14ac:dyDescent="0.2">
      <c r="B17" s="43" t="s">
        <v>80</v>
      </c>
      <c r="K17" s="88">
        <f>+K18+K19+K20</f>
        <v>-2498231</v>
      </c>
    </row>
    <row r="18" spans="2:15" x14ac:dyDescent="0.2">
      <c r="B18" s="39" t="s">
        <v>73</v>
      </c>
      <c r="G18" s="45"/>
      <c r="I18" s="46"/>
      <c r="K18" s="87">
        <v>-2430462</v>
      </c>
      <c r="O18" s="39"/>
    </row>
    <row r="19" spans="2:15" x14ac:dyDescent="0.2">
      <c r="B19" s="39" t="s">
        <v>119</v>
      </c>
      <c r="G19" s="45"/>
      <c r="K19" s="87">
        <v>-20502</v>
      </c>
      <c r="N19" s="87"/>
      <c r="O19" s="39"/>
    </row>
    <row r="20" spans="2:15" x14ac:dyDescent="0.2">
      <c r="B20" s="39" t="s">
        <v>76</v>
      </c>
      <c r="G20" s="45"/>
      <c r="K20" s="87">
        <v>-47267</v>
      </c>
      <c r="O20" s="39"/>
    </row>
    <row r="21" spans="2:15" x14ac:dyDescent="0.2">
      <c r="G21" s="45"/>
    </row>
    <row r="23" spans="2:15" x14ac:dyDescent="0.2">
      <c r="B23" s="43" t="s">
        <v>81</v>
      </c>
      <c r="F23" s="44"/>
      <c r="K23" s="88">
        <f>+G24-I24</f>
        <v>0</v>
      </c>
    </row>
    <row r="24" spans="2:15" x14ac:dyDescent="0.2">
      <c r="B24" s="39" t="s">
        <v>120</v>
      </c>
      <c r="K24" s="87">
        <v>0</v>
      </c>
    </row>
    <row r="26" spans="2:15" x14ac:dyDescent="0.2">
      <c r="K26" s="95"/>
    </row>
    <row r="27" spans="2:15" x14ac:dyDescent="0.2">
      <c r="B27" s="43" t="s">
        <v>82</v>
      </c>
      <c r="K27" s="94">
        <f>+K13+K17+K23</f>
        <v>642774</v>
      </c>
    </row>
    <row r="30" spans="2:15" ht="9" customHeight="1" x14ac:dyDescent="0.2"/>
    <row r="32" spans="2:15" x14ac:dyDescent="0.2">
      <c r="B32" s="40"/>
      <c r="C32" s="40"/>
      <c r="D32" s="40"/>
      <c r="G32" s="40"/>
      <c r="H32" s="40"/>
      <c r="I32" s="40"/>
    </row>
    <row r="33" spans="2:11" x14ac:dyDescent="0.2">
      <c r="B33" s="43" t="s">
        <v>21</v>
      </c>
      <c r="G33" s="43" t="s">
        <v>22</v>
      </c>
    </row>
    <row r="34" spans="2:11" x14ac:dyDescent="0.2">
      <c r="B34" s="39" t="s">
        <v>36</v>
      </c>
      <c r="G34" s="161" t="s">
        <v>61</v>
      </c>
      <c r="H34" s="161"/>
      <c r="I34" s="161"/>
    </row>
    <row r="35" spans="2:11" x14ac:dyDescent="0.2">
      <c r="B35" s="39" t="s">
        <v>45</v>
      </c>
      <c r="G35" s="161" t="s">
        <v>62</v>
      </c>
      <c r="H35" s="161"/>
      <c r="I35" s="161"/>
    </row>
    <row r="38" spans="2:11" ht="13.5" x14ac:dyDescent="0.25">
      <c r="B38" s="62" t="s">
        <v>44</v>
      </c>
    </row>
    <row r="39" spans="2:11" x14ac:dyDescent="0.2">
      <c r="B39" s="55"/>
      <c r="C39" s="55"/>
      <c r="D39" s="55"/>
      <c r="E39" s="55"/>
      <c r="F39" s="55"/>
      <c r="G39" s="55"/>
      <c r="H39" s="55"/>
      <c r="I39" s="55"/>
      <c r="J39" s="55"/>
      <c r="K39" s="89"/>
    </row>
  </sheetData>
  <mergeCells count="8">
    <mergeCell ref="G34:I34"/>
    <mergeCell ref="G35:I35"/>
    <mergeCell ref="B1:K1"/>
    <mergeCell ref="B2:K2"/>
    <mergeCell ref="B3:K3"/>
    <mergeCell ref="B4:K4"/>
    <mergeCell ref="B10:E11"/>
    <mergeCell ref="F10:F1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workbookViewId="0">
      <selection activeCell="O19" sqref="O19"/>
    </sheetView>
  </sheetViews>
  <sheetFormatPr baseColWidth="10" defaultRowHeight="16.5" x14ac:dyDescent="0.3"/>
  <cols>
    <col min="1" max="1" width="1.7109375" style="39" customWidth="1"/>
    <col min="2" max="3" width="11.7109375" style="39" customWidth="1"/>
    <col min="4" max="4" width="6.7109375" style="39" customWidth="1"/>
    <col min="5" max="5" width="8.7109375" style="39" customWidth="1"/>
    <col min="6" max="6" width="4.5703125" style="39" bestFit="1" customWidth="1"/>
    <col min="7" max="7" width="11.7109375" style="39" customWidth="1"/>
    <col min="8" max="8" width="2.7109375" style="39" customWidth="1"/>
    <col min="9" max="9" width="14.42578125" style="39" customWidth="1"/>
    <col min="10" max="10" width="2.7109375" style="39" customWidth="1"/>
    <col min="11" max="11" width="13.28515625" style="93" customWidth="1"/>
    <col min="12" max="12" width="13.140625" style="39" customWidth="1"/>
    <col min="13" max="16384" width="11.42578125" style="39"/>
  </cols>
  <sheetData>
    <row r="1" spans="1:12" ht="13.5" customHeight="1" x14ac:dyDescent="0.2">
      <c r="A1" s="5"/>
      <c r="B1" s="153" t="s">
        <v>111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3.5" customHeight="1" x14ac:dyDescent="0.2">
      <c r="A2" s="5"/>
      <c r="B2" s="153" t="s">
        <v>110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13.5" customHeight="1" x14ac:dyDescent="0.2">
      <c r="A3" s="5"/>
      <c r="B3" s="153" t="s">
        <v>174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ht="13.5" customHeight="1" x14ac:dyDescent="0.2">
      <c r="A4" s="5"/>
      <c r="B4" s="153" t="s">
        <v>83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ht="15" customHeight="1" x14ac:dyDescent="0.2">
      <c r="A5" s="5"/>
      <c r="B5" s="153" t="s">
        <v>31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ht="13.5" customHeight="1" x14ac:dyDescent="0.2">
      <c r="A6" s="5"/>
      <c r="B6" s="147"/>
      <c r="C6" s="147"/>
      <c r="D6" s="147"/>
      <c r="E6" s="147"/>
      <c r="F6" s="147"/>
      <c r="G6" s="147"/>
      <c r="H6" s="147"/>
      <c r="I6" s="147"/>
      <c r="J6" s="147"/>
      <c r="K6" s="117">
        <v>2016</v>
      </c>
      <c r="L6" s="117">
        <v>2015</v>
      </c>
    </row>
    <row r="7" spans="1:12" ht="13.5" customHeight="1" x14ac:dyDescent="0.2">
      <c r="B7" s="59" t="s">
        <v>84</v>
      </c>
      <c r="C7" s="47"/>
      <c r="D7" s="47"/>
      <c r="E7" s="47"/>
      <c r="F7" s="48"/>
      <c r="G7" s="47"/>
      <c r="H7" s="49"/>
      <c r="I7" s="49"/>
      <c r="K7" s="121"/>
      <c r="L7" s="121"/>
    </row>
    <row r="8" spans="1:12" ht="7.5" customHeight="1" x14ac:dyDescent="0.2">
      <c r="B8" s="49"/>
      <c r="C8" s="47"/>
      <c r="D8" s="47"/>
      <c r="E8" s="47"/>
      <c r="F8" s="48"/>
      <c r="G8" s="47"/>
      <c r="H8" s="49"/>
      <c r="I8" s="49"/>
      <c r="K8" s="122"/>
      <c r="L8" s="122"/>
    </row>
    <row r="9" spans="1:12" ht="13.5" customHeight="1" x14ac:dyDescent="0.2">
      <c r="B9" s="59" t="s">
        <v>121</v>
      </c>
      <c r="C9" s="47"/>
      <c r="D9" s="47"/>
      <c r="E9" s="47"/>
      <c r="F9" s="48"/>
      <c r="G9" s="47"/>
      <c r="H9" s="49"/>
      <c r="I9" s="49"/>
      <c r="K9" s="123">
        <v>3141005</v>
      </c>
      <c r="L9" s="123">
        <v>5508251</v>
      </c>
    </row>
    <row r="10" spans="1:12" ht="8.25" customHeight="1" x14ac:dyDescent="0.2">
      <c r="B10" s="49"/>
      <c r="C10" s="47"/>
      <c r="D10" s="47"/>
      <c r="E10" s="47"/>
      <c r="F10" s="48"/>
      <c r="G10" s="47"/>
      <c r="H10" s="49"/>
      <c r="I10" s="49"/>
      <c r="K10" s="123"/>
      <c r="L10" s="123"/>
    </row>
    <row r="11" spans="1:12" ht="17.25" customHeight="1" x14ac:dyDescent="0.2">
      <c r="B11" s="59" t="s">
        <v>85</v>
      </c>
      <c r="C11" s="47"/>
      <c r="D11" s="47"/>
      <c r="E11" s="47"/>
      <c r="F11" s="48"/>
      <c r="G11" s="47"/>
      <c r="H11" s="49"/>
      <c r="I11" s="49"/>
      <c r="K11" s="123"/>
      <c r="L11" s="123"/>
    </row>
    <row r="12" spans="1:12" ht="17.25" customHeight="1" x14ac:dyDescent="0.2">
      <c r="B12" s="49" t="s">
        <v>86</v>
      </c>
      <c r="C12" s="47"/>
      <c r="D12" s="47"/>
      <c r="E12" s="47"/>
      <c r="F12" s="48"/>
      <c r="G12" s="47"/>
      <c r="H12" s="49"/>
      <c r="I12" s="49"/>
      <c r="K12" s="123">
        <v>0</v>
      </c>
      <c r="L12" s="123">
        <v>0</v>
      </c>
    </row>
    <row r="13" spans="1:12" ht="17.25" customHeight="1" x14ac:dyDescent="0.2">
      <c r="B13" s="49" t="s">
        <v>87</v>
      </c>
      <c r="C13" s="47"/>
      <c r="D13" s="47"/>
      <c r="E13" s="47"/>
      <c r="F13" s="48"/>
      <c r="G13" s="47"/>
      <c r="H13" s="49"/>
      <c r="I13" s="49"/>
      <c r="K13" s="123">
        <v>0</v>
      </c>
      <c r="L13" s="123">
        <v>0</v>
      </c>
    </row>
    <row r="14" spans="1:12" ht="17.25" customHeight="1" x14ac:dyDescent="0.2">
      <c r="B14" s="49" t="s">
        <v>88</v>
      </c>
      <c r="C14" s="47"/>
      <c r="D14" s="47"/>
      <c r="E14" s="47"/>
      <c r="F14" s="48"/>
      <c r="G14" s="47"/>
      <c r="H14" s="49"/>
      <c r="I14" s="49"/>
      <c r="K14" s="123">
        <v>243192</v>
      </c>
      <c r="L14" s="123">
        <v>205556</v>
      </c>
    </row>
    <row r="15" spans="1:12" ht="17.25" customHeight="1" x14ac:dyDescent="0.2">
      <c r="B15" s="49" t="s">
        <v>67</v>
      </c>
      <c r="C15" s="47"/>
      <c r="D15" s="47"/>
      <c r="E15" s="47"/>
      <c r="F15" s="48"/>
      <c r="G15" s="47"/>
      <c r="H15" s="49"/>
      <c r="I15" s="49"/>
      <c r="K15" s="123">
        <f>896006-47267</f>
        <v>848739</v>
      </c>
      <c r="L15" s="123">
        <v>883826</v>
      </c>
    </row>
    <row r="16" spans="1:12" ht="17.25" customHeight="1" x14ac:dyDescent="0.2">
      <c r="B16" s="49" t="s">
        <v>89</v>
      </c>
      <c r="C16" s="47"/>
      <c r="D16" s="47"/>
      <c r="E16" s="47"/>
      <c r="F16" s="48"/>
      <c r="G16" s="47"/>
      <c r="H16" s="49"/>
      <c r="I16" s="49"/>
      <c r="K16" s="124">
        <v>0</v>
      </c>
      <c r="L16" s="124">
        <v>0</v>
      </c>
    </row>
    <row r="17" spans="2:12" s="43" customFormat="1" ht="19.5" customHeight="1" x14ac:dyDescent="0.2">
      <c r="B17" s="59" t="s">
        <v>90</v>
      </c>
      <c r="C17" s="91"/>
      <c r="D17" s="91"/>
      <c r="E17" s="91"/>
      <c r="F17" s="92"/>
      <c r="G17" s="91"/>
      <c r="H17" s="59"/>
      <c r="I17" s="59"/>
      <c r="K17" s="119">
        <f>SUM(K9:K16)</f>
        <v>4232936</v>
      </c>
      <c r="L17" s="119">
        <f>SUM(L9:L16)</f>
        <v>6597633</v>
      </c>
    </row>
    <row r="18" spans="2:12" ht="8.25" customHeight="1" x14ac:dyDescent="0.2">
      <c r="B18" s="49"/>
      <c r="C18" s="47"/>
      <c r="D18" s="47"/>
      <c r="E18" s="47"/>
      <c r="F18" s="48"/>
      <c r="G18" s="47"/>
      <c r="H18" s="49"/>
      <c r="I18" s="49"/>
      <c r="K18" s="123"/>
      <c r="L18" s="123"/>
    </row>
    <row r="19" spans="2:12" ht="15" customHeight="1" x14ac:dyDescent="0.2">
      <c r="B19" s="59" t="s">
        <v>91</v>
      </c>
      <c r="C19" s="47"/>
      <c r="D19" s="47"/>
      <c r="E19" s="47"/>
      <c r="F19" s="48"/>
      <c r="G19" s="47"/>
      <c r="H19" s="49"/>
      <c r="I19" s="49"/>
      <c r="K19" s="123"/>
      <c r="L19" s="123"/>
    </row>
    <row r="20" spans="2:12" ht="15" customHeight="1" x14ac:dyDescent="0.2">
      <c r="B20" s="49" t="s">
        <v>122</v>
      </c>
      <c r="C20" s="47"/>
      <c r="D20" s="47"/>
      <c r="E20" s="47"/>
      <c r="F20" s="48"/>
      <c r="G20" s="47"/>
      <c r="H20" s="49"/>
      <c r="I20" s="49"/>
      <c r="K20" s="123">
        <v>976066</v>
      </c>
      <c r="L20" s="123">
        <v>-688550</v>
      </c>
    </row>
    <row r="21" spans="2:12" ht="15" customHeight="1" x14ac:dyDescent="0.2">
      <c r="B21" s="49" t="s">
        <v>123</v>
      </c>
      <c r="C21" s="47"/>
      <c r="D21" s="47"/>
      <c r="E21" s="47"/>
      <c r="F21" s="48"/>
      <c r="G21" s="47"/>
      <c r="H21" s="49"/>
      <c r="I21" s="49"/>
      <c r="K21" s="123">
        <v>-53787</v>
      </c>
      <c r="L21" s="125">
        <v>-2321</v>
      </c>
    </row>
    <row r="22" spans="2:12" ht="15" customHeight="1" x14ac:dyDescent="0.2">
      <c r="B22" s="49" t="s">
        <v>124</v>
      </c>
      <c r="C22" s="47"/>
      <c r="D22" s="47"/>
      <c r="E22" s="47"/>
      <c r="F22" s="48"/>
      <c r="G22" s="47"/>
      <c r="H22" s="49"/>
      <c r="I22" s="49"/>
      <c r="K22" s="123">
        <v>-25879</v>
      </c>
      <c r="L22" s="123">
        <v>218910</v>
      </c>
    </row>
    <row r="23" spans="2:12" ht="15" customHeight="1" x14ac:dyDescent="0.2">
      <c r="B23" s="49" t="s">
        <v>125</v>
      </c>
      <c r="C23" s="47"/>
      <c r="D23" s="47"/>
      <c r="E23" s="47"/>
      <c r="F23" s="48"/>
      <c r="G23" s="47"/>
      <c r="H23" s="49"/>
      <c r="I23" s="49"/>
      <c r="K23" s="124">
        <v>-6585</v>
      </c>
      <c r="L23" s="124">
        <v>6412</v>
      </c>
    </row>
    <row r="24" spans="2:12" s="43" customFormat="1" ht="15" customHeight="1" x14ac:dyDescent="0.2">
      <c r="B24" s="59" t="s">
        <v>92</v>
      </c>
      <c r="C24" s="91"/>
      <c r="D24" s="91"/>
      <c r="E24" s="91"/>
      <c r="F24" s="92"/>
      <c r="G24" s="91"/>
      <c r="H24" s="59"/>
      <c r="I24" s="59"/>
      <c r="K24" s="120">
        <f>SUM(K20:K23)</f>
        <v>889815</v>
      </c>
      <c r="L24" s="120">
        <f>SUM(L20:L23)</f>
        <v>-465549</v>
      </c>
    </row>
    <row r="25" spans="2:12" ht="10.5" customHeight="1" x14ac:dyDescent="0.2">
      <c r="B25" s="49"/>
      <c r="C25" s="47"/>
      <c r="D25" s="47"/>
      <c r="E25" s="47"/>
      <c r="F25" s="48"/>
      <c r="G25" s="47"/>
      <c r="H25" s="49"/>
      <c r="I25" s="49"/>
      <c r="K25" s="123"/>
      <c r="L25" s="123"/>
    </row>
    <row r="26" spans="2:12" ht="15.75" customHeight="1" x14ac:dyDescent="0.2">
      <c r="B26" s="59" t="s">
        <v>93</v>
      </c>
      <c r="C26" s="47"/>
      <c r="D26" s="47"/>
      <c r="E26" s="47"/>
      <c r="F26" s="48"/>
      <c r="G26" s="47"/>
      <c r="H26" s="49"/>
      <c r="I26" s="49"/>
      <c r="K26" s="123"/>
      <c r="L26" s="123"/>
    </row>
    <row r="27" spans="2:12" ht="6" customHeight="1" x14ac:dyDescent="0.2">
      <c r="B27" s="49"/>
      <c r="C27" s="47"/>
      <c r="D27" s="47"/>
      <c r="E27" s="47"/>
      <c r="F27" s="48"/>
      <c r="G27" s="47"/>
      <c r="H27" s="49"/>
      <c r="I27" s="49"/>
      <c r="K27" s="123"/>
      <c r="L27" s="123"/>
    </row>
    <row r="28" spans="2:12" ht="15.75" customHeight="1" x14ac:dyDescent="0.2">
      <c r="B28" s="59" t="s">
        <v>94</v>
      </c>
      <c r="C28" s="47"/>
      <c r="D28" s="47"/>
      <c r="E28" s="47"/>
      <c r="F28" s="48"/>
      <c r="G28" s="47"/>
      <c r="H28" s="49"/>
      <c r="I28" s="49"/>
      <c r="K28" s="123"/>
      <c r="L28" s="123"/>
    </row>
    <row r="29" spans="2:12" ht="15.75" customHeight="1" x14ac:dyDescent="0.2">
      <c r="B29" s="49" t="s">
        <v>157</v>
      </c>
      <c r="C29" s="47"/>
      <c r="D29" s="47"/>
      <c r="E29" s="47"/>
      <c r="F29" s="48"/>
      <c r="G29" s="47"/>
      <c r="H29" s="49"/>
      <c r="I29" s="49"/>
      <c r="K29" s="123">
        <v>904</v>
      </c>
      <c r="L29" s="123">
        <v>-11298</v>
      </c>
    </row>
    <row r="30" spans="2:12" ht="15.75" customHeight="1" x14ac:dyDescent="0.2">
      <c r="B30" s="49" t="s">
        <v>158</v>
      </c>
      <c r="C30" s="47"/>
      <c r="D30" s="47"/>
      <c r="E30" s="47"/>
      <c r="F30" s="48"/>
      <c r="G30" s="47"/>
      <c r="H30" s="49"/>
      <c r="I30" s="49"/>
      <c r="K30" s="123">
        <v>-6660</v>
      </c>
      <c r="L30" s="123">
        <v>-10246</v>
      </c>
    </row>
    <row r="31" spans="2:12" ht="15.75" customHeight="1" x14ac:dyDescent="0.2">
      <c r="B31" s="49" t="s">
        <v>159</v>
      </c>
      <c r="C31" s="47"/>
      <c r="D31" s="47"/>
      <c r="E31" s="47"/>
      <c r="F31" s="48"/>
      <c r="G31" s="47"/>
      <c r="H31" s="49"/>
      <c r="I31" s="49"/>
      <c r="K31" s="123">
        <v>-2390</v>
      </c>
      <c r="L31" s="123">
        <v>-4941</v>
      </c>
    </row>
    <row r="32" spans="2:12" ht="15.75" customHeight="1" x14ac:dyDescent="0.2">
      <c r="B32" s="49" t="s">
        <v>126</v>
      </c>
      <c r="C32" s="47"/>
      <c r="D32" s="47"/>
      <c r="E32" s="47"/>
      <c r="F32" s="48"/>
      <c r="G32" s="47"/>
      <c r="H32" s="49"/>
      <c r="I32" s="49"/>
      <c r="K32" s="125">
        <v>-118679</v>
      </c>
      <c r="L32" s="125">
        <v>-791938</v>
      </c>
    </row>
    <row r="33" spans="2:12" ht="15.75" customHeight="1" x14ac:dyDescent="0.2">
      <c r="B33" s="49" t="s">
        <v>127</v>
      </c>
      <c r="C33" s="47"/>
      <c r="D33" s="47"/>
      <c r="E33" s="47"/>
      <c r="F33" s="48"/>
      <c r="G33" s="47"/>
      <c r="H33" s="49"/>
      <c r="I33" s="49"/>
      <c r="K33" s="125">
        <f>-7141-739</f>
        <v>-7880</v>
      </c>
      <c r="L33" s="125">
        <v>-303842</v>
      </c>
    </row>
    <row r="34" spans="2:12" ht="15.75" customHeight="1" x14ac:dyDescent="0.2">
      <c r="B34" s="49" t="s">
        <v>160</v>
      </c>
      <c r="C34" s="47"/>
      <c r="D34" s="47"/>
      <c r="E34" s="47"/>
      <c r="F34" s="48"/>
      <c r="G34" s="47"/>
      <c r="H34" s="49"/>
      <c r="I34" s="49"/>
      <c r="K34" s="125">
        <v>1194</v>
      </c>
      <c r="L34" s="123">
        <v>-1194</v>
      </c>
    </row>
    <row r="35" spans="2:12" ht="15.75" customHeight="1" x14ac:dyDescent="0.2">
      <c r="B35" s="49" t="s">
        <v>128</v>
      </c>
      <c r="C35" s="47"/>
      <c r="D35" s="47"/>
      <c r="E35" s="47"/>
      <c r="F35" s="48"/>
      <c r="G35" s="47"/>
      <c r="H35" s="49"/>
      <c r="I35" s="49"/>
      <c r="K35" s="126">
        <v>-665986</v>
      </c>
      <c r="L35" s="126">
        <v>-179936</v>
      </c>
    </row>
    <row r="36" spans="2:12" s="43" customFormat="1" ht="21" customHeight="1" x14ac:dyDescent="0.2">
      <c r="B36" s="59" t="s">
        <v>95</v>
      </c>
      <c r="C36" s="91"/>
      <c r="D36" s="91"/>
      <c r="E36" s="91"/>
      <c r="F36" s="92"/>
      <c r="G36" s="91"/>
      <c r="H36" s="59"/>
      <c r="I36" s="59"/>
      <c r="K36" s="120">
        <f>SUM(K29:K35)</f>
        <v>-799497</v>
      </c>
      <c r="L36" s="120">
        <f>SUM(L29:L35)</f>
        <v>-1303395</v>
      </c>
    </row>
    <row r="37" spans="2:12" ht="9" customHeight="1" x14ac:dyDescent="0.2">
      <c r="B37" s="49"/>
      <c r="C37" s="47"/>
      <c r="D37" s="47"/>
      <c r="E37" s="47"/>
      <c r="F37" s="48"/>
      <c r="G37" s="47"/>
      <c r="H37" s="49"/>
      <c r="I37" s="49"/>
      <c r="K37" s="123"/>
      <c r="L37" s="123"/>
    </row>
    <row r="38" spans="2:12" ht="16.5" customHeight="1" x14ac:dyDescent="0.2">
      <c r="B38" s="59" t="s">
        <v>96</v>
      </c>
      <c r="C38" s="47"/>
      <c r="D38" s="47"/>
      <c r="E38" s="47"/>
      <c r="F38" s="48"/>
      <c r="G38" s="47"/>
      <c r="H38" s="49"/>
      <c r="I38" s="49"/>
      <c r="K38" s="123"/>
      <c r="L38" s="123"/>
    </row>
    <row r="39" spans="2:12" ht="16.5" customHeight="1" x14ac:dyDescent="0.2">
      <c r="B39" s="49" t="s">
        <v>129</v>
      </c>
      <c r="C39" s="47"/>
      <c r="D39" s="47"/>
      <c r="E39" s="47"/>
      <c r="F39" s="48"/>
      <c r="G39" s="47"/>
      <c r="H39" s="49"/>
      <c r="I39" s="49"/>
      <c r="K39" s="123">
        <v>-1738087</v>
      </c>
      <c r="L39" s="123">
        <v>2263951</v>
      </c>
    </row>
    <row r="40" spans="2:12" ht="16.5" customHeight="1" x14ac:dyDescent="0.2">
      <c r="B40" s="49" t="s">
        <v>130</v>
      </c>
      <c r="C40" s="47"/>
      <c r="D40" s="47"/>
      <c r="E40" s="47"/>
      <c r="F40" s="48"/>
      <c r="G40" s="47"/>
      <c r="H40" s="49"/>
      <c r="I40" s="49"/>
      <c r="K40" s="123">
        <v>59969</v>
      </c>
      <c r="L40" s="123">
        <v>-934446</v>
      </c>
    </row>
    <row r="41" spans="2:12" ht="16.5" customHeight="1" x14ac:dyDescent="0.2">
      <c r="B41" s="49" t="s">
        <v>131</v>
      </c>
      <c r="C41" s="47"/>
      <c r="D41" s="47"/>
      <c r="E41" s="47"/>
      <c r="F41" s="48"/>
      <c r="G41" s="47"/>
      <c r="H41" s="49"/>
      <c r="I41" s="49"/>
      <c r="K41" s="123">
        <v>-196159</v>
      </c>
      <c r="L41" s="123">
        <v>273304</v>
      </c>
    </row>
    <row r="42" spans="2:12" ht="16.5" customHeight="1" x14ac:dyDescent="0.2">
      <c r="B42" s="49" t="s">
        <v>132</v>
      </c>
      <c r="C42" s="47"/>
      <c r="D42" s="47"/>
      <c r="E42" s="47"/>
      <c r="F42" s="48"/>
      <c r="G42" s="47"/>
      <c r="H42" s="49"/>
      <c r="I42" s="49"/>
      <c r="K42" s="125">
        <v>-2430462</v>
      </c>
      <c r="L42" s="125">
        <v>-7341832</v>
      </c>
    </row>
    <row r="43" spans="2:12" ht="16.5" customHeight="1" x14ac:dyDescent="0.2">
      <c r="B43" s="49" t="s">
        <v>133</v>
      </c>
      <c r="C43" s="47"/>
      <c r="D43" s="47"/>
      <c r="E43" s="47"/>
      <c r="F43" s="48"/>
      <c r="G43" s="47"/>
      <c r="H43" s="49"/>
      <c r="I43" s="49"/>
      <c r="K43" s="126">
        <v>-20502</v>
      </c>
      <c r="L43" s="126">
        <v>-596879</v>
      </c>
    </row>
    <row r="44" spans="2:12" s="43" customFormat="1" ht="16.5" customHeight="1" x14ac:dyDescent="0.2">
      <c r="B44" s="59" t="s">
        <v>97</v>
      </c>
      <c r="C44" s="91"/>
      <c r="D44" s="91"/>
      <c r="E44" s="91"/>
      <c r="F44" s="92"/>
      <c r="G44" s="91"/>
      <c r="H44" s="59"/>
      <c r="I44" s="59"/>
      <c r="K44" s="119">
        <f>SUM(K39:K43)</f>
        <v>-4325241</v>
      </c>
      <c r="L44" s="119">
        <f>SUM(L39:L43)</f>
        <v>-6335902</v>
      </c>
    </row>
    <row r="45" spans="2:12" ht="7.5" customHeight="1" x14ac:dyDescent="0.2">
      <c r="B45" s="49"/>
      <c r="C45" s="47"/>
      <c r="D45" s="47"/>
      <c r="E45" s="47"/>
      <c r="F45" s="48"/>
      <c r="G45" s="47"/>
      <c r="H45" s="49"/>
      <c r="I45" s="49"/>
      <c r="K45" s="118"/>
      <c r="L45" s="118"/>
    </row>
    <row r="46" spans="2:12" s="43" customFormat="1" ht="15" customHeight="1" x14ac:dyDescent="0.2">
      <c r="B46" s="59" t="s">
        <v>98</v>
      </c>
      <c r="C46" s="91"/>
      <c r="D46" s="91"/>
      <c r="E46" s="91"/>
      <c r="F46" s="92"/>
      <c r="G46" s="91"/>
      <c r="H46" s="59"/>
      <c r="I46" s="59"/>
      <c r="K46" s="119">
        <f>+K17+K24+K36+K44</f>
        <v>-1987</v>
      </c>
      <c r="L46" s="119">
        <f>+L17+L24+L36+L44</f>
        <v>-1507213</v>
      </c>
    </row>
    <row r="47" spans="2:12" ht="15" customHeight="1" x14ac:dyDescent="0.2">
      <c r="B47" s="49" t="s">
        <v>178</v>
      </c>
      <c r="C47" s="47"/>
      <c r="D47" s="47"/>
      <c r="E47" s="47"/>
      <c r="F47" s="48"/>
      <c r="G47" s="47"/>
      <c r="H47" s="49"/>
      <c r="I47" s="49"/>
      <c r="K47" s="123">
        <f>+L58</f>
        <v>1987</v>
      </c>
      <c r="L47" s="123">
        <v>1509200</v>
      </c>
    </row>
    <row r="48" spans="2:12" ht="15" customHeight="1" x14ac:dyDescent="0.2">
      <c r="B48" s="49" t="s">
        <v>179</v>
      </c>
      <c r="C48" s="47"/>
      <c r="D48" s="47"/>
      <c r="E48" s="47"/>
      <c r="F48" s="48"/>
      <c r="G48" s="47"/>
      <c r="H48" s="49"/>
      <c r="I48" s="49"/>
      <c r="K48" s="124">
        <f>+K58</f>
        <v>0</v>
      </c>
      <c r="L48" s="124">
        <v>1987</v>
      </c>
    </row>
    <row r="49" spans="2:13" s="43" customFormat="1" ht="20.25" customHeight="1" x14ac:dyDescent="0.2">
      <c r="B49" s="59" t="s">
        <v>99</v>
      </c>
      <c r="C49" s="91"/>
      <c r="D49" s="91"/>
      <c r="E49" s="91"/>
      <c r="F49" s="92"/>
      <c r="G49" s="91"/>
      <c r="H49" s="59"/>
      <c r="I49" s="59"/>
      <c r="K49" s="119">
        <f>+K48-K47</f>
        <v>-1987</v>
      </c>
      <c r="L49" s="119">
        <f>+L48-L47</f>
        <v>-1507213</v>
      </c>
    </row>
    <row r="50" spans="2:13" ht="17.25" customHeight="1" x14ac:dyDescent="0.2">
      <c r="B50" s="49"/>
      <c r="C50" s="47"/>
      <c r="D50" s="47"/>
      <c r="E50" s="47"/>
      <c r="F50" s="48"/>
      <c r="G50" s="47"/>
      <c r="H50" s="49"/>
      <c r="I50" s="49"/>
      <c r="K50" s="123">
        <f>+K46-K49</f>
        <v>0</v>
      </c>
      <c r="L50" s="123">
        <v>0</v>
      </c>
    </row>
    <row r="51" spans="2:13" ht="14.25" customHeight="1" x14ac:dyDescent="0.2">
      <c r="B51" s="59" t="s">
        <v>100</v>
      </c>
      <c r="C51" s="47"/>
      <c r="D51" s="47"/>
      <c r="E51" s="47"/>
      <c r="F51" s="48"/>
      <c r="G51" s="47"/>
      <c r="H51" s="49"/>
      <c r="I51" s="49"/>
      <c r="K51" s="123"/>
      <c r="L51" s="123"/>
    </row>
    <row r="52" spans="2:13" ht="3.75" customHeight="1" x14ac:dyDescent="0.2">
      <c r="B52" s="49"/>
      <c r="C52" s="47"/>
      <c r="D52" s="47"/>
      <c r="E52" s="47"/>
      <c r="F52" s="48"/>
      <c r="G52" s="47"/>
      <c r="H52" s="49"/>
      <c r="I52" s="49"/>
      <c r="K52" s="123"/>
      <c r="L52" s="123"/>
    </row>
    <row r="53" spans="2:13" ht="18.75" customHeight="1" x14ac:dyDescent="0.2">
      <c r="B53" s="59" t="s">
        <v>161</v>
      </c>
      <c r="C53" s="47"/>
      <c r="D53" s="47"/>
      <c r="E53" s="47"/>
      <c r="F53" s="48"/>
      <c r="G53" s="47"/>
      <c r="H53" s="49"/>
      <c r="I53" s="49"/>
      <c r="K53" s="123"/>
      <c r="L53" s="123"/>
    </row>
    <row r="54" spans="2:13" ht="17.25" customHeight="1" x14ac:dyDescent="0.2">
      <c r="B54" s="49" t="s">
        <v>101</v>
      </c>
      <c r="C54" s="47"/>
      <c r="D54" s="47"/>
      <c r="E54" s="47"/>
      <c r="F54" s="48"/>
      <c r="G54" s="47"/>
      <c r="H54" s="49"/>
      <c r="I54" s="49"/>
      <c r="K54" s="123">
        <v>0</v>
      </c>
      <c r="L54" s="123">
        <v>0</v>
      </c>
    </row>
    <row r="55" spans="2:13" ht="17.25" customHeight="1" x14ac:dyDescent="0.2">
      <c r="B55" s="49" t="s">
        <v>102</v>
      </c>
      <c r="C55" s="47"/>
      <c r="D55" s="47"/>
      <c r="E55" s="47"/>
      <c r="F55" s="48"/>
      <c r="G55" s="47"/>
      <c r="H55" s="49"/>
      <c r="I55" s="49"/>
      <c r="K55" s="123">
        <v>0</v>
      </c>
      <c r="L55" s="123">
        <v>1987</v>
      </c>
    </row>
    <row r="56" spans="2:13" ht="17.25" customHeight="1" x14ac:dyDescent="0.2">
      <c r="B56" s="49" t="s">
        <v>103</v>
      </c>
      <c r="C56" s="47"/>
      <c r="D56" s="47"/>
      <c r="E56" s="47"/>
      <c r="F56" s="48"/>
      <c r="G56" s="47"/>
      <c r="H56" s="49"/>
      <c r="I56" s="49"/>
      <c r="K56" s="123">
        <v>0</v>
      </c>
      <c r="L56" s="123">
        <v>0</v>
      </c>
    </row>
    <row r="57" spans="2:13" ht="17.25" customHeight="1" x14ac:dyDescent="0.2">
      <c r="B57" s="49" t="s">
        <v>104</v>
      </c>
      <c r="C57" s="47"/>
      <c r="D57" s="47"/>
      <c r="E57" s="47"/>
      <c r="F57" s="48"/>
      <c r="G57" s="47"/>
      <c r="H57" s="49"/>
      <c r="I57" s="49"/>
      <c r="K57" s="124">
        <v>0</v>
      </c>
      <c r="L57" s="124">
        <v>0</v>
      </c>
    </row>
    <row r="58" spans="2:13" s="43" customFormat="1" ht="17.25" customHeight="1" x14ac:dyDescent="0.2">
      <c r="B58" s="59" t="s">
        <v>105</v>
      </c>
      <c r="C58" s="91"/>
      <c r="D58" s="91"/>
      <c r="E58" s="91"/>
      <c r="F58" s="92"/>
      <c r="G58" s="91"/>
      <c r="H58" s="59"/>
      <c r="I58" s="59"/>
      <c r="K58" s="119">
        <f>SUM(K54:K57)</f>
        <v>0</v>
      </c>
      <c r="L58" s="119">
        <f>SUM(L54:L57)</f>
        <v>1987</v>
      </c>
      <c r="M58" s="115"/>
    </row>
    <row r="59" spans="2:13" ht="5.25" customHeight="1" x14ac:dyDescent="0.2">
      <c r="B59" s="49"/>
      <c r="C59" s="47"/>
      <c r="D59" s="47"/>
      <c r="E59" s="47"/>
      <c r="F59" s="48"/>
      <c r="G59" s="47"/>
      <c r="H59" s="49"/>
      <c r="I59" s="49"/>
      <c r="K59" s="123"/>
      <c r="L59" s="123"/>
    </row>
    <row r="60" spans="2:13" ht="15.75" customHeight="1" x14ac:dyDescent="0.2">
      <c r="B60" s="59" t="s">
        <v>106</v>
      </c>
      <c r="C60" s="47"/>
      <c r="D60" s="47"/>
      <c r="E60" s="47"/>
      <c r="F60" s="48"/>
      <c r="G60" s="47"/>
      <c r="H60" s="49"/>
      <c r="I60" s="49"/>
      <c r="K60" s="123"/>
      <c r="L60" s="123"/>
      <c r="M60" s="60"/>
    </row>
    <row r="61" spans="2:13" ht="14.25" customHeight="1" x14ac:dyDescent="0.2">
      <c r="B61" s="49" t="s">
        <v>107</v>
      </c>
      <c r="C61" s="47"/>
      <c r="D61" s="47"/>
      <c r="E61" s="47"/>
      <c r="F61" s="48"/>
      <c r="G61" s="47"/>
      <c r="H61" s="49"/>
      <c r="I61" s="49"/>
      <c r="K61" s="123">
        <v>0</v>
      </c>
      <c r="L61" s="123">
        <v>0</v>
      </c>
    </row>
    <row r="62" spans="2:13" ht="14.25" customHeight="1" x14ac:dyDescent="0.2">
      <c r="B62" s="49" t="s">
        <v>108</v>
      </c>
      <c r="C62" s="47"/>
      <c r="D62" s="47"/>
      <c r="E62" s="47"/>
      <c r="F62" s="48"/>
      <c r="G62" s="47"/>
      <c r="H62" s="49"/>
      <c r="I62" s="49"/>
      <c r="K62" s="124">
        <v>0</v>
      </c>
      <c r="L62" s="124">
        <v>0</v>
      </c>
    </row>
    <row r="63" spans="2:13" s="43" customFormat="1" ht="18.75" customHeight="1" x14ac:dyDescent="0.2">
      <c r="B63" s="59" t="s">
        <v>109</v>
      </c>
      <c r="C63" s="91"/>
      <c r="D63" s="91"/>
      <c r="E63" s="91"/>
      <c r="F63" s="92"/>
      <c r="G63" s="91"/>
      <c r="H63" s="59"/>
      <c r="I63" s="59"/>
      <c r="K63" s="119">
        <f>SUM(K61:K62)</f>
        <v>0</v>
      </c>
      <c r="L63" s="119">
        <f>SUM(L61:L62)</f>
        <v>0</v>
      </c>
    </row>
    <row r="64" spans="2:13" ht="12.75" x14ac:dyDescent="0.2">
      <c r="B64" s="47"/>
      <c r="C64" s="47"/>
      <c r="D64" s="47"/>
      <c r="E64" s="47"/>
      <c r="F64" s="48"/>
      <c r="G64" s="47"/>
      <c r="H64" s="49"/>
      <c r="I64" s="49"/>
      <c r="K64" s="90"/>
    </row>
    <row r="65" spans="2:11" ht="5.25" customHeight="1" x14ac:dyDescent="0.2">
      <c r="K65" s="90"/>
    </row>
    <row r="66" spans="2:11" ht="21" customHeight="1" x14ac:dyDescent="0.2">
      <c r="B66" s="40"/>
      <c r="C66" s="40"/>
      <c r="D66" s="40"/>
      <c r="G66" s="40"/>
      <c r="H66" s="40"/>
      <c r="I66" s="40"/>
      <c r="K66" s="49"/>
    </row>
    <row r="67" spans="2:11" ht="13.5" customHeight="1" x14ac:dyDescent="0.2">
      <c r="B67" s="43" t="s">
        <v>21</v>
      </c>
      <c r="G67" s="43" t="s">
        <v>22</v>
      </c>
      <c r="K67" s="49"/>
    </row>
    <row r="68" spans="2:11" ht="13.5" customHeight="1" x14ac:dyDescent="0.2">
      <c r="B68" s="39" t="s">
        <v>36</v>
      </c>
      <c r="G68" s="161" t="s">
        <v>61</v>
      </c>
      <c r="H68" s="161"/>
      <c r="I68" s="161"/>
      <c r="K68" s="49"/>
    </row>
    <row r="69" spans="2:11" ht="13.5" customHeight="1" x14ac:dyDescent="0.2">
      <c r="B69" s="39" t="s">
        <v>45</v>
      </c>
      <c r="G69" s="161" t="s">
        <v>62</v>
      </c>
      <c r="H69" s="161"/>
      <c r="I69" s="161"/>
      <c r="K69" s="49"/>
    </row>
    <row r="70" spans="2:11" ht="5.25" customHeight="1" x14ac:dyDescent="0.2">
      <c r="K70" s="49"/>
    </row>
    <row r="71" spans="2:11" ht="3" customHeight="1" x14ac:dyDescent="0.2">
      <c r="K71" s="49"/>
    </row>
    <row r="72" spans="2:11" ht="16.5" customHeight="1" x14ac:dyDescent="0.25">
      <c r="B72" s="62" t="s">
        <v>44</v>
      </c>
      <c r="K72" s="49"/>
    </row>
  </sheetData>
  <mergeCells count="7">
    <mergeCell ref="G69:I69"/>
    <mergeCell ref="G68:I68"/>
    <mergeCell ref="B1:L1"/>
    <mergeCell ref="B2:L2"/>
    <mergeCell ref="B3:L3"/>
    <mergeCell ref="B4:L4"/>
    <mergeCell ref="B5:L5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Balance </vt:lpstr>
      <vt:lpstr>Est. Act. FESA</vt:lpstr>
      <vt:lpstr>Est. Cambio Pat. </vt:lpstr>
      <vt:lpstr>Flujo de efectivo </vt:lpstr>
      <vt:lpstr>'Balance '!Área_de_impresión</vt:lpstr>
      <vt:lpstr>'Est. Act. FESA'!Área_de_impresión</vt:lpstr>
    </vt:vector>
  </TitlesOfParts>
  <Company>dnp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druiz</dc:creator>
  <cp:lastModifiedBy>Vivian Julie Jaramillo Lozano</cp:lastModifiedBy>
  <cp:lastPrinted>2015-11-04T19:34:04Z</cp:lastPrinted>
  <dcterms:created xsi:type="dcterms:W3CDTF">2012-07-04T15:01:27Z</dcterms:created>
  <dcterms:modified xsi:type="dcterms:W3CDTF">2017-02-23T16:52:31Z</dcterms:modified>
</cp:coreProperties>
</file>