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.jaramillo\Desktop\CCECorporativa\VIVIAN JARAMILLO\AGENCIA\CONTABILIDAD\Estados Financieros\Año 2013\Diciembre 2013\"/>
    </mc:Choice>
  </mc:AlternateContent>
  <bookViews>
    <workbookView xWindow="240" yWindow="795" windowWidth="20730" windowHeight="9765" activeTab="1"/>
  </bookViews>
  <sheets>
    <sheet name="Balance " sheetId="5" r:id="rId1"/>
    <sheet name="Est. Act. FESA" sheetId="2" r:id="rId2"/>
    <sheet name="Est. Cambio Pat. " sheetId="8" r:id="rId3"/>
    <sheet name="Flujo de efectivo" sheetId="10" r:id="rId4"/>
    <sheet name="Hoja1 " sheetId="9" r:id="rId5"/>
  </sheets>
  <externalReferences>
    <externalReference r:id="rId6"/>
    <externalReference r:id="rId7"/>
  </externalReferences>
  <definedNames>
    <definedName name="_xlnm.Print_Area" localSheetId="0">'Balance '!$A$1:$M$65</definedName>
    <definedName name="_xlnm.Print_Area" localSheetId="1">'Est. Act. FESA'!$A$1:$J$71</definedName>
  </definedNames>
  <calcPr calcId="152511" concurrentCalc="0"/>
</workbook>
</file>

<file path=xl/calcChain.xml><?xml version="1.0" encoding="utf-8"?>
<calcChain xmlns="http://schemas.openxmlformats.org/spreadsheetml/2006/main">
  <c r="B131" i="9" l="1"/>
  <c r="D128" i="9"/>
  <c r="K23" i="8"/>
  <c r="G19" i="8"/>
  <c r="G20" i="8"/>
  <c r="K18" i="8"/>
  <c r="G15" i="8"/>
  <c r="K13" i="8"/>
  <c r="K6" i="8"/>
  <c r="K27" i="8"/>
  <c r="K7" i="8"/>
  <c r="K8" i="8"/>
  <c r="A139" i="9"/>
  <c r="B122" i="9"/>
  <c r="D121" i="9"/>
  <c r="D123" i="9"/>
  <c r="B121" i="9"/>
  <c r="B115" i="9"/>
  <c r="D114" i="9"/>
  <c r="D116" i="9"/>
  <c r="B113" i="9"/>
  <c r="I91" i="9"/>
  <c r="A10" i="9"/>
  <c r="A9" i="9"/>
  <c r="J6" i="9"/>
  <c r="I5" i="9"/>
  <c r="I6" i="9"/>
  <c r="B123" i="9"/>
  <c r="J27" i="5"/>
  <c r="J14" i="5"/>
  <c r="G24" i="2"/>
  <c r="I14" i="2"/>
  <c r="I24" i="2"/>
  <c r="G18" i="2"/>
  <c r="G14" i="2"/>
  <c r="G56" i="2"/>
  <c r="D28" i="5"/>
  <c r="I35" i="2"/>
  <c r="F32" i="5"/>
  <c r="F30" i="5"/>
  <c r="F23" i="5"/>
  <c r="D32" i="5"/>
  <c r="D14" i="5"/>
  <c r="D27" i="5"/>
  <c r="D18" i="5"/>
  <c r="L30" i="5"/>
  <c r="L37" i="5"/>
  <c r="L34" i="5"/>
  <c r="I58" i="2"/>
  <c r="G58" i="2"/>
  <c r="D39" i="5"/>
  <c r="D30" i="5"/>
  <c r="J30" i="5"/>
  <c r="F27" i="5"/>
  <c r="F14" i="5"/>
  <c r="F12" i="5"/>
  <c r="F44" i="5"/>
  <c r="L25" i="5"/>
  <c r="J25" i="5"/>
  <c r="J12" i="5"/>
  <c r="D23" i="5"/>
  <c r="D12" i="5"/>
  <c r="G45" i="2"/>
  <c r="G12" i="2"/>
  <c r="D44" i="5"/>
  <c r="L14" i="5"/>
  <c r="L12" i="5"/>
  <c r="I41" i="2"/>
  <c r="I45" i="2"/>
  <c r="I20" i="2"/>
  <c r="I18" i="2"/>
  <c r="G41" i="2"/>
  <c r="I55" i="2"/>
  <c r="I53" i="2"/>
  <c r="G55" i="2"/>
  <c r="G53" i="2"/>
  <c r="I36" i="2"/>
  <c r="G36" i="2"/>
  <c r="I32" i="2"/>
  <c r="I22" i="2"/>
  <c r="G32" i="2"/>
  <c r="G22" i="2"/>
  <c r="I12" i="2"/>
  <c r="I48" i="2"/>
  <c r="I50" i="2"/>
  <c r="I62" i="2"/>
  <c r="L44" i="5"/>
  <c r="P44" i="5"/>
  <c r="G48" i="2"/>
  <c r="G50" i="2"/>
  <c r="G62" i="2"/>
  <c r="J39" i="5"/>
  <c r="J37" i="5"/>
  <c r="J34" i="5"/>
  <c r="J44" i="5"/>
  <c r="B114" i="9"/>
  <c r="B116" i="9"/>
  <c r="N44" i="5"/>
</calcChain>
</file>

<file path=xl/sharedStrings.xml><?xml version="1.0" encoding="utf-8"?>
<sst xmlns="http://schemas.openxmlformats.org/spreadsheetml/2006/main" count="385" uniqueCount="209">
  <si>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</si>
  <si>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</si>
  <si>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</si>
  <si>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</si>
  <si>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</si>
  <si>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</si>
  <si>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</si>
  <si>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</si>
  <si>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</si>
  <si>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</si>
  <si>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</si>
  <si>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</si>
  <si>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</si>
  <si>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</si>
  <si>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</si>
  <si>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</si>
  <si>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</si>
  <si>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</si>
  <si>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</si>
  <si>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</si>
  <si>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</si>
  <si>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</si>
  <si>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</si>
  <si>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</si>
  <si>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</si>
  <si>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</si>
  <si>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</si>
  <si>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</si>
  <si>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</si>
  <si>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en Miles $</t>
  </si>
  <si>
    <t>Bancolombia - Servicios Personales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</si>
  <si>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</si>
  <si>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</si>
  <si>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</si>
  <si>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</si>
  <si>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</si>
  <si>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</si>
  <si>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</si>
  <si>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</si>
  <si>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</si>
  <si>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</si>
  <si>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</si>
  <si>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</si>
  <si>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</si>
  <si>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</si>
  <si>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</si>
  <si>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</si>
  <si>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</si>
  <si>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</si>
  <si>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</si>
  <si>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</si>
  <si>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</si>
  <si>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</si>
  <si>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</si>
  <si>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</si>
  <si>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</si>
  <si>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</si>
  <si>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</si>
  <si>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</si>
  <si>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</si>
  <si>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</si>
  <si>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</si>
  <si>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</si>
  <si>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</si>
  <si>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</si>
  <si>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</si>
  <si>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</si>
  <si>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</si>
  <si>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</si>
  <si>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</si>
  <si>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</si>
  <si>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</si>
  <si>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</si>
  <si>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</si>
  <si>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</si>
  <si>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</si>
  <si>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</si>
  <si>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</si>
  <si>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Saldo a Dic/31/2012</t>
  </si>
  <si>
    <t>(Ver Certificación Anexa)</t>
  </si>
  <si>
    <t>Directora General</t>
  </si>
  <si>
    <t>Bancolombia - Caja Menor Gastos Generales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</si>
  <si>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</si>
  <si>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</si>
  <si>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</si>
  <si>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</si>
  <si>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</si>
  <si>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</si>
  <si>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</si>
  <si>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</si>
  <si>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</si>
  <si>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</si>
  <si>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</si>
  <si>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</si>
  <si>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</si>
  <si>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</si>
  <si>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</si>
  <si>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</si>
  <si>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</si>
  <si>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</si>
  <si>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</si>
  <si>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</si>
  <si>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</si>
  <si>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</si>
  <si>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</si>
  <si>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</si>
  <si>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</si>
  <si>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</si>
  <si>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</si>
  <si>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</si>
  <si>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</si>
  <si>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Otros Ingresos Ordinarios</t>
  </si>
  <si>
    <t>INVERSIONES E INSTRUMENTOS</t>
  </si>
  <si>
    <t>DERIVADOS</t>
  </si>
  <si>
    <t>Financieros</t>
  </si>
  <si>
    <t>Inversiones Administración de Liquidez</t>
  </si>
  <si>
    <t>en Títulos de Deuda</t>
  </si>
  <si>
    <t>VIVIAN JULIE JARAMILLO LOZANO</t>
  </si>
  <si>
    <t>T.P. 129393-T</t>
  </si>
  <si>
    <t>OTROS ACTIVOS</t>
  </si>
  <si>
    <t>Intangibles</t>
  </si>
  <si>
    <t>Amortización Acumulada de Intangibles</t>
  </si>
  <si>
    <t>Provisiones, Depreciaciones y</t>
  </si>
  <si>
    <t>Amortizaciones</t>
  </si>
  <si>
    <t>OTROS GASTOS</t>
  </si>
  <si>
    <t>DEUDORES</t>
  </si>
  <si>
    <t>Equipos de Comunicación y Computación</t>
  </si>
  <si>
    <t>OTROS DEUDORES</t>
  </si>
  <si>
    <t>Derechos Cobrados por Terceros</t>
  </si>
  <si>
    <t>AJUSTE DE EJERCICIOS ANTERIORES</t>
  </si>
  <si>
    <t>Otros Ingresos</t>
  </si>
  <si>
    <t>A 31 DE DICIEMBRE DE 2013</t>
  </si>
  <si>
    <t>DEL 01 DE ENERO AL 31 DE DICIEMBRE DE 2013</t>
  </si>
  <si>
    <t xml:space="preserve"> por Pagar</t>
  </si>
  <si>
    <t>Impuestos Contribribuciones y Tasas</t>
  </si>
  <si>
    <t>Capital Fiscal</t>
  </si>
  <si>
    <t>Operaciones sin Flujo de Efectivo</t>
  </si>
  <si>
    <t>Impuestos Contribuciones y Tasas</t>
  </si>
  <si>
    <t>Dic/31/2013</t>
  </si>
  <si>
    <t>Saldo a Dic/31/2013</t>
  </si>
  <si>
    <t>Bancolombia - Inversion Recursos Propios</t>
  </si>
  <si>
    <t>TOTAL INVERSIONES E INSTRUMENTOS</t>
  </si>
  <si>
    <t>TOTAL OTROS DEUDORES</t>
  </si>
  <si>
    <t>Depreciación Equipos de Comunicación y Computación</t>
  </si>
  <si>
    <t>Licencias</t>
  </si>
  <si>
    <t>Amortizacion Licencias</t>
  </si>
  <si>
    <t>TOTAL OTROS ACTIVOS</t>
  </si>
  <si>
    <t>Impuestos Contribribuciones y Tasas por Pagar</t>
  </si>
  <si>
    <t>Vacaciones</t>
  </si>
  <si>
    <t>TOTAL GASTOS DE ADMINISTRACION</t>
  </si>
  <si>
    <t>TOTAL GASTOS DE OPERACIÓN</t>
  </si>
  <si>
    <t>TOTAL AJUSTE DE EJERCICIOS ANTERIORES</t>
  </si>
  <si>
    <t>|</t>
  </si>
  <si>
    <t>ok</t>
  </si>
  <si>
    <t>TOTAL PATRIMONIO</t>
  </si>
  <si>
    <t>Resultado del Ejercicio</t>
  </si>
  <si>
    <t>Provisiones, depreciaciones y amortizaciones</t>
  </si>
  <si>
    <t>ESTADO DE CAMBIOS EN EL PATRIMONIO</t>
  </si>
  <si>
    <t>SALDO DEL PATRIMONIO A 31 DE DICIEMBRE DE 2012</t>
  </si>
  <si>
    <t>DETALLE DE LAS VARIACIONES PATRIMONIALES</t>
  </si>
  <si>
    <t>INCREMENTOS</t>
  </si>
  <si>
    <t>DISMINUCIONES</t>
  </si>
  <si>
    <t>PARTIDAS SIN VARIACIÓN</t>
  </si>
  <si>
    <t>VARIACIONES PATRIMONIALES DURANTE 2013</t>
  </si>
  <si>
    <t>TOTAL VARIACIONES</t>
  </si>
  <si>
    <t>SALDO DEL PATRIMONIO A 31 DE DICIEMBRE DE 2013</t>
  </si>
  <si>
    <t>METODO INDIRECTO</t>
  </si>
  <si>
    <t>FLUJO DE EFECTIVO DE LAS ACTIVIDADES DE OPERACIÓN</t>
  </si>
  <si>
    <t>INCREMENTO RESULTADO DEL EJERCICIO</t>
  </si>
  <si>
    <t>MOVIMIENTO DE PARTIDAS QUE NO INVOLUCRAN EFECTIVO</t>
  </si>
  <si>
    <t>Ingreso por operaciones sin flujo de efectivo</t>
  </si>
  <si>
    <t>Provisiones</t>
  </si>
  <si>
    <t>Mas Depreciaciones</t>
  </si>
  <si>
    <t>Valorizaciones</t>
  </si>
  <si>
    <t>EFECTIVO GENERADO EN LA OPERACIÓN</t>
  </si>
  <si>
    <t>CAMBIOS EN ACTIVOS Y PASIVOS</t>
  </si>
  <si>
    <t>Disminución Deudores</t>
  </si>
  <si>
    <t>Aumento otros deudores</t>
  </si>
  <si>
    <t>EFECTIVO GENERADO EN CAMBIOS DE ACTIVOS Y PASIVOS</t>
  </si>
  <si>
    <t>FLUJO NETO DE EFECTIVO EN ACTIVIDADES DE OPERACIÓN</t>
  </si>
  <si>
    <t>FLUJO DE EFECTIVO DE LAS ACTIVIDADES DE INVERSIÓN</t>
  </si>
  <si>
    <t>Aumento equipos de comunicación y computación</t>
  </si>
  <si>
    <t>Aumento Intangibles</t>
  </si>
  <si>
    <t>FLUJO NETO DE EFECTIVO EN ACTIVIDADES DE INVERSIÓN</t>
  </si>
  <si>
    <t>FLUJO DE EFECTIVO EN LAS ACTIVIDADES DE FINANCIACIÓN</t>
  </si>
  <si>
    <t>Aumento de los proveedores</t>
  </si>
  <si>
    <t>Aumento de los acreedores</t>
  </si>
  <si>
    <t>Aumento de impuestos por pagar</t>
  </si>
  <si>
    <t>Disminución del capital fiscal</t>
  </si>
  <si>
    <t>Provisiones, depreciaciones y amortizaciones patrimoniales</t>
  </si>
  <si>
    <t>FLUJO NETO DE EFECTIVO EN ACTIVIDADES DE FINANCIACIÓN</t>
  </si>
  <si>
    <t>INCREMENTO O DISMINUCIÓN NETO DEL EFECTIVO Y SU EQUIVALENTE</t>
  </si>
  <si>
    <t>EFECTIVO Y EQUIVALENTES A EFECTIVO A 31 DE DICIEMBRE DE 2012</t>
  </si>
  <si>
    <t>EFECTIVO Y EQUIVALENTES A EFECTIVO A 31 DE DICIEMBRE DE 2013</t>
  </si>
  <si>
    <t>DIFERENCIA ENTRE INICIAL Y FINAL</t>
  </si>
  <si>
    <t>ANEXO 1</t>
  </si>
  <si>
    <t>DETALLE DEL EFECTIVO Y EQUIVALENTE DEL EFECTIVO A DICIEMBRE 2013</t>
  </si>
  <si>
    <t xml:space="preserve">Caja </t>
  </si>
  <si>
    <t>Deposito en Instituciones Financieras</t>
  </si>
  <si>
    <t>Operaciones de Administración de Liquidez</t>
  </si>
  <si>
    <t>Inversiones por Administración de Liquidez</t>
  </si>
  <si>
    <t>TOTAL EFECTIVO Y SU EQUIVALENTE</t>
  </si>
  <si>
    <t>RECURSOS RESTRINGIDOS</t>
  </si>
  <si>
    <t>Embargos</t>
  </si>
  <si>
    <t>Destinación Especifica</t>
  </si>
  <si>
    <t>TOTAL RECURSOS RESTRINGIDOS</t>
  </si>
  <si>
    <t>ESTADO FLUJOS DE EFECTIVO</t>
  </si>
  <si>
    <t>Aumento Salarios y prestaciones sociales por pagar</t>
  </si>
  <si>
    <t>AGENCIA NACIONAL DE CONTRATACIÓN PÚBLICA -COLOMBIA COMPRA 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</si>
</sst>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3" fontId="19" fillId="34" borderId="0" xfId="0" applyNumberFormat="1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22" fillId="34" borderId="0" xfId="0" applyFont="1" applyFill="1" applyBorder="1" applyAlignment="1">
      <alignment vertical="center"/>
    </xf>
    <xf numFmtId="43" fontId="22" fillId="34" borderId="0" xfId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3" fontId="20" fillId="34" borderId="0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0" fillId="34" borderId="11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164" fontId="21" fillId="34" borderId="1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horizontal="right" vertical="center"/>
    </xf>
    <xf numFmtId="3" fontId="20" fillId="34" borderId="11" xfId="0" applyNumberFormat="1" applyFont="1" applyFill="1" applyBorder="1" applyAlignment="1">
      <alignment horizontal="right" vertical="center"/>
    </xf>
    <xf numFmtId="0" fontId="20" fillId="34" borderId="11" xfId="0" applyFont="1" applyFill="1" applyBorder="1" applyAlignment="1">
      <alignment vertical="center"/>
    </xf>
    <xf numFmtId="164" fontId="21" fillId="34" borderId="0" xfId="0" applyNumberFormat="1" applyFont="1" applyFill="1" applyBorder="1" applyAlignment="1">
      <alignment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43" fontId="21" fillId="34" borderId="0" xfId="1" applyFont="1" applyFill="1" applyBorder="1" applyAlignment="1">
      <alignment horizontal="right" vertical="center"/>
    </xf>
    <xf numFmtId="3" fontId="21" fillId="34" borderId="1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0" fontId="21" fillId="34" borderId="0" xfId="0" applyFont="1" applyFill="1" applyBorder="1"/>
    <xf numFmtId="0" fontId="21" fillId="34" borderId="10" xfId="0" applyFont="1" applyFill="1" applyBorder="1"/>
    <xf numFmtId="0" fontId="21" fillId="34" borderId="12" xfId="0" applyFont="1" applyFill="1" applyBorder="1" applyAlignment="1">
      <alignment vertical="center"/>
    </xf>
    <xf numFmtId="0" fontId="20" fillId="34" borderId="12" xfId="0" applyFont="1" applyFill="1" applyBorder="1" applyAlignment="1">
      <alignment horizontal="center" vertical="center"/>
    </xf>
    <xf numFmtId="0" fontId="21" fillId="34" borderId="12" xfId="0" applyFont="1" applyFill="1" applyBorder="1"/>
    <xf numFmtId="164" fontId="21" fillId="34" borderId="21" xfId="1" applyNumberFormat="1" applyFont="1" applyFill="1" applyBorder="1" applyAlignment="1">
      <alignment vertical="center"/>
    </xf>
    <xf numFmtId="164" fontId="21" fillId="34" borderId="10" xfId="1" applyNumberFormat="1" applyFont="1" applyFill="1" applyBorder="1" applyAlignment="1">
      <alignment vertical="center"/>
    </xf>
    <xf numFmtId="44" fontId="21" fillId="34" borderId="10" xfId="43" applyFont="1" applyFill="1" applyBorder="1" applyAlignment="1">
      <alignment vertical="center"/>
    </xf>
    <xf numFmtId="0" fontId="20" fillId="34" borderId="0" xfId="0" applyFont="1" applyFill="1" applyBorder="1" applyAlignment="1">
      <alignment horizontal="left" vertical="center"/>
    </xf>
    <xf numFmtId="0" fontId="20" fillId="34" borderId="0" xfId="0" applyFont="1" applyFill="1" applyBorder="1"/>
    <xf numFmtId="0" fontId="20" fillId="34" borderId="11" xfId="0" applyFont="1" applyFill="1" applyBorder="1"/>
    <xf numFmtId="0" fontId="20" fillId="34" borderId="0" xfId="0" applyFont="1" applyFill="1" applyBorder="1" applyAlignment="1">
      <alignment horizontal="center"/>
    </xf>
    <xf numFmtId="164" fontId="20" fillId="34" borderId="11" xfId="1" applyNumberFormat="1" applyFont="1" applyFill="1" applyBorder="1"/>
    <xf numFmtId="164" fontId="21" fillId="34" borderId="10" xfId="1" applyNumberFormat="1" applyFont="1" applyFill="1" applyBorder="1"/>
    <xf numFmtId="164" fontId="21" fillId="34" borderId="0" xfId="1" applyNumberFormat="1" applyFont="1" applyFill="1" applyBorder="1"/>
    <xf numFmtId="164" fontId="21" fillId="34" borderId="11" xfId="1" applyNumberFormat="1" applyFont="1" applyFill="1" applyBorder="1" applyAlignment="1">
      <alignment vertical="center"/>
    </xf>
    <xf numFmtId="164" fontId="21" fillId="34" borderId="0" xfId="0" applyNumberFormat="1" applyFont="1" applyFill="1" applyBorder="1"/>
    <xf numFmtId="164" fontId="20" fillId="34" borderId="22" xfId="0" applyNumberFormat="1" applyFont="1" applyFill="1" applyBorder="1"/>
    <xf numFmtId="0" fontId="21" fillId="34" borderId="22" xfId="0" applyFont="1" applyFill="1" applyBorder="1"/>
    <xf numFmtId="0" fontId="23" fillId="34" borderId="0" xfId="0" applyFont="1" applyFill="1" applyBorder="1" applyAlignment="1">
      <alignment vertical="center"/>
    </xf>
    <xf numFmtId="4" fontId="23" fillId="34" borderId="0" xfId="1" applyNumberFormat="1" applyFont="1" applyFill="1" applyBorder="1" applyAlignment="1">
      <alignment horizontal="right" vertical="center"/>
    </xf>
    <xf numFmtId="0" fontId="23" fillId="34" borderId="0" xfId="0" applyFont="1" applyFill="1" applyBorder="1"/>
    <xf numFmtId="0" fontId="20" fillId="34" borderId="13" xfId="0" applyFont="1" applyFill="1" applyBorder="1"/>
    <xf numFmtId="3" fontId="20" fillId="34" borderId="11" xfId="0" applyNumberFormat="1" applyFont="1" applyFill="1" applyBorder="1" applyAlignment="1">
      <alignment horizontal="right"/>
    </xf>
    <xf numFmtId="3" fontId="20" fillId="34" borderId="14" xfId="0" applyNumberFormat="1" applyFont="1" applyFill="1" applyBorder="1" applyAlignment="1">
      <alignment horizontal="right"/>
    </xf>
    <xf numFmtId="3" fontId="20" fillId="34" borderId="10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vertical="center"/>
    </xf>
    <xf numFmtId="3" fontId="20" fillId="33" borderId="0" xfId="1" applyNumberFormat="1" applyFont="1" applyFill="1" applyBorder="1" applyAlignment="1">
      <alignment horizontal="right" vertical="center"/>
    </xf>
    <xf numFmtId="0" fontId="24" fillId="34" borderId="0" xfId="0" applyFont="1" applyFill="1" applyBorder="1"/>
    <xf numFmtId="0" fontId="25" fillId="34" borderId="0" xfId="0" applyFont="1" applyFill="1" applyBorder="1" applyAlignment="1">
      <alignment vertical="center"/>
    </xf>
    <xf numFmtId="164" fontId="20" fillId="33" borderId="11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left" vertical="center"/>
    </xf>
    <xf numFmtId="0" fontId="26" fillId="34" borderId="0" xfId="0" applyFont="1" applyFill="1" applyBorder="1"/>
    <xf numFmtId="3" fontId="20" fillId="34" borderId="0" xfId="0" applyNumberFormat="1" applyFont="1" applyFill="1" applyBorder="1" applyAlignment="1">
      <alignment horizontal="right"/>
    </xf>
    <xf numFmtId="0" fontId="20" fillId="34" borderId="12" xfId="0" applyFont="1" applyFill="1" applyBorder="1" applyAlignment="1">
      <alignment horizontal="right"/>
    </xf>
    <xf numFmtId="0" fontId="21" fillId="34" borderId="12" xfId="0" applyFont="1" applyFill="1" applyBorder="1" applyAlignment="1">
      <alignment horizontal="center"/>
    </xf>
    <xf numFmtId="0" fontId="20" fillId="34" borderId="16" xfId="0" applyFont="1" applyFill="1" applyBorder="1" applyAlignment="1">
      <alignment horizontal="right"/>
    </xf>
    <xf numFmtId="0" fontId="20" fillId="34" borderId="0" xfId="0" applyFont="1" applyFill="1" applyBorder="1" applyAlignment="1">
      <alignment horizontal="right"/>
    </xf>
    <xf numFmtId="0" fontId="21" fillId="34" borderId="0" xfId="0" applyFont="1" applyFill="1" applyBorder="1" applyAlignment="1">
      <alignment horizontal="center"/>
    </xf>
    <xf numFmtId="0" fontId="20" fillId="34" borderId="19" xfId="0" applyFont="1" applyFill="1" applyBorder="1" applyAlignment="1">
      <alignment horizontal="right"/>
    </xf>
    <xf numFmtId="0" fontId="21" fillId="34" borderId="15" xfId="0" applyFont="1" applyFill="1" applyBorder="1"/>
    <xf numFmtId="0" fontId="21" fillId="34" borderId="17" xfId="0" applyFont="1" applyFill="1" applyBorder="1"/>
    <xf numFmtId="3" fontId="21" fillId="34" borderId="10" xfId="0" applyNumberFormat="1" applyFont="1" applyFill="1" applyBorder="1"/>
    <xf numFmtId="0" fontId="20" fillId="34" borderId="10" xfId="0" applyFont="1" applyFill="1" applyBorder="1" applyAlignment="1">
      <alignment horizontal="right"/>
    </xf>
    <xf numFmtId="0" fontId="21" fillId="34" borderId="10" xfId="0" applyFont="1" applyFill="1" applyBorder="1" applyAlignment="1">
      <alignment horizontal="center"/>
    </xf>
    <xf numFmtId="0" fontId="20" fillId="34" borderId="18" xfId="0" applyFont="1" applyFill="1" applyBorder="1" applyAlignment="1">
      <alignment horizontal="right"/>
    </xf>
    <xf numFmtId="3" fontId="21" fillId="34" borderId="0" xfId="0" applyNumberFormat="1" applyFont="1" applyFill="1" applyBorder="1" applyAlignment="1">
      <alignment horizontal="right"/>
    </xf>
    <xf numFmtId="3" fontId="21" fillId="34" borderId="19" xfId="0" applyNumberFormat="1" applyFont="1" applyFill="1" applyBorder="1" applyAlignment="1">
      <alignment horizontal="right"/>
    </xf>
    <xf numFmtId="0" fontId="21" fillId="34" borderId="20" xfId="0" applyFont="1" applyFill="1" applyBorder="1"/>
    <xf numFmtId="3" fontId="21" fillId="34" borderId="10" xfId="0" applyNumberFormat="1" applyFont="1" applyFill="1" applyBorder="1" applyAlignment="1">
      <alignment horizontal="right"/>
    </xf>
    <xf numFmtId="3" fontId="21" fillId="34" borderId="18" xfId="0" applyNumberFormat="1" applyFont="1" applyFill="1" applyBorder="1" applyAlignment="1">
      <alignment horizontal="right"/>
    </xf>
    <xf numFmtId="0" fontId="21" fillId="34" borderId="0" xfId="0" applyFont="1" applyFill="1"/>
    <xf numFmtId="0" fontId="21" fillId="34" borderId="0" xfId="0" applyFont="1" applyFill="1" applyAlignment="1">
      <alignment horizontal="right"/>
    </xf>
    <xf numFmtId="3" fontId="21" fillId="34" borderId="0" xfId="0" applyNumberFormat="1" applyFont="1" applyFill="1" applyBorder="1"/>
    <xf numFmtId="0" fontId="21" fillId="34" borderId="11" xfId="0" applyFont="1" applyFill="1" applyBorder="1"/>
    <xf numFmtId="3" fontId="21" fillId="34" borderId="11" xfId="0" applyNumberFormat="1" applyFont="1" applyFill="1" applyBorder="1" applyAlignment="1">
      <alignment horizontal="right"/>
    </xf>
    <xf numFmtId="3" fontId="21" fillId="34" borderId="11" xfId="0" applyNumberFormat="1" applyFont="1" applyFill="1" applyBorder="1"/>
    <xf numFmtId="3" fontId="21" fillId="34" borderId="0" xfId="0" applyNumberFormat="1" applyFont="1" applyFill="1" applyAlignment="1">
      <alignment horizontal="right"/>
    </xf>
    <xf numFmtId="164" fontId="21" fillId="34" borderId="0" xfId="1" applyNumberFormat="1" applyFont="1" applyFill="1" applyBorder="1" applyAlignment="1">
      <alignment horizontal="right"/>
    </xf>
    <xf numFmtId="0" fontId="21" fillId="34" borderId="19" xfId="0" applyFont="1" applyFill="1" applyBorder="1" applyAlignment="1">
      <alignment horizontal="right"/>
    </xf>
    <xf numFmtId="164" fontId="21" fillId="34" borderId="19" xfId="1" applyNumberFormat="1" applyFont="1" applyFill="1" applyBorder="1" applyAlignment="1">
      <alignment horizontal="right"/>
    </xf>
    <xf numFmtId="0" fontId="21" fillId="34" borderId="0" xfId="0" applyFont="1" applyFill="1" applyBorder="1" applyAlignment="1">
      <alignment horizontal="right"/>
    </xf>
    <xf numFmtId="0" fontId="20" fillId="34" borderId="15" xfId="0" applyFont="1" applyFill="1" applyBorder="1"/>
    <xf numFmtId="0" fontId="20" fillId="34" borderId="12" xfId="0" applyFont="1" applyFill="1" applyBorder="1"/>
    <xf numFmtId="0" fontId="20" fillId="34" borderId="17" xfId="0" applyFont="1" applyFill="1" applyBorder="1"/>
    <xf numFmtId="0" fontId="20" fillId="34" borderId="10" xfId="0" applyFont="1" applyFill="1" applyBorder="1"/>
    <xf numFmtId="0" fontId="21" fillId="34" borderId="13" xfId="0" applyFont="1" applyFill="1" applyBorder="1"/>
    <xf numFmtId="0" fontId="21" fillId="34" borderId="11" xfId="0" applyFont="1" applyFill="1" applyBorder="1" applyAlignment="1">
      <alignment horizontal="right"/>
    </xf>
    <xf numFmtId="0" fontId="21" fillId="34" borderId="14" xfId="0" applyFont="1" applyFill="1" applyBorder="1" applyAlignment="1">
      <alignment horizontal="right"/>
    </xf>
    <xf numFmtId="3" fontId="20" fillId="34" borderId="10" xfId="0" applyNumberFormat="1" applyFont="1" applyFill="1" applyBorder="1" applyAlignment="1">
      <alignment horizontal="right"/>
    </xf>
    <xf numFmtId="3" fontId="20" fillId="34" borderId="18" xfId="0" applyNumberFormat="1" applyFont="1" applyFill="1" applyBorder="1" applyAlignment="1">
      <alignment horizontal="right"/>
    </xf>
    <xf numFmtId="164" fontId="21" fillId="34" borderId="11" xfId="1" applyNumberFormat="1" applyFont="1" applyFill="1" applyBorder="1" applyAlignment="1">
      <alignment horizontal="right"/>
    </xf>
    <xf numFmtId="164" fontId="21" fillId="34" borderId="14" xfId="1" applyNumberFormat="1" applyFont="1" applyFill="1" applyBorder="1" applyAlignment="1">
      <alignment horizontal="right"/>
    </xf>
    <xf numFmtId="0" fontId="21" fillId="34" borderId="11" xfId="0" applyFont="1" applyFill="1" applyBorder="1" applyAlignment="1">
      <alignment horizontal="center"/>
    </xf>
    <xf numFmtId="3" fontId="21" fillId="34" borderId="14" xfId="0" applyNumberFormat="1" applyFont="1" applyFill="1" applyBorder="1" applyAlignment="1">
      <alignment horizontal="right"/>
    </xf>
    <xf numFmtId="3" fontId="26" fillId="34" borderId="11" xfId="0" applyNumberFormat="1" applyFont="1" applyFill="1" applyBorder="1" applyAlignment="1">
      <alignment horizontal="right" vertical="center"/>
    </xf>
    <xf numFmtId="3" fontId="20" fillId="34" borderId="14" xfId="0" applyNumberFormat="1" applyFont="1" applyFill="1" applyBorder="1" applyAlignment="1">
      <alignment horizontal="right" vertical="center"/>
    </xf>
    <xf numFmtId="3" fontId="26" fillId="34" borderId="0" xfId="0" applyNumberFormat="1" applyFont="1" applyFill="1" applyBorder="1" applyAlignment="1">
      <alignment horizontal="right" vertical="center"/>
    </xf>
    <xf numFmtId="3" fontId="20" fillId="34" borderId="0" xfId="0" applyNumberFormat="1" applyFont="1" applyFill="1" applyBorder="1" applyAlignment="1">
      <alignment horizontal="right" vertical="center"/>
    </xf>
    <xf numFmtId="3" fontId="27" fillId="34" borderId="0" xfId="0" applyNumberFormat="1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43" fontId="21" fillId="34" borderId="0" xfId="1" applyFont="1" applyFill="1"/>
    <xf numFmtId="0" fontId="21" fillId="34" borderId="0" xfId="0" quotePrefix="1" applyFont="1" applyFill="1" applyBorder="1"/>
    <xf numFmtId="43" fontId="21" fillId="34" borderId="0" xfId="1" applyFont="1" applyFill="1" applyBorder="1"/>
    <xf numFmtId="0" fontId="21" fillId="34" borderId="0" xfId="0" applyFont="1" applyFill="1" applyAlignment="1">
      <alignment horizontal="justify"/>
    </xf>
    <xf numFmtId="44" fontId="21" fillId="34" borderId="0" xfId="43" applyFont="1" applyFill="1" applyAlignment="1">
      <alignment horizontal="right"/>
    </xf>
    <xf numFmtId="44" fontId="20" fillId="34" borderId="0" xfId="0" applyNumberFormat="1" applyFont="1" applyFill="1" applyAlignment="1">
      <alignment horizontal="right"/>
    </xf>
    <xf numFmtId="0" fontId="21" fillId="34" borderId="11" xfId="0" quotePrefix="1" applyFont="1" applyFill="1" applyBorder="1"/>
    <xf numFmtId="0" fontId="25" fillId="34" borderId="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12" xfId="0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horizontal="right" vertical="center"/>
    </xf>
    <xf numFmtId="164" fontId="21" fillId="34" borderId="0" xfId="1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left" vertical="center"/>
    </xf>
    <xf numFmtId="0" fontId="21" fillId="34" borderId="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left"/>
    </xf>
    <xf numFmtId="0" fontId="20" fillId="34" borderId="10" xfId="0" applyFont="1" applyFill="1" applyBorder="1" applyAlignment="1">
      <alignment horizontal="left"/>
    </xf>
    <xf numFmtId="3" fontId="21" fillId="34" borderId="12" xfId="0" applyNumberFormat="1" applyFont="1" applyFill="1" applyBorder="1" applyAlignment="1">
      <alignment horizontal="right"/>
    </xf>
    <xf numFmtId="3" fontId="21" fillId="34" borderId="10" xfId="0" applyNumberFormat="1" applyFont="1" applyFill="1" applyBorder="1" applyAlignment="1">
      <alignment horizontal="right"/>
    </xf>
    <xf numFmtId="3" fontId="21" fillId="34" borderId="16" xfId="0" applyNumberFormat="1" applyFont="1" applyFill="1" applyBorder="1" applyAlignment="1">
      <alignment horizontal="right"/>
    </xf>
    <xf numFmtId="3" fontId="21" fillId="34" borderId="18" xfId="0" applyNumberFormat="1" applyFont="1" applyFill="1" applyBorder="1" applyAlignment="1">
      <alignment horizontal="right"/>
    </xf>
    <xf numFmtId="0" fontId="19" fillId="34" borderId="0" xfId="0" applyFont="1" applyFill="1" applyAlignment="1">
      <alignment horizontal="center"/>
    </xf>
    <xf numFmtId="3" fontId="26" fillId="34" borderId="12" xfId="0" applyNumberFormat="1" applyFont="1" applyFill="1" applyBorder="1" applyAlignment="1">
      <alignment horizontal="right" vertical="center"/>
    </xf>
    <xf numFmtId="3" fontId="26" fillId="34" borderId="10" xfId="0" applyNumberFormat="1" applyFont="1" applyFill="1" applyBorder="1" applyAlignment="1">
      <alignment horizontal="right" vertical="center"/>
    </xf>
    <xf numFmtId="3" fontId="20" fillId="34" borderId="16" xfId="0" applyNumberFormat="1" applyFont="1" applyFill="1" applyBorder="1" applyAlignment="1">
      <alignment horizontal="right" vertical="center"/>
    </xf>
    <xf numFmtId="3" fontId="20" fillId="34" borderId="18" xfId="0" applyNumberFormat="1" applyFont="1" applyFill="1" applyBorder="1" applyAlignment="1">
      <alignment horizontal="right" vertical="center"/>
    </xf>
    <xf numFmtId="3" fontId="20" fillId="0" borderId="11" xfId="0" applyNumberFormat="1" applyFont="1" applyFill="1" applyBorder="1" applyAlignment="1">
      <alignment horizontal="right" vertical="center"/>
    </xf>
    <xf numFmtId="3" fontId="20" fillId="0" borderId="12" xfId="1" applyNumberFormat="1" applyFont="1" applyFill="1" applyBorder="1" applyAlignment="1">
      <alignment horizontal="right" vertical="center" wrapText="1"/>
    </xf>
    <xf numFmtId="3" fontId="20" fillId="0" borderId="10" xfId="1" applyNumberFormat="1" applyFont="1" applyFill="1" applyBorder="1" applyAlignment="1">
      <alignment horizontal="right" vertical="center" wrapText="1"/>
    </xf>
    <xf numFmtId="164" fontId="20" fillId="0" borderId="11" xfId="0" applyNumberFormat="1" applyFont="1" applyFill="1" applyBorder="1" applyAlignment="1">
      <alignment vertical="center"/>
    </xf>
    <xf numFmtId="3" fontId="20" fillId="0" borderId="10" xfId="1" applyNumberFormat="1" applyFont="1" applyFill="1" applyBorder="1" applyAlignment="1">
      <alignment horizontal="right" vertical="center" wrapText="1"/>
    </xf>
    <xf numFmtId="164" fontId="20" fillId="0" borderId="11" xfId="1" applyNumberFormat="1" applyFont="1" applyFill="1" applyBorder="1" applyAlignment="1">
      <alignment horizontal="right" vertical="center" wrapText="1"/>
    </xf>
    <xf numFmtId="3" fontId="20" fillId="0" borderId="10" xfId="1" applyNumberFormat="1" applyFont="1" applyFill="1" applyBorder="1" applyAlignment="1">
      <alignment vertical="center" wrapText="1"/>
    </xf>
    <xf numFmtId="3" fontId="20" fillId="0" borderId="11" xfId="1" applyNumberFormat="1" applyFont="1" applyFill="1" applyBorder="1" applyAlignment="1">
      <alignment horizontal="right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.jaramillo/Desktop/VARIOS/Copia%20de%20ESTADO%20DE%20FLUJO%20DE%20EFECTIVO%20y%20CAMBIOS%20EN%20EL%20PATRIMONIO%20DIC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VI%20CCE\NOTAS%20VIGENCIA%202013\ECB%20Diciembre%202013%20def%2017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FLUJO DE EFECTIVO"/>
      <sheetName val="ESTADO DE CAMBIOS EN EL PATRIMO"/>
    </sheetNames>
    <sheetDataSet>
      <sheetData sheetId="0" refreshError="1"/>
      <sheetData sheetId="1">
        <row r="11">
          <cell r="C11">
            <v>-456768</v>
          </cell>
        </row>
        <row r="18">
          <cell r="B18">
            <v>10502722</v>
          </cell>
        </row>
        <row r="23">
          <cell r="B23">
            <v>-456768</v>
          </cell>
        </row>
        <row r="25">
          <cell r="B25">
            <v>-85257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"/>
      <sheetName val="Est. Act. FESA"/>
      <sheetName val="Hoja1"/>
    </sheetNames>
    <sheetDataSet>
      <sheetData sheetId="0">
        <row r="20">
          <cell r="B20" t="str">
            <v>Inversiones Administración de Liquidez</v>
          </cell>
        </row>
        <row r="21">
          <cell r="B21" t="str">
            <v>en Títulos de Deuda</v>
          </cell>
        </row>
      </sheetData>
      <sheetData sheetId="1">
        <row r="33">
          <cell r="B33" t="str">
            <v>Generales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13" zoomScaleNormal="100" workbookViewId="0">
      <selection activeCell="J39" sqref="J39"/>
    </sheetView>
  </sheetViews>
  <sheetFormatPr baseColWidth="10" defaultRowHeight="12.75" x14ac:dyDescent="0.25"/>
  <cols>
    <col min="1" max="1" width="1" style="10" customWidth="1"/>
    <col min="2" max="2" width="28.42578125" style="10" customWidth="1"/>
    <col min="3" max="3" width="4.85546875" style="10" customWidth="1"/>
    <col min="4" max="4" width="11.85546875" style="18" customWidth="1"/>
    <col min="5" max="5" width="0.7109375" style="10" customWidth="1"/>
    <col min="6" max="6" width="13" style="10" customWidth="1"/>
    <col min="7" max="7" width="2.7109375" style="10" customWidth="1"/>
    <col min="8" max="8" width="28.140625" style="10" customWidth="1"/>
    <col min="9" max="9" width="4.5703125" style="21" customWidth="1"/>
    <col min="10" max="10" width="12.28515625" style="10" customWidth="1"/>
    <col min="11" max="11" width="0.7109375" style="10" customWidth="1"/>
    <col min="12" max="12" width="13.28515625" style="10" customWidth="1"/>
    <col min="13" max="13" width="1" style="10" customWidth="1"/>
    <col min="14" max="14" width="12.7109375" style="10" customWidth="1"/>
    <col min="15" max="15" width="1.42578125" style="10" customWidth="1"/>
    <col min="16" max="16384" width="11.42578125" style="10"/>
  </cols>
  <sheetData>
    <row r="1" spans="2:14" x14ac:dyDescent="0.25">
      <c r="B1" s="153" t="s">
        <v>58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N1" s="10">
        <v>1000</v>
      </c>
    </row>
    <row r="2" spans="2:14" x14ac:dyDescent="0.25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2:14" x14ac:dyDescent="0.25">
      <c r="B3" s="153" t="s">
        <v>131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2:14" x14ac:dyDescent="0.25">
      <c r="B4" s="153" t="s">
        <v>46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4" x14ac:dyDescent="0.25">
      <c r="B5" s="153" t="s">
        <v>47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8" spans="2:14" s="30" customFormat="1" ht="13.5" x14ac:dyDescent="0.25">
      <c r="B8" s="151" t="s">
        <v>20</v>
      </c>
      <c r="C8" s="151" t="s">
        <v>40</v>
      </c>
      <c r="D8" s="80" t="s">
        <v>41</v>
      </c>
      <c r="E8" s="50"/>
      <c r="F8" s="80" t="s">
        <v>42</v>
      </c>
      <c r="G8" s="10"/>
      <c r="H8" s="152" t="s">
        <v>43</v>
      </c>
      <c r="I8" s="151" t="s">
        <v>40</v>
      </c>
      <c r="J8" s="80" t="s">
        <v>41</v>
      </c>
      <c r="K8" s="50"/>
      <c r="L8" s="80" t="s">
        <v>42</v>
      </c>
      <c r="N8" s="31"/>
    </row>
    <row r="9" spans="2:14" x14ac:dyDescent="0.25">
      <c r="B9" s="151"/>
      <c r="C9" s="151"/>
      <c r="D9" s="33">
        <v>41639</v>
      </c>
      <c r="E9" s="17"/>
      <c r="F9" s="33">
        <v>41274</v>
      </c>
      <c r="G9" s="16"/>
      <c r="H9" s="151"/>
      <c r="I9" s="151"/>
      <c r="J9" s="33">
        <v>41639</v>
      </c>
      <c r="K9" s="17"/>
      <c r="L9" s="33">
        <v>41274</v>
      </c>
      <c r="N9" s="12"/>
    </row>
    <row r="10" spans="2:14" x14ac:dyDescent="0.25">
      <c r="B10" s="50"/>
      <c r="C10" s="50"/>
      <c r="D10" s="17"/>
      <c r="E10" s="17"/>
      <c r="F10" s="17"/>
      <c r="G10" s="16"/>
      <c r="H10" s="50"/>
      <c r="I10" s="50"/>
      <c r="J10" s="17"/>
      <c r="K10" s="17"/>
      <c r="L10" s="17"/>
      <c r="N10" s="12"/>
    </row>
    <row r="11" spans="2:14" x14ac:dyDescent="0.25">
      <c r="B11" s="14"/>
      <c r="E11" s="16"/>
      <c r="F11" s="18"/>
      <c r="I11" s="19"/>
    </row>
    <row r="12" spans="2:14" x14ac:dyDescent="0.25">
      <c r="B12" s="14" t="s">
        <v>1</v>
      </c>
      <c r="C12" s="50"/>
      <c r="D12" s="174">
        <f>+D14+D18+D23+D27</f>
        <v>8936183.9594000001</v>
      </c>
      <c r="F12" s="44">
        <f>+F14+F23</f>
        <v>993.65</v>
      </c>
      <c r="H12" s="14" t="s">
        <v>5</v>
      </c>
      <c r="I12" s="50"/>
      <c r="J12" s="20">
        <f>+J14+J30+J25</f>
        <v>1814261</v>
      </c>
      <c r="L12" s="22">
        <f>+L14+L30+L25</f>
        <v>457761.82285</v>
      </c>
    </row>
    <row r="13" spans="2:14" x14ac:dyDescent="0.25">
      <c r="C13" s="50"/>
      <c r="D13" s="21"/>
      <c r="F13" s="21"/>
      <c r="H13" s="28"/>
      <c r="I13" s="50"/>
      <c r="J13" s="21"/>
      <c r="L13" s="23"/>
    </row>
    <row r="14" spans="2:14" x14ac:dyDescent="0.25">
      <c r="B14" s="14" t="s">
        <v>2</v>
      </c>
      <c r="C14" s="50">
        <v>4</v>
      </c>
      <c r="D14" s="22">
        <f>SUM(D15:D16)</f>
        <v>30725</v>
      </c>
      <c r="F14" s="22">
        <f>SUM(F15:F16)</f>
        <v>0</v>
      </c>
      <c r="H14" s="29" t="s">
        <v>6</v>
      </c>
      <c r="I14" s="50">
        <v>9</v>
      </c>
      <c r="J14" s="181">
        <f>SUM(J16:J22)</f>
        <v>1661920</v>
      </c>
      <c r="L14" s="22">
        <f>SUM(L16:L21)</f>
        <v>374540.86100000003</v>
      </c>
    </row>
    <row r="15" spans="2:14" ht="16.5" customHeight="1" x14ac:dyDescent="0.25">
      <c r="B15" s="10" t="s">
        <v>54</v>
      </c>
      <c r="D15" s="47">
        <v>0</v>
      </c>
      <c r="F15" s="47">
        <v>0</v>
      </c>
    </row>
    <row r="16" spans="2:14" x14ac:dyDescent="0.25">
      <c r="B16" s="10" t="s">
        <v>3</v>
      </c>
      <c r="C16" s="50"/>
      <c r="D16" s="41">
        <v>30725</v>
      </c>
      <c r="F16" s="77">
        <v>0</v>
      </c>
      <c r="H16" s="10" t="s">
        <v>69</v>
      </c>
      <c r="J16" s="77">
        <v>1064291</v>
      </c>
      <c r="L16" s="77">
        <v>135521.67600000001</v>
      </c>
    </row>
    <row r="17" spans="2:12" ht="13.5" customHeight="1" x14ac:dyDescent="0.25">
      <c r="D17" s="42"/>
      <c r="F17" s="7"/>
      <c r="H17" s="10" t="s">
        <v>70</v>
      </c>
      <c r="J17" s="77"/>
      <c r="L17" s="77"/>
    </row>
    <row r="18" spans="2:12" ht="12.75" customHeight="1" x14ac:dyDescent="0.25">
      <c r="B18" s="14" t="s">
        <v>112</v>
      </c>
      <c r="C18" s="50">
        <v>5</v>
      </c>
      <c r="D18" s="175">
        <f>SUM(D20)</f>
        <v>1685406</v>
      </c>
      <c r="F18" s="146">
        <v>0</v>
      </c>
      <c r="H18" s="10" t="s">
        <v>7</v>
      </c>
      <c r="I18" s="50"/>
      <c r="J18" s="77">
        <v>172672</v>
      </c>
      <c r="L18" s="77">
        <v>104000</v>
      </c>
    </row>
    <row r="19" spans="2:12" x14ac:dyDescent="0.25">
      <c r="B19" s="14" t="s">
        <v>113</v>
      </c>
      <c r="D19" s="176"/>
      <c r="F19" s="147"/>
      <c r="H19" s="10" t="s">
        <v>44</v>
      </c>
      <c r="I19" s="50"/>
      <c r="L19" s="77"/>
    </row>
    <row r="20" spans="2:12" ht="13.5" customHeight="1" x14ac:dyDescent="0.25">
      <c r="B20" s="10" t="s">
        <v>115</v>
      </c>
      <c r="D20" s="145">
        <v>1685406</v>
      </c>
      <c r="F20" s="148">
        <v>0</v>
      </c>
      <c r="H20" s="10" t="s">
        <v>49</v>
      </c>
      <c r="I20" s="50"/>
      <c r="J20" s="77">
        <v>424204</v>
      </c>
      <c r="L20" s="77">
        <v>135019.185</v>
      </c>
    </row>
    <row r="21" spans="2:12" ht="13.5" customHeight="1" x14ac:dyDescent="0.25">
      <c r="B21" s="10" t="s">
        <v>116</v>
      </c>
      <c r="D21" s="145"/>
      <c r="F21" s="149"/>
      <c r="H21" s="10" t="s">
        <v>134</v>
      </c>
      <c r="I21" s="50"/>
      <c r="J21" s="40"/>
      <c r="L21" s="40"/>
    </row>
    <row r="22" spans="2:12" ht="12.75" customHeight="1" x14ac:dyDescent="0.25">
      <c r="F22" s="79"/>
      <c r="H22" s="10" t="s">
        <v>133</v>
      </c>
      <c r="J22" s="10">
        <v>753</v>
      </c>
      <c r="L22" s="10">
        <v>0</v>
      </c>
    </row>
    <row r="23" spans="2:12" ht="14.25" customHeight="1" x14ac:dyDescent="0.25">
      <c r="B23" s="14" t="s">
        <v>125</v>
      </c>
      <c r="C23" s="50">
        <v>6</v>
      </c>
      <c r="D23" s="45">
        <f>+D24</f>
        <v>0</v>
      </c>
      <c r="F23" s="44">
        <f>+F24+F25</f>
        <v>993.65</v>
      </c>
    </row>
    <row r="24" spans="2:12" ht="14.25" customHeight="1" x14ac:dyDescent="0.25">
      <c r="B24" s="10" t="s">
        <v>38</v>
      </c>
      <c r="D24" s="10">
        <v>0</v>
      </c>
      <c r="F24" s="43">
        <v>993.65</v>
      </c>
      <c r="J24" s="7"/>
      <c r="L24" s="7"/>
    </row>
    <row r="25" spans="2:12" ht="14.25" customHeight="1" x14ac:dyDescent="0.25">
      <c r="B25" s="10" t="s">
        <v>56</v>
      </c>
      <c r="D25" s="10">
        <v>0</v>
      </c>
      <c r="F25" s="43">
        <v>0</v>
      </c>
      <c r="H25" s="14" t="s">
        <v>71</v>
      </c>
      <c r="I25" s="50">
        <v>10</v>
      </c>
      <c r="J25" s="180">
        <f>SUM(J27)</f>
        <v>152341</v>
      </c>
      <c r="L25" s="76">
        <f>SUM(L27)</f>
        <v>83220.961849999992</v>
      </c>
    </row>
    <row r="26" spans="2:12" ht="14.25" customHeight="1" x14ac:dyDescent="0.25">
      <c r="D26" s="10"/>
      <c r="F26" s="43"/>
      <c r="H26" s="14" t="s">
        <v>72</v>
      </c>
      <c r="I26" s="50"/>
      <c r="J26" s="78"/>
      <c r="L26" s="78"/>
    </row>
    <row r="27" spans="2:12" ht="14.25" customHeight="1" x14ac:dyDescent="0.25">
      <c r="B27" s="14" t="s">
        <v>127</v>
      </c>
      <c r="D27" s="177">
        <f>+D28</f>
        <v>7220052.9594000001</v>
      </c>
      <c r="F27" s="44">
        <f>+F28</f>
        <v>0</v>
      </c>
      <c r="H27" s="10" t="s">
        <v>73</v>
      </c>
      <c r="I27" s="50"/>
      <c r="J27" s="77">
        <f>152341</f>
        <v>152341</v>
      </c>
      <c r="L27" s="77">
        <v>83220.961849999992</v>
      </c>
    </row>
    <row r="28" spans="2:12" x14ac:dyDescent="0.25">
      <c r="B28" s="10" t="s">
        <v>128</v>
      </c>
      <c r="D28" s="18">
        <f>7220052959.4/N1</f>
        <v>7220052.9594000001</v>
      </c>
      <c r="F28" s="10">
        <v>0</v>
      </c>
    </row>
    <row r="30" spans="2:12" ht="13.5" customHeight="1" x14ac:dyDescent="0.25">
      <c r="B30" s="14" t="s">
        <v>87</v>
      </c>
      <c r="C30" s="50"/>
      <c r="D30" s="39">
        <f>+D32+D39</f>
        <v>2382005.8655700004</v>
      </c>
      <c r="F30" s="39">
        <f>+F32</f>
        <v>0</v>
      </c>
      <c r="H30" s="14" t="s">
        <v>98</v>
      </c>
      <c r="I30" s="50">
        <v>11</v>
      </c>
      <c r="J30" s="22">
        <f>+J31</f>
        <v>0</v>
      </c>
      <c r="L30" s="22">
        <f>+L31</f>
        <v>0</v>
      </c>
    </row>
    <row r="31" spans="2:12" ht="21.75" customHeight="1" x14ac:dyDescent="0.25">
      <c r="B31" s="14"/>
      <c r="C31" s="50"/>
      <c r="D31" s="44"/>
      <c r="F31" s="44"/>
      <c r="H31" s="10" t="s">
        <v>99</v>
      </c>
      <c r="I31" s="10"/>
      <c r="J31" s="77">
        <v>0</v>
      </c>
      <c r="L31" s="77">
        <v>0</v>
      </c>
    </row>
    <row r="32" spans="2:12" ht="14.25" customHeight="1" x14ac:dyDescent="0.25">
      <c r="B32" s="14" t="s">
        <v>82</v>
      </c>
      <c r="C32" s="50">
        <v>7</v>
      </c>
      <c r="D32" s="178">
        <f>SUM(D33:D37)</f>
        <v>40026.544000000002</v>
      </c>
      <c r="F32" s="78">
        <f>SUM(F33:F37)</f>
        <v>0</v>
      </c>
    </row>
    <row r="33" spans="2:16" ht="13.5" customHeight="1" x14ac:dyDescent="0.25">
      <c r="B33" s="10" t="s">
        <v>83</v>
      </c>
      <c r="D33" s="41">
        <v>5780</v>
      </c>
      <c r="F33" s="77">
        <v>5780</v>
      </c>
      <c r="I33" s="50"/>
    </row>
    <row r="34" spans="2:16" x14ac:dyDescent="0.25">
      <c r="B34" s="10" t="s">
        <v>126</v>
      </c>
      <c r="D34" s="41">
        <v>44895.544000000002</v>
      </c>
      <c r="F34" s="10">
        <v>0</v>
      </c>
      <c r="H34" s="14" t="s">
        <v>8</v>
      </c>
      <c r="I34" s="50"/>
      <c r="J34" s="179">
        <f>+J37</f>
        <v>9503928.8277700003</v>
      </c>
      <c r="L34" s="20">
        <f>+L37</f>
        <v>-456768.17284999974</v>
      </c>
    </row>
    <row r="35" spans="2:16" ht="10.5" customHeight="1" x14ac:dyDescent="0.25">
      <c r="B35" s="10" t="s">
        <v>84</v>
      </c>
      <c r="D35" s="145">
        <v>1300</v>
      </c>
      <c r="F35" s="145">
        <v>1300</v>
      </c>
    </row>
    <row r="36" spans="2:16" x14ac:dyDescent="0.25">
      <c r="B36" s="10" t="s">
        <v>85</v>
      </c>
      <c r="C36" s="50"/>
      <c r="D36" s="145"/>
      <c r="F36" s="145"/>
    </row>
    <row r="37" spans="2:16" ht="12" customHeight="1" x14ac:dyDescent="0.25">
      <c r="B37" s="10" t="s">
        <v>86</v>
      </c>
      <c r="C37" s="50"/>
      <c r="D37" s="41">
        <v>-11949</v>
      </c>
      <c r="F37" s="41">
        <v>-7080</v>
      </c>
      <c r="H37" s="14" t="s">
        <v>48</v>
      </c>
      <c r="I37" s="50">
        <v>12</v>
      </c>
      <c r="J37" s="20">
        <f>SUM(J38:J41)</f>
        <v>9503928.8277700003</v>
      </c>
      <c r="L37" s="20">
        <f>SUM(L38:L41)</f>
        <v>-456768.17284999974</v>
      </c>
    </row>
    <row r="38" spans="2:16" ht="14.25" customHeight="1" x14ac:dyDescent="0.25">
      <c r="H38" s="10" t="s">
        <v>135</v>
      </c>
      <c r="I38" s="50"/>
      <c r="J38" s="41">
        <v>-456768</v>
      </c>
      <c r="L38" s="77">
        <v>0</v>
      </c>
    </row>
    <row r="39" spans="2:16" x14ac:dyDescent="0.25">
      <c r="B39" s="14" t="s">
        <v>119</v>
      </c>
      <c r="C39" s="50"/>
      <c r="D39" s="39">
        <f>SUM(D40:D41)</f>
        <v>2341979.3215700001</v>
      </c>
      <c r="F39" s="39">
        <v>0</v>
      </c>
      <c r="H39" s="10" t="s">
        <v>36</v>
      </c>
      <c r="I39" s="50"/>
      <c r="J39" s="41">
        <f>+'Est. Act. FESA'!G62</f>
        <v>10045954.017000001</v>
      </c>
      <c r="L39" s="41">
        <v>-456768.17284999974</v>
      </c>
    </row>
    <row r="40" spans="2:16" x14ac:dyDescent="0.25">
      <c r="B40" s="10" t="s">
        <v>120</v>
      </c>
      <c r="C40" s="50">
        <v>8</v>
      </c>
      <c r="D40" s="41">
        <v>2422367</v>
      </c>
      <c r="F40" s="40">
        <v>0</v>
      </c>
      <c r="H40" s="10" t="s">
        <v>122</v>
      </c>
      <c r="J40" s="150">
        <v>-85257.189230000004</v>
      </c>
      <c r="L40" s="145">
        <v>0</v>
      </c>
      <c r="N40" s="12"/>
    </row>
    <row r="41" spans="2:16" x14ac:dyDescent="0.25">
      <c r="B41" s="10" t="s">
        <v>121</v>
      </c>
      <c r="C41" s="50"/>
      <c r="D41" s="41">
        <v>-80387.67843</v>
      </c>
      <c r="F41" s="10">
        <v>0</v>
      </c>
      <c r="H41" s="10" t="s">
        <v>123</v>
      </c>
      <c r="J41" s="150"/>
      <c r="L41" s="145"/>
      <c r="N41" s="12"/>
    </row>
    <row r="42" spans="2:16" x14ac:dyDescent="0.25">
      <c r="I42" s="50"/>
      <c r="N42" s="12"/>
    </row>
    <row r="43" spans="2:16" x14ac:dyDescent="0.25">
      <c r="I43" s="50"/>
      <c r="J43" s="21"/>
      <c r="N43" s="12"/>
    </row>
    <row r="44" spans="2:16" x14ac:dyDescent="0.25">
      <c r="B44" s="81" t="s">
        <v>4</v>
      </c>
      <c r="C44" s="50"/>
      <c r="D44" s="82">
        <f>+D12+D30</f>
        <v>11318189.824969999</v>
      </c>
      <c r="E44" s="19"/>
      <c r="F44" s="82">
        <f>+F12+F30</f>
        <v>993.65</v>
      </c>
      <c r="H44" s="81" t="s">
        <v>9</v>
      </c>
      <c r="I44" s="50"/>
      <c r="J44" s="82">
        <f>+J12+J34</f>
        <v>11318189.82777</v>
      </c>
      <c r="K44" s="19"/>
      <c r="L44" s="82">
        <f>+L12+L34</f>
        <v>993.65000000025611</v>
      </c>
      <c r="N44" s="38">
        <f>+D44-J44</f>
        <v>-2.8000008314847946E-3</v>
      </c>
      <c r="O44" s="14"/>
      <c r="P44" s="38">
        <f>+F44-L44</f>
        <v>-2.5613644538680092E-10</v>
      </c>
    </row>
    <row r="45" spans="2:16" x14ac:dyDescent="0.25">
      <c r="N45" s="12"/>
    </row>
    <row r="46" spans="2:16" x14ac:dyDescent="0.25">
      <c r="D46" s="48"/>
      <c r="J46" s="12"/>
      <c r="N46" s="12"/>
    </row>
    <row r="47" spans="2:16" ht="9" customHeight="1" x14ac:dyDescent="0.25">
      <c r="D47" s="48"/>
      <c r="N47" s="12"/>
    </row>
    <row r="48" spans="2:16" ht="9.75" customHeight="1" x14ac:dyDescent="0.25">
      <c r="J48" s="12"/>
      <c r="N48" s="12"/>
    </row>
    <row r="49" spans="1:17" ht="9" customHeight="1" x14ac:dyDescent="0.25"/>
    <row r="52" spans="1:17" x14ac:dyDescent="0.25">
      <c r="B52" s="7"/>
      <c r="C52" s="7"/>
      <c r="D52" s="8"/>
      <c r="E52" s="9"/>
      <c r="F52" s="9"/>
      <c r="H52" s="7"/>
      <c r="I52" s="7"/>
      <c r="J52" s="8"/>
      <c r="K52" s="11"/>
      <c r="L52" s="11"/>
    </row>
    <row r="53" spans="1:17" ht="15" customHeight="1" x14ac:dyDescent="0.25">
      <c r="A53" s="15"/>
      <c r="B53" s="14" t="s">
        <v>21</v>
      </c>
      <c r="D53" s="14"/>
      <c r="E53" s="50"/>
      <c r="F53" s="50"/>
      <c r="H53" s="14" t="s">
        <v>22</v>
      </c>
      <c r="I53" s="10"/>
      <c r="J53" s="14"/>
      <c r="K53" s="50"/>
      <c r="L53" s="11"/>
    </row>
    <row r="54" spans="1:17" ht="13.5" customHeight="1" x14ac:dyDescent="0.25">
      <c r="A54" s="15"/>
      <c r="B54" s="10" t="s">
        <v>53</v>
      </c>
      <c r="D54" s="10"/>
      <c r="E54" s="16"/>
      <c r="F54" s="16"/>
      <c r="H54" s="10" t="s">
        <v>117</v>
      </c>
      <c r="I54" s="10"/>
      <c r="K54" s="16"/>
      <c r="L54" s="11"/>
    </row>
    <row r="55" spans="1:17" ht="15" customHeight="1" x14ac:dyDescent="0.25">
      <c r="A55" s="15"/>
      <c r="B55" s="10" t="s">
        <v>80</v>
      </c>
      <c r="D55" s="10"/>
      <c r="E55" s="16"/>
      <c r="F55" s="16"/>
      <c r="H55" s="10" t="s">
        <v>118</v>
      </c>
      <c r="I55" s="10"/>
      <c r="K55" s="16"/>
      <c r="L55" s="11"/>
    </row>
    <row r="56" spans="1:17" ht="16.5" x14ac:dyDescent="0.25">
      <c r="A56" s="15"/>
      <c r="D56" s="10"/>
      <c r="E56" s="16"/>
      <c r="F56" s="16"/>
      <c r="I56" s="10"/>
      <c r="K56" s="16"/>
      <c r="L56" s="11"/>
    </row>
    <row r="57" spans="1:17" ht="6" customHeight="1" x14ac:dyDescent="0.25"/>
    <row r="58" spans="1:17" x14ac:dyDescent="0.25">
      <c r="B58" s="84" t="s">
        <v>79</v>
      </c>
      <c r="N58" s="12"/>
    </row>
    <row r="59" spans="1:17" s="15" customFormat="1" ht="16.5" x14ac:dyDescent="0.25">
      <c r="A59" s="10"/>
      <c r="B59" s="10"/>
      <c r="C59" s="10"/>
      <c r="D59" s="18"/>
      <c r="E59" s="10"/>
      <c r="F59" s="10"/>
      <c r="G59" s="10"/>
      <c r="H59" s="10"/>
      <c r="I59" s="21"/>
      <c r="J59" s="10"/>
      <c r="K59" s="10"/>
      <c r="L59" s="10"/>
      <c r="N59" s="32"/>
      <c r="Q59" s="10"/>
    </row>
    <row r="60" spans="1:17" s="15" customFormat="1" ht="16.5" x14ac:dyDescent="0.25">
      <c r="A60" s="10"/>
      <c r="B60" s="10"/>
      <c r="C60" s="10"/>
      <c r="D60" s="18"/>
      <c r="E60" s="10"/>
      <c r="F60" s="10"/>
      <c r="G60" s="10"/>
      <c r="H60" s="10"/>
      <c r="I60" s="21"/>
      <c r="J60" s="10"/>
      <c r="K60" s="10"/>
      <c r="L60" s="10"/>
      <c r="N60" s="32"/>
      <c r="Q60" s="10"/>
    </row>
    <row r="61" spans="1:17" s="15" customFormat="1" ht="16.5" x14ac:dyDescent="0.25">
      <c r="A61" s="10"/>
      <c r="B61" s="10"/>
      <c r="C61" s="10"/>
      <c r="D61" s="18"/>
      <c r="E61" s="10"/>
      <c r="F61" s="10"/>
      <c r="G61" s="10"/>
      <c r="H61" s="10"/>
      <c r="I61" s="21"/>
      <c r="J61" s="10"/>
      <c r="K61" s="10"/>
      <c r="L61" s="10"/>
      <c r="N61" s="32"/>
      <c r="Q61" s="10"/>
    </row>
    <row r="62" spans="1:17" s="15" customFormat="1" ht="16.5" x14ac:dyDescent="0.25">
      <c r="A62" s="10"/>
      <c r="G62" s="10"/>
      <c r="H62" s="10"/>
      <c r="I62" s="21"/>
      <c r="J62" s="10"/>
      <c r="K62" s="10"/>
      <c r="L62" s="10"/>
      <c r="N62" s="32"/>
    </row>
    <row r="63" spans="1:17" s="15" customFormat="1" ht="16.5" x14ac:dyDescent="0.25">
      <c r="A63" s="10"/>
      <c r="G63" s="10"/>
      <c r="H63" s="10"/>
      <c r="I63" s="21"/>
      <c r="J63" s="10"/>
      <c r="K63" s="10"/>
      <c r="L63" s="10"/>
      <c r="N63" s="32"/>
    </row>
    <row r="64" spans="1:17" ht="16.5" x14ac:dyDescent="0.25">
      <c r="Q64" s="15"/>
    </row>
    <row r="65" spans="4:17" ht="16.5" x14ac:dyDescent="0.25">
      <c r="D65" s="10"/>
      <c r="Q65" s="15"/>
    </row>
    <row r="66" spans="4:17" ht="16.5" x14ac:dyDescent="0.25">
      <c r="Q66" s="15"/>
    </row>
  </sheetData>
  <mergeCells count="17">
    <mergeCell ref="B8:B9"/>
    <mergeCell ref="C8:C9"/>
    <mergeCell ref="H8:H9"/>
    <mergeCell ref="I8:I9"/>
    <mergeCell ref="B1:L1"/>
    <mergeCell ref="B2:L2"/>
    <mergeCell ref="B3:L3"/>
    <mergeCell ref="B4:L4"/>
    <mergeCell ref="B5:L5"/>
    <mergeCell ref="L40:L41"/>
    <mergeCell ref="D18:D19"/>
    <mergeCell ref="F18:F19"/>
    <mergeCell ref="D20:D21"/>
    <mergeCell ref="D35:D36"/>
    <mergeCell ref="F35:F36"/>
    <mergeCell ref="F20:F21"/>
    <mergeCell ref="J40:J41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  <ignoredErrors>
    <ignoredError sqref="L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tabSelected="1" topLeftCell="A31" zoomScaleNormal="100" workbookViewId="0">
      <selection activeCell="G22" sqref="G22"/>
    </sheetView>
  </sheetViews>
  <sheetFormatPr baseColWidth="10" defaultRowHeight="12.75" x14ac:dyDescent="0.25"/>
  <cols>
    <col min="1" max="1" width="1.7109375" style="10" customWidth="1"/>
    <col min="2" max="5" width="11.28515625" style="10" customWidth="1"/>
    <col min="6" max="6" width="4.7109375" style="9" customWidth="1"/>
    <col min="7" max="7" width="13.85546875" style="10" customWidth="1"/>
    <col min="8" max="8" width="4.7109375" style="24" customWidth="1"/>
    <col min="9" max="9" width="15.7109375" style="10" customWidth="1"/>
    <col min="10" max="10" width="1.7109375" style="10" customWidth="1"/>
    <col min="11" max="11" width="11.42578125" style="10"/>
    <col min="12" max="12" width="12" style="10" bestFit="1" customWidth="1"/>
    <col min="13" max="16384" width="11.42578125" style="10"/>
  </cols>
  <sheetData>
    <row r="1" spans="2:14" x14ac:dyDescent="0.25">
      <c r="B1" s="153" t="s">
        <v>58</v>
      </c>
      <c r="C1" s="153"/>
      <c r="D1" s="153"/>
      <c r="E1" s="153"/>
      <c r="F1" s="153"/>
      <c r="G1" s="153"/>
      <c r="H1" s="153"/>
      <c r="I1" s="153"/>
      <c r="M1" s="10">
        <v>1000</v>
      </c>
    </row>
    <row r="2" spans="2:14" x14ac:dyDescent="0.25">
      <c r="B2" s="153" t="s">
        <v>10</v>
      </c>
      <c r="C2" s="153"/>
      <c r="D2" s="153"/>
      <c r="E2" s="153"/>
      <c r="F2" s="153"/>
      <c r="G2" s="153"/>
      <c r="H2" s="153"/>
      <c r="I2" s="153"/>
    </row>
    <row r="3" spans="2:14" x14ac:dyDescent="0.25">
      <c r="B3" s="153" t="s">
        <v>132</v>
      </c>
      <c r="C3" s="153"/>
      <c r="D3" s="153"/>
      <c r="E3" s="153"/>
      <c r="F3" s="153"/>
      <c r="G3" s="153"/>
      <c r="H3" s="153"/>
      <c r="I3" s="153"/>
    </row>
    <row r="4" spans="2:14" x14ac:dyDescent="0.25">
      <c r="B4" s="153" t="s">
        <v>46</v>
      </c>
      <c r="C4" s="153"/>
      <c r="D4" s="153"/>
      <c r="E4" s="153"/>
      <c r="F4" s="153"/>
      <c r="G4" s="153"/>
      <c r="H4" s="153"/>
      <c r="I4" s="153"/>
    </row>
    <row r="5" spans="2:14" x14ac:dyDescent="0.25">
      <c r="B5" s="153" t="s">
        <v>47</v>
      </c>
      <c r="C5" s="153"/>
      <c r="D5" s="153"/>
      <c r="E5" s="153"/>
      <c r="F5" s="153"/>
      <c r="G5" s="153"/>
      <c r="H5" s="153"/>
      <c r="I5" s="153"/>
    </row>
    <row r="6" spans="2:14" ht="7.5" customHeight="1" x14ac:dyDescent="0.25"/>
    <row r="7" spans="2:14" x14ac:dyDescent="0.25">
      <c r="B7" s="151" t="s">
        <v>45</v>
      </c>
      <c r="C7" s="151"/>
      <c r="D7" s="151"/>
      <c r="E7" s="151"/>
      <c r="F7" s="151" t="s">
        <v>40</v>
      </c>
      <c r="G7" s="80" t="s">
        <v>41</v>
      </c>
      <c r="H7" s="50"/>
      <c r="I7" s="80" t="s">
        <v>42</v>
      </c>
    </row>
    <row r="8" spans="2:14" x14ac:dyDescent="0.25">
      <c r="B8" s="151"/>
      <c r="C8" s="151"/>
      <c r="D8" s="151"/>
      <c r="E8" s="151"/>
      <c r="F8" s="151"/>
      <c r="G8" s="33">
        <v>41639</v>
      </c>
      <c r="H8" s="17"/>
      <c r="I8" s="33">
        <v>41274</v>
      </c>
    </row>
    <row r="9" spans="2:14" ht="7.5" customHeight="1" x14ac:dyDescent="0.25"/>
    <row r="10" spans="2:14" x14ac:dyDescent="0.25">
      <c r="B10" s="14" t="s">
        <v>12</v>
      </c>
      <c r="G10" s="24"/>
      <c r="H10" s="10"/>
    </row>
    <row r="11" spans="2:14" ht="7.5" customHeight="1" x14ac:dyDescent="0.25">
      <c r="B11" s="14"/>
      <c r="G11" s="24"/>
      <c r="H11" s="10"/>
    </row>
    <row r="12" spans="2:14" x14ac:dyDescent="0.25">
      <c r="B12" s="14" t="s">
        <v>23</v>
      </c>
      <c r="F12" s="50"/>
      <c r="G12" s="179">
        <f>+G14+G18</f>
        <v>8298598</v>
      </c>
      <c r="H12" s="10"/>
      <c r="I12" s="20">
        <f>+I14+I18</f>
        <v>3523630.4860100001</v>
      </c>
      <c r="L12" s="46"/>
      <c r="N12" s="46"/>
    </row>
    <row r="13" spans="2:14" ht="7.5" customHeight="1" x14ac:dyDescent="0.25">
      <c r="F13" s="50"/>
      <c r="G13" s="24"/>
      <c r="I13" s="24"/>
      <c r="L13" s="46"/>
    </row>
    <row r="14" spans="2:14" x14ac:dyDescent="0.25">
      <c r="B14" s="14" t="s">
        <v>11</v>
      </c>
      <c r="F14" s="50">
        <v>13</v>
      </c>
      <c r="G14" s="20">
        <f>+G15+G16</f>
        <v>8298598</v>
      </c>
      <c r="H14" s="10"/>
      <c r="I14" s="22">
        <f>+I15+I16</f>
        <v>3523630.4860100001</v>
      </c>
    </row>
    <row r="15" spans="2:14" x14ac:dyDescent="0.25">
      <c r="B15" s="10" t="s">
        <v>13</v>
      </c>
      <c r="F15" s="50"/>
      <c r="G15" s="77">
        <v>8265598</v>
      </c>
      <c r="H15" s="10"/>
      <c r="I15" s="77">
        <v>3523630.4860100001</v>
      </c>
    </row>
    <row r="16" spans="2:14" x14ac:dyDescent="0.25">
      <c r="B16" s="10" t="s">
        <v>136</v>
      </c>
      <c r="F16" s="50"/>
      <c r="G16" s="77">
        <v>33000</v>
      </c>
      <c r="H16" s="10"/>
      <c r="I16" s="77"/>
    </row>
    <row r="17" spans="2:12" ht="8.25" customHeight="1" x14ac:dyDescent="0.25">
      <c r="F17" s="50"/>
      <c r="G17" s="18"/>
      <c r="H17" s="10"/>
      <c r="I17" s="18"/>
    </row>
    <row r="18" spans="2:12" x14ac:dyDescent="0.25">
      <c r="B18" s="14" t="s">
        <v>110</v>
      </c>
      <c r="F18" s="50"/>
      <c r="G18" s="22">
        <f>SUM(G19:G20)</f>
        <v>0</v>
      </c>
      <c r="H18" s="10"/>
      <c r="I18" s="22">
        <f>SUM(I19:I20)</f>
        <v>0</v>
      </c>
    </row>
    <row r="19" spans="2:12" x14ac:dyDescent="0.25">
      <c r="B19" s="10" t="s">
        <v>114</v>
      </c>
      <c r="F19" s="50"/>
      <c r="G19" s="77">
        <v>0</v>
      </c>
      <c r="H19" s="10"/>
      <c r="I19" s="77">
        <v>0</v>
      </c>
    </row>
    <row r="20" spans="2:12" x14ac:dyDescent="0.25">
      <c r="B20" s="10" t="s">
        <v>111</v>
      </c>
      <c r="F20" s="50"/>
      <c r="G20" s="77">
        <v>0</v>
      </c>
      <c r="H20" s="10"/>
      <c r="I20" s="77">
        <f>0/M1</f>
        <v>0</v>
      </c>
    </row>
    <row r="21" spans="2:12" ht="7.5" customHeight="1" x14ac:dyDescent="0.25">
      <c r="F21" s="50"/>
      <c r="G21" s="18"/>
      <c r="H21" s="10"/>
      <c r="I21" s="18"/>
    </row>
    <row r="22" spans="2:12" x14ac:dyDescent="0.25">
      <c r="B22" s="14" t="s">
        <v>14</v>
      </c>
      <c r="F22" s="50"/>
      <c r="G22" s="179">
        <f>+G24+G32+G36+G41+G45</f>
        <v>20972702</v>
      </c>
      <c r="H22" s="10"/>
      <c r="I22" s="20">
        <f>+I24+I32+I35+I41+I45</f>
        <v>3980398.6588599999</v>
      </c>
      <c r="L22" s="46"/>
    </row>
    <row r="23" spans="2:12" ht="7.5" customHeight="1" x14ac:dyDescent="0.25">
      <c r="F23" s="50"/>
      <c r="G23" s="41"/>
      <c r="H23" s="10"/>
      <c r="I23" s="41"/>
    </row>
    <row r="24" spans="2:12" x14ac:dyDescent="0.25">
      <c r="B24" s="14" t="s">
        <v>15</v>
      </c>
      <c r="F24" s="50">
        <v>14</v>
      </c>
      <c r="G24" s="20">
        <f>SUM(G25:G30)</f>
        <v>7642617</v>
      </c>
      <c r="H24" s="10"/>
      <c r="I24" s="22">
        <f>SUM(I25:I30)</f>
        <v>2281863.56586</v>
      </c>
    </row>
    <row r="25" spans="2:12" x14ac:dyDescent="0.25">
      <c r="B25" s="10" t="s">
        <v>16</v>
      </c>
      <c r="F25" s="50"/>
      <c r="G25" s="77">
        <v>4321627</v>
      </c>
      <c r="H25" s="10"/>
      <c r="I25" s="77">
        <v>1282340.9638599998</v>
      </c>
    </row>
    <row r="26" spans="2:12" x14ac:dyDescent="0.25">
      <c r="B26" s="10" t="s">
        <v>74</v>
      </c>
      <c r="F26" s="50"/>
      <c r="G26" s="77">
        <v>25062</v>
      </c>
      <c r="H26" s="10"/>
      <c r="I26" s="77">
        <v>2853.2220000000002</v>
      </c>
    </row>
    <row r="27" spans="2:12" x14ac:dyDescent="0.25">
      <c r="B27" s="10" t="s">
        <v>17</v>
      </c>
      <c r="F27" s="50"/>
      <c r="G27" s="77">
        <v>502434</v>
      </c>
      <c r="H27" s="10"/>
      <c r="I27" s="77">
        <v>185399.266</v>
      </c>
    </row>
    <row r="28" spans="2:12" x14ac:dyDescent="0.25">
      <c r="B28" s="10" t="s">
        <v>18</v>
      </c>
      <c r="F28" s="50"/>
      <c r="G28" s="77">
        <v>99875</v>
      </c>
      <c r="H28" s="10"/>
      <c r="I28" s="77">
        <v>37360.449999999997</v>
      </c>
    </row>
    <row r="29" spans="2:12" x14ac:dyDescent="0.25">
      <c r="B29" s="10" t="s">
        <v>19</v>
      </c>
      <c r="F29" s="50"/>
      <c r="G29" s="77">
        <v>2659866</v>
      </c>
      <c r="H29" s="10"/>
      <c r="I29" s="77">
        <v>773909.66399999999</v>
      </c>
    </row>
    <row r="30" spans="2:12" x14ac:dyDescent="0.25">
      <c r="B30" s="10" t="s">
        <v>137</v>
      </c>
      <c r="F30" s="50"/>
      <c r="G30" s="77">
        <v>33753</v>
      </c>
      <c r="H30" s="10"/>
      <c r="I30" s="77">
        <v>0</v>
      </c>
    </row>
    <row r="31" spans="2:12" ht="7.5" customHeight="1" x14ac:dyDescent="0.25">
      <c r="F31" s="50"/>
      <c r="G31" s="41"/>
      <c r="H31" s="10"/>
      <c r="I31" s="41"/>
    </row>
    <row r="32" spans="2:12" x14ac:dyDescent="0.25">
      <c r="B32" s="14" t="s">
        <v>55</v>
      </c>
      <c r="F32" s="50">
        <v>15</v>
      </c>
      <c r="G32" s="181">
        <f>SUM(G33)</f>
        <v>13271447</v>
      </c>
      <c r="H32" s="10"/>
      <c r="I32" s="22">
        <f>SUM(I33)</f>
        <v>1691455.0930000001</v>
      </c>
    </row>
    <row r="33" spans="2:9" x14ac:dyDescent="0.25">
      <c r="B33" s="10" t="s">
        <v>19</v>
      </c>
      <c r="F33" s="50"/>
      <c r="G33" s="77">
        <v>13271447</v>
      </c>
      <c r="H33" s="10"/>
      <c r="I33" s="77">
        <v>1691455.0930000001</v>
      </c>
    </row>
    <row r="34" spans="2:9" ht="7.5" customHeight="1" x14ac:dyDescent="0.25">
      <c r="F34" s="50"/>
      <c r="G34" s="77"/>
      <c r="H34" s="10"/>
      <c r="I34" s="77"/>
    </row>
    <row r="35" spans="2:9" ht="15.75" customHeight="1" x14ac:dyDescent="0.25">
      <c r="B35" s="14" t="s">
        <v>75</v>
      </c>
      <c r="F35" s="50"/>
      <c r="G35" s="22">
        <v>0</v>
      </c>
      <c r="H35" s="10"/>
      <c r="I35" s="22">
        <f>+I39</f>
        <v>7080</v>
      </c>
    </row>
    <row r="36" spans="2:9" hidden="1" x14ac:dyDescent="0.25">
      <c r="B36" s="14" t="s">
        <v>75</v>
      </c>
      <c r="F36" s="50"/>
      <c r="G36" s="77">
        <f>SUM(G37)</f>
        <v>0</v>
      </c>
      <c r="H36" s="10"/>
      <c r="I36" s="49">
        <f>SUM(I37)</f>
        <v>0</v>
      </c>
    </row>
    <row r="37" spans="2:9" hidden="1" x14ac:dyDescent="0.25">
      <c r="B37" s="10" t="s">
        <v>76</v>
      </c>
      <c r="F37" s="50"/>
      <c r="G37" s="20">
        <v>0</v>
      </c>
      <c r="H37" s="10"/>
      <c r="I37" s="49">
        <v>0</v>
      </c>
    </row>
    <row r="38" spans="2:9" hidden="1" x14ac:dyDescent="0.25">
      <c r="F38" s="50"/>
      <c r="G38" s="77"/>
      <c r="H38" s="10"/>
      <c r="I38" s="49"/>
    </row>
    <row r="39" spans="2:9" x14ac:dyDescent="0.25">
      <c r="B39" s="10" t="s">
        <v>76</v>
      </c>
      <c r="F39" s="50"/>
      <c r="G39" s="77">
        <v>0</v>
      </c>
      <c r="H39" s="10"/>
      <c r="I39" s="77">
        <v>7080</v>
      </c>
    </row>
    <row r="40" spans="2:9" ht="15.75" customHeight="1" x14ac:dyDescent="0.25">
      <c r="F40" s="50"/>
      <c r="H40" s="10"/>
      <c r="I40" s="41"/>
    </row>
    <row r="41" spans="2:9" x14ac:dyDescent="0.25">
      <c r="B41" s="14" t="s">
        <v>11</v>
      </c>
      <c r="F41" s="50"/>
      <c r="G41" s="20">
        <f>SUM(G42:G43)</f>
        <v>996</v>
      </c>
      <c r="H41" s="10"/>
      <c r="I41" s="22">
        <f>SUM(I42:I43)</f>
        <v>0</v>
      </c>
    </row>
    <row r="42" spans="2:9" x14ac:dyDescent="0.25">
      <c r="B42" s="10" t="s">
        <v>109</v>
      </c>
      <c r="F42" s="50"/>
      <c r="G42" s="77">
        <v>994</v>
      </c>
      <c r="H42" s="10"/>
      <c r="I42" s="77">
        <v>0</v>
      </c>
    </row>
    <row r="43" spans="2:9" x14ac:dyDescent="0.25">
      <c r="B43" s="10" t="s">
        <v>108</v>
      </c>
      <c r="F43" s="50"/>
      <c r="G43" s="77">
        <v>2</v>
      </c>
      <c r="H43" s="10"/>
      <c r="I43" s="77">
        <v>0</v>
      </c>
    </row>
    <row r="44" spans="2:9" ht="7.5" customHeight="1" x14ac:dyDescent="0.25">
      <c r="F44" s="50"/>
      <c r="G44" s="18"/>
      <c r="H44" s="10"/>
      <c r="I44" s="18"/>
    </row>
    <row r="45" spans="2:9" x14ac:dyDescent="0.25">
      <c r="B45" s="14" t="s">
        <v>124</v>
      </c>
      <c r="F45" s="50"/>
      <c r="G45" s="20">
        <f>+G46</f>
        <v>57642</v>
      </c>
      <c r="H45" s="10"/>
      <c r="I45" s="22">
        <f>SUM(I46:I47)</f>
        <v>0</v>
      </c>
    </row>
    <row r="46" spans="2:9" x14ac:dyDescent="0.25">
      <c r="B46" s="10" t="s">
        <v>114</v>
      </c>
      <c r="F46" s="50"/>
      <c r="G46" s="77">
        <v>57642</v>
      </c>
      <c r="H46" s="10"/>
      <c r="I46" s="77">
        <v>0</v>
      </c>
    </row>
    <row r="47" spans="2:9" ht="7.5" customHeight="1" x14ac:dyDescent="0.25">
      <c r="F47" s="50"/>
      <c r="G47" s="41"/>
      <c r="H47" s="10"/>
      <c r="I47" s="41"/>
    </row>
    <row r="48" spans="2:9" x14ac:dyDescent="0.25">
      <c r="B48" s="14" t="s">
        <v>24</v>
      </c>
      <c r="F48" s="50"/>
      <c r="G48" s="20">
        <f>+G12-G22</f>
        <v>-12674104</v>
      </c>
      <c r="H48" s="10"/>
      <c r="I48" s="20">
        <f>+I12-I22</f>
        <v>-456768.17284999974</v>
      </c>
    </row>
    <row r="49" spans="2:9" ht="7.5" customHeight="1" x14ac:dyDescent="0.25">
      <c r="B49" s="14"/>
      <c r="F49" s="50"/>
      <c r="G49" s="20"/>
      <c r="H49" s="10"/>
      <c r="I49" s="22"/>
    </row>
    <row r="50" spans="2:9" x14ac:dyDescent="0.25">
      <c r="B50" s="14" t="s">
        <v>51</v>
      </c>
      <c r="F50" s="50"/>
      <c r="G50" s="20">
        <f>+G48</f>
        <v>-12674104</v>
      </c>
      <c r="H50" s="10"/>
      <c r="I50" s="20">
        <f>+I48</f>
        <v>-456768.17284999974</v>
      </c>
    </row>
    <row r="51" spans="2:9" ht="6" customHeight="1" x14ac:dyDescent="0.25">
      <c r="B51" s="14"/>
      <c r="F51" s="50"/>
      <c r="G51" s="25"/>
      <c r="H51" s="10"/>
      <c r="I51" s="37"/>
    </row>
    <row r="52" spans="2:9" ht="7.5" customHeight="1" x14ac:dyDescent="0.25">
      <c r="B52" s="14"/>
      <c r="F52" s="50"/>
      <c r="G52" s="25"/>
      <c r="H52" s="10"/>
      <c r="I52" s="37"/>
    </row>
    <row r="53" spans="2:9" x14ac:dyDescent="0.25">
      <c r="B53" s="14" t="s">
        <v>106</v>
      </c>
      <c r="F53" s="50"/>
      <c r="G53" s="20">
        <f>+G55</f>
        <v>5.0170000000000003</v>
      </c>
      <c r="H53" s="10"/>
      <c r="I53" s="22">
        <f>+I55</f>
        <v>0</v>
      </c>
    </row>
    <row r="54" spans="2:9" ht="7.5" customHeight="1" x14ac:dyDescent="0.25">
      <c r="B54" s="14"/>
      <c r="F54" s="50"/>
      <c r="G54" s="41"/>
      <c r="H54" s="10"/>
      <c r="I54" s="41"/>
    </row>
    <row r="55" spans="2:9" x14ac:dyDescent="0.25">
      <c r="B55" s="14" t="s">
        <v>107</v>
      </c>
      <c r="F55" s="50"/>
      <c r="G55" s="20">
        <f>+G56</f>
        <v>5.0170000000000003</v>
      </c>
      <c r="H55" s="10"/>
      <c r="I55" s="22">
        <f>+I56</f>
        <v>0</v>
      </c>
    </row>
    <row r="56" spans="2:9" x14ac:dyDescent="0.25">
      <c r="B56" s="10" t="s">
        <v>105</v>
      </c>
      <c r="F56" s="50"/>
      <c r="G56" s="77">
        <f>5.017</f>
        <v>5.0170000000000003</v>
      </c>
      <c r="H56" s="10"/>
      <c r="I56" s="77">
        <v>0</v>
      </c>
    </row>
    <row r="57" spans="2:9" ht="9" customHeight="1" x14ac:dyDescent="0.25">
      <c r="F57" s="50"/>
      <c r="G57" s="77"/>
      <c r="H57" s="10"/>
      <c r="I57" s="77"/>
    </row>
    <row r="58" spans="2:9" x14ac:dyDescent="0.25">
      <c r="B58" s="14" t="s">
        <v>129</v>
      </c>
      <c r="F58" s="50">
        <v>16</v>
      </c>
      <c r="G58" s="22">
        <f>+G59</f>
        <v>22720053</v>
      </c>
      <c r="H58" s="10"/>
      <c r="I58" s="22">
        <f>+I59</f>
        <v>0</v>
      </c>
    </row>
    <row r="59" spans="2:9" x14ac:dyDescent="0.25">
      <c r="B59" s="10" t="s">
        <v>130</v>
      </c>
      <c r="F59" s="50"/>
      <c r="G59" s="77">
        <v>22720053</v>
      </c>
      <c r="H59" s="10"/>
      <c r="I59" s="77">
        <v>0</v>
      </c>
    </row>
    <row r="60" spans="2:9" ht="13.5" customHeight="1" x14ac:dyDescent="0.25">
      <c r="F60" s="50"/>
      <c r="G60" s="77"/>
      <c r="H60" s="10"/>
      <c r="I60" s="77"/>
    </row>
    <row r="61" spans="2:9" ht="7.5" customHeight="1" x14ac:dyDescent="0.25">
      <c r="F61" s="50"/>
      <c r="G61" s="41"/>
      <c r="H61" s="10"/>
      <c r="I61" s="41"/>
    </row>
    <row r="62" spans="2:9" x14ac:dyDescent="0.25">
      <c r="B62" s="81" t="s">
        <v>25</v>
      </c>
      <c r="C62" s="6"/>
      <c r="D62" s="6"/>
      <c r="E62" s="6"/>
      <c r="F62" s="50"/>
      <c r="G62" s="85">
        <f>+G50+G55+G58</f>
        <v>10045954.017000001</v>
      </c>
      <c r="H62" s="10"/>
      <c r="I62" s="85">
        <f>+I50+I55</f>
        <v>-456768.17284999974</v>
      </c>
    </row>
    <row r="63" spans="2:9" x14ac:dyDescent="0.25">
      <c r="G63" s="18"/>
      <c r="H63" s="10"/>
    </row>
    <row r="64" spans="2:9" x14ac:dyDescent="0.25">
      <c r="G64" s="46"/>
    </row>
    <row r="65" spans="2:10" x14ac:dyDescent="0.25">
      <c r="G65" s="46"/>
    </row>
    <row r="66" spans="2:10" x14ac:dyDescent="0.25">
      <c r="B66" s="7"/>
      <c r="C66" s="7"/>
      <c r="D66" s="7"/>
      <c r="F66" s="10"/>
      <c r="G66" s="7"/>
      <c r="H66" s="7"/>
      <c r="I66" s="7"/>
    </row>
    <row r="67" spans="2:10" s="15" customFormat="1" ht="16.5" x14ac:dyDescent="0.25">
      <c r="B67" s="154" t="s">
        <v>21</v>
      </c>
      <c r="C67" s="154"/>
      <c r="D67" s="154"/>
      <c r="E67" s="14"/>
      <c r="F67" s="14"/>
      <c r="G67" s="154" t="s">
        <v>22</v>
      </c>
      <c r="H67" s="154"/>
      <c r="I67" s="154"/>
      <c r="J67" s="13"/>
    </row>
    <row r="68" spans="2:10" s="15" customFormat="1" ht="16.5" x14ac:dyDescent="0.25">
      <c r="B68" s="155" t="s">
        <v>52</v>
      </c>
      <c r="C68" s="155"/>
      <c r="D68" s="155"/>
      <c r="E68" s="10"/>
      <c r="F68" s="10"/>
      <c r="G68" s="155" t="s">
        <v>117</v>
      </c>
      <c r="H68" s="155"/>
      <c r="I68" s="155"/>
    </row>
    <row r="69" spans="2:10" s="15" customFormat="1" ht="16.5" x14ac:dyDescent="0.25">
      <c r="B69" s="155" t="s">
        <v>80</v>
      </c>
      <c r="C69" s="155"/>
      <c r="D69" s="155"/>
      <c r="E69" s="10"/>
      <c r="F69" s="10"/>
      <c r="G69" s="155" t="s">
        <v>118</v>
      </c>
      <c r="H69" s="155"/>
      <c r="I69" s="155"/>
    </row>
    <row r="70" spans="2:10" s="15" customFormat="1" ht="12.75" customHeight="1" x14ac:dyDescent="0.25">
      <c r="B70" s="86"/>
      <c r="C70" s="86"/>
      <c r="D70" s="86"/>
      <c r="E70" s="10"/>
      <c r="F70" s="10"/>
      <c r="G70" s="86"/>
      <c r="H70" s="86"/>
      <c r="I70" s="86"/>
    </row>
    <row r="71" spans="2:10" x14ac:dyDescent="0.25">
      <c r="B71" s="84" t="s">
        <v>79</v>
      </c>
    </row>
  </sheetData>
  <mergeCells count="13">
    <mergeCell ref="B7:E8"/>
    <mergeCell ref="F7:F8"/>
    <mergeCell ref="B1:I1"/>
    <mergeCell ref="B2:I2"/>
    <mergeCell ref="B3:I3"/>
    <mergeCell ref="B4:I4"/>
    <mergeCell ref="B5:I5"/>
    <mergeCell ref="G67:I67"/>
    <mergeCell ref="G68:I68"/>
    <mergeCell ref="G69:I69"/>
    <mergeCell ref="B67:D67"/>
    <mergeCell ref="B68:D68"/>
    <mergeCell ref="B69:D69"/>
  </mergeCells>
  <printOptions horizontalCentered="1"/>
  <pageMargins left="0.78740157480314965" right="0.78740157480314965" top="0.78740157480314965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B1" sqref="B1:K38"/>
    </sheetView>
  </sheetViews>
  <sheetFormatPr baseColWidth="10" defaultRowHeight="12.75" x14ac:dyDescent="0.2"/>
  <cols>
    <col min="1" max="1" width="1.7109375" style="51" customWidth="1"/>
    <col min="2" max="3" width="11.7109375" style="51" customWidth="1"/>
    <col min="4" max="4" width="6.7109375" style="51" customWidth="1"/>
    <col min="5" max="5" width="8.7109375" style="51" customWidth="1"/>
    <col min="6" max="6" width="3" style="51" customWidth="1"/>
    <col min="7" max="7" width="11.7109375" style="51" customWidth="1"/>
    <col min="8" max="8" width="2.7109375" style="51" customWidth="1"/>
    <col min="9" max="9" width="14.85546875" style="51" customWidth="1"/>
    <col min="10" max="10" width="2.7109375" style="51" customWidth="1"/>
    <col min="11" max="11" width="11.7109375" style="51" customWidth="1"/>
    <col min="12" max="16384" width="11.42578125" style="51"/>
  </cols>
  <sheetData>
    <row r="1" spans="1:11" x14ac:dyDescent="0.2">
      <c r="A1" s="10"/>
      <c r="B1" s="153" t="s">
        <v>208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11" x14ac:dyDescent="0.2">
      <c r="A2" s="10"/>
      <c r="B2" s="153" t="s">
        <v>157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11" x14ac:dyDescent="0.2">
      <c r="A3" s="10"/>
      <c r="B3" s="153" t="s">
        <v>131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1:11" x14ac:dyDescent="0.2">
      <c r="A4" s="7"/>
      <c r="B4" s="156" t="s">
        <v>46</v>
      </c>
      <c r="C4" s="156"/>
      <c r="D4" s="156"/>
      <c r="E4" s="156"/>
      <c r="F4" s="156"/>
      <c r="G4" s="156"/>
      <c r="H4" s="156"/>
      <c r="I4" s="156"/>
      <c r="J4" s="156"/>
      <c r="K4" s="156"/>
    </row>
    <row r="5" spans="1:1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3"/>
    </row>
    <row r="6" spans="1:11" x14ac:dyDescent="0.2">
      <c r="B6" s="10" t="s">
        <v>158</v>
      </c>
      <c r="C6" s="10"/>
      <c r="D6" s="10"/>
      <c r="E6" s="10"/>
      <c r="F6" s="9"/>
      <c r="G6" s="10"/>
      <c r="K6" s="24">
        <f>+'[1]ESTADO DE CAMBIOS EN EL PATRIMO'!$C$11</f>
        <v>-456768</v>
      </c>
    </row>
    <row r="7" spans="1:11" x14ac:dyDescent="0.2">
      <c r="B7" s="10" t="s">
        <v>163</v>
      </c>
      <c r="C7" s="10"/>
      <c r="D7" s="10"/>
      <c r="E7" s="10"/>
      <c r="F7" s="9"/>
      <c r="G7" s="10"/>
      <c r="K7" s="18">
        <f>+K27</f>
        <v>9960697</v>
      </c>
    </row>
    <row r="8" spans="1:11" ht="13.5" thickBot="1" x14ac:dyDescent="0.25">
      <c r="B8" s="10" t="s">
        <v>165</v>
      </c>
      <c r="C8" s="10"/>
      <c r="D8" s="10"/>
      <c r="E8" s="10"/>
      <c r="F8" s="9"/>
      <c r="G8" s="10"/>
      <c r="K8" s="56">
        <f>SUM(K6:K7)</f>
        <v>9503929</v>
      </c>
    </row>
    <row r="9" spans="1:11" ht="13.5" thickTop="1" x14ac:dyDescent="0.2">
      <c r="A9" s="7"/>
      <c r="B9" s="7"/>
      <c r="C9" s="7"/>
      <c r="D9" s="7"/>
      <c r="E9" s="7"/>
      <c r="F9" s="8"/>
      <c r="G9" s="7"/>
      <c r="H9" s="57"/>
      <c r="I9" s="52"/>
      <c r="J9" s="52"/>
      <c r="K9" s="58"/>
    </row>
    <row r="10" spans="1:11" x14ac:dyDescent="0.2">
      <c r="A10" s="6"/>
      <c r="B10" s="157" t="s">
        <v>159</v>
      </c>
      <c r="C10" s="157"/>
      <c r="D10" s="157"/>
      <c r="E10" s="157"/>
      <c r="F10" s="151"/>
      <c r="G10" s="80"/>
      <c r="H10" s="80"/>
      <c r="I10" s="80"/>
      <c r="J10" s="80"/>
      <c r="K10" s="80"/>
    </row>
    <row r="11" spans="1:11" x14ac:dyDescent="0.2">
      <c r="A11" s="6"/>
      <c r="B11" s="157"/>
      <c r="C11" s="157"/>
      <c r="D11" s="157"/>
      <c r="E11" s="157"/>
      <c r="F11" s="151"/>
      <c r="G11" s="80"/>
      <c r="H11" s="80"/>
      <c r="I11" s="80"/>
      <c r="J11" s="80"/>
      <c r="K11" s="80"/>
    </row>
    <row r="12" spans="1:11" x14ac:dyDescent="0.2">
      <c r="A12" s="10"/>
      <c r="B12" s="59"/>
      <c r="C12" s="59"/>
      <c r="D12" s="59"/>
      <c r="E12" s="59"/>
      <c r="G12" s="50"/>
      <c r="H12" s="50"/>
      <c r="I12" s="50"/>
      <c r="J12" s="50"/>
      <c r="K12" s="10"/>
    </row>
    <row r="13" spans="1:11" x14ac:dyDescent="0.2">
      <c r="B13" s="60" t="s">
        <v>160</v>
      </c>
      <c r="F13" s="50"/>
      <c r="K13" s="66">
        <f>+G15</f>
        <v>10502722</v>
      </c>
    </row>
    <row r="14" spans="1:11" x14ac:dyDescent="0.2">
      <c r="B14" s="51" t="s">
        <v>36</v>
      </c>
      <c r="F14" s="62"/>
      <c r="G14" s="24"/>
      <c r="K14" s="60"/>
    </row>
    <row r="15" spans="1:11" x14ac:dyDescent="0.2">
      <c r="F15" s="50"/>
      <c r="G15" s="24">
        <f>+'[1]ESTADO DE CAMBIOS EN EL PATRIMO'!$B$18</f>
        <v>10502722</v>
      </c>
    </row>
    <row r="16" spans="1:11" x14ac:dyDescent="0.2">
      <c r="F16" s="50"/>
      <c r="G16" s="24"/>
    </row>
    <row r="18" spans="2:11" x14ac:dyDescent="0.2">
      <c r="B18" s="60" t="s">
        <v>161</v>
      </c>
      <c r="K18" s="63">
        <f>+G19+G20-I19-I20</f>
        <v>-542025</v>
      </c>
    </row>
    <row r="19" spans="2:11" x14ac:dyDescent="0.2">
      <c r="B19" s="51" t="s">
        <v>135</v>
      </c>
      <c r="G19" s="64">
        <f>+'[1]ESTADO DE CAMBIOS EN EL PATRIMO'!$B$23</f>
        <v>-456768</v>
      </c>
      <c r="I19" s="67"/>
    </row>
    <row r="20" spans="2:11" x14ac:dyDescent="0.2">
      <c r="B20" s="51" t="s">
        <v>156</v>
      </c>
      <c r="G20" s="65">
        <f>+'[1]ESTADO DE CAMBIOS EN EL PATRIMO'!$B$25</f>
        <v>-85257</v>
      </c>
    </row>
    <row r="21" spans="2:11" x14ac:dyDescent="0.2">
      <c r="G21" s="65"/>
    </row>
    <row r="23" spans="2:11" x14ac:dyDescent="0.2">
      <c r="B23" s="60" t="s">
        <v>162</v>
      </c>
      <c r="F23" s="62"/>
      <c r="K23" s="61">
        <f>+G24-I24</f>
        <v>0</v>
      </c>
    </row>
    <row r="24" spans="2:11" x14ac:dyDescent="0.2">
      <c r="G24" s="51">
        <v>0</v>
      </c>
    </row>
    <row r="26" spans="2:11" ht="13.5" thickBot="1" x14ac:dyDescent="0.25">
      <c r="K26" s="69"/>
    </row>
    <row r="27" spans="2:11" ht="13.5" thickBot="1" x14ac:dyDescent="0.25">
      <c r="B27" s="60" t="s">
        <v>164</v>
      </c>
      <c r="K27" s="68">
        <f>SUM(K13:K23)</f>
        <v>9960697</v>
      </c>
    </row>
    <row r="30" spans="2:11" ht="9" customHeight="1" x14ac:dyDescent="0.2"/>
    <row r="32" spans="2:11" x14ac:dyDescent="0.2">
      <c r="B32" s="52"/>
      <c r="C32" s="52"/>
      <c r="D32" s="52"/>
      <c r="G32" s="52"/>
      <c r="H32" s="52"/>
      <c r="I32" s="52"/>
    </row>
    <row r="33" spans="2:11" x14ac:dyDescent="0.2">
      <c r="B33" s="60" t="s">
        <v>21</v>
      </c>
      <c r="G33" s="60" t="s">
        <v>22</v>
      </c>
    </row>
    <row r="34" spans="2:11" x14ac:dyDescent="0.2">
      <c r="B34" s="51" t="s">
        <v>52</v>
      </c>
      <c r="G34" s="155" t="s">
        <v>117</v>
      </c>
      <c r="H34" s="155"/>
      <c r="I34" s="155"/>
    </row>
    <row r="35" spans="2:11" x14ac:dyDescent="0.2">
      <c r="B35" s="51" t="s">
        <v>80</v>
      </c>
      <c r="G35" s="155" t="s">
        <v>118</v>
      </c>
      <c r="H35" s="155"/>
      <c r="I35" s="155"/>
    </row>
    <row r="38" spans="2:11" ht="13.5" x14ac:dyDescent="0.25">
      <c r="B38" s="144" t="s">
        <v>79</v>
      </c>
    </row>
    <row r="39" spans="2:11" x14ac:dyDescent="0.2">
      <c r="B39" s="83"/>
      <c r="C39" s="83"/>
      <c r="D39" s="83"/>
      <c r="E39" s="83"/>
      <c r="F39" s="83"/>
      <c r="G39" s="83"/>
      <c r="H39" s="83"/>
      <c r="I39" s="83"/>
      <c r="J39" s="83"/>
      <c r="K39" s="83"/>
    </row>
  </sheetData>
  <mergeCells count="8">
    <mergeCell ref="G34:I34"/>
    <mergeCell ref="G35:I35"/>
    <mergeCell ref="B1:K1"/>
    <mergeCell ref="B2:K2"/>
    <mergeCell ref="B3:K3"/>
    <mergeCell ref="B4:K4"/>
    <mergeCell ref="B10:E11"/>
    <mergeCell ref="F10:F1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>
      <selection activeCell="M12" sqref="M12"/>
    </sheetView>
  </sheetViews>
  <sheetFormatPr baseColWidth="10" defaultRowHeight="16.5" x14ac:dyDescent="0.3"/>
  <cols>
    <col min="1" max="1" width="1.7109375" style="51" customWidth="1"/>
    <col min="2" max="3" width="11.7109375" style="51" customWidth="1"/>
    <col min="4" max="4" width="6.7109375" style="51" customWidth="1"/>
    <col min="5" max="5" width="8.7109375" style="51" customWidth="1"/>
    <col min="6" max="6" width="4.5703125" style="51" bestFit="1" customWidth="1"/>
    <col min="7" max="7" width="11.7109375" style="51" customWidth="1"/>
    <col min="8" max="8" width="2.7109375" style="51" customWidth="1"/>
    <col min="9" max="9" width="14.42578125" style="51" customWidth="1"/>
    <col min="10" max="10" width="2.7109375" style="51" customWidth="1"/>
    <col min="11" max="11" width="13.28515625" style="5" customWidth="1"/>
    <col min="12" max="16384" width="11.42578125" style="51"/>
  </cols>
  <sheetData>
    <row r="1" spans="1:11" ht="12.75" x14ac:dyDescent="0.2">
      <c r="A1" s="10"/>
      <c r="B1" s="153" t="s">
        <v>58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2.75" x14ac:dyDescent="0.2">
      <c r="A2" s="10"/>
      <c r="B2" s="153" t="s">
        <v>206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11" ht="12.75" x14ac:dyDescent="0.2">
      <c r="A3" s="10"/>
      <c r="B3" s="153" t="s">
        <v>131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1:11" ht="12.75" x14ac:dyDescent="0.2">
      <c r="A4" s="10"/>
      <c r="B4" s="153" t="s">
        <v>166</v>
      </c>
      <c r="C4" s="153"/>
      <c r="D4" s="153"/>
      <c r="E4" s="153"/>
      <c r="F4" s="153"/>
      <c r="G4" s="153"/>
      <c r="H4" s="153"/>
      <c r="I4" s="153"/>
      <c r="J4" s="153"/>
      <c r="K4" s="153"/>
    </row>
    <row r="5" spans="1:11" ht="12.75" x14ac:dyDescent="0.2">
      <c r="A5" s="7"/>
      <c r="B5" s="156" t="s">
        <v>46</v>
      </c>
      <c r="C5" s="156"/>
      <c r="D5" s="156"/>
      <c r="E5" s="156"/>
      <c r="F5" s="156"/>
      <c r="G5" s="156"/>
      <c r="H5" s="156"/>
      <c r="I5" s="156"/>
      <c r="J5" s="156"/>
      <c r="K5" s="156"/>
    </row>
    <row r="6" spans="1:11" ht="13.5" customHeight="1" x14ac:dyDescent="0.2">
      <c r="A6" s="53"/>
      <c r="B6" s="54"/>
      <c r="C6" s="54"/>
      <c r="D6" s="54"/>
      <c r="E6" s="54"/>
      <c r="F6" s="54"/>
      <c r="G6" s="54"/>
      <c r="H6" s="54"/>
      <c r="I6" s="54"/>
      <c r="J6" s="54"/>
      <c r="K6" s="53"/>
    </row>
    <row r="7" spans="1:11" ht="12.75" x14ac:dyDescent="0.2">
      <c r="B7" s="87" t="s">
        <v>167</v>
      </c>
      <c r="C7" s="70"/>
      <c r="D7" s="70"/>
      <c r="E7" s="70"/>
      <c r="F7" s="71"/>
      <c r="G7" s="70"/>
      <c r="H7" s="72"/>
      <c r="I7" s="72"/>
      <c r="K7" s="24"/>
    </row>
    <row r="8" spans="1:11" ht="10.5" customHeight="1" x14ac:dyDescent="0.2">
      <c r="B8" s="72"/>
      <c r="C8" s="70"/>
      <c r="D8" s="70"/>
      <c r="E8" s="70"/>
      <c r="F8" s="71"/>
      <c r="G8" s="70"/>
      <c r="H8" s="72"/>
      <c r="I8" s="72"/>
      <c r="K8" s="24"/>
    </row>
    <row r="9" spans="1:11" ht="12.75" x14ac:dyDescent="0.2">
      <c r="B9" s="87" t="s">
        <v>168</v>
      </c>
      <c r="C9" s="70"/>
      <c r="D9" s="70"/>
      <c r="E9" s="70"/>
      <c r="F9" s="71"/>
      <c r="G9" s="70"/>
      <c r="H9" s="72"/>
      <c r="I9" s="72"/>
      <c r="K9" s="77">
        <v>10502722</v>
      </c>
    </row>
    <row r="10" spans="1:11" ht="11.25" customHeight="1" x14ac:dyDescent="0.2">
      <c r="B10" s="72"/>
      <c r="C10" s="70"/>
      <c r="D10" s="70"/>
      <c r="E10" s="70"/>
      <c r="F10" s="71"/>
      <c r="G10" s="70"/>
      <c r="H10" s="72"/>
      <c r="I10" s="72"/>
      <c r="K10" s="77"/>
    </row>
    <row r="11" spans="1:11" ht="12.75" x14ac:dyDescent="0.2">
      <c r="B11" s="87" t="s">
        <v>169</v>
      </c>
      <c r="C11" s="70"/>
      <c r="D11" s="70"/>
      <c r="E11" s="70"/>
      <c r="F11" s="71"/>
      <c r="G11" s="70"/>
      <c r="H11" s="72"/>
      <c r="I11" s="72"/>
      <c r="K11" s="77"/>
    </row>
    <row r="12" spans="1:11" ht="12.75" x14ac:dyDescent="0.2">
      <c r="B12" s="72" t="s">
        <v>170</v>
      </c>
      <c r="C12" s="70"/>
      <c r="D12" s="70"/>
      <c r="E12" s="70"/>
      <c r="F12" s="71"/>
      <c r="G12" s="70"/>
      <c r="H12" s="72"/>
      <c r="I12" s="72"/>
      <c r="K12" s="77">
        <v>0</v>
      </c>
    </row>
    <row r="13" spans="1:11" ht="12.75" x14ac:dyDescent="0.2">
      <c r="B13" s="72" t="s">
        <v>171</v>
      </c>
      <c r="C13" s="70"/>
      <c r="D13" s="70"/>
      <c r="E13" s="70"/>
      <c r="F13" s="71"/>
      <c r="G13" s="70"/>
      <c r="H13" s="72"/>
      <c r="I13" s="72"/>
      <c r="K13" s="77">
        <v>0</v>
      </c>
    </row>
    <row r="14" spans="1:11" ht="12.75" x14ac:dyDescent="0.2">
      <c r="B14" s="72" t="s">
        <v>172</v>
      </c>
      <c r="C14" s="70"/>
      <c r="D14" s="70"/>
      <c r="E14" s="70"/>
      <c r="F14" s="71"/>
      <c r="G14" s="70"/>
      <c r="H14" s="72"/>
      <c r="I14" s="72"/>
      <c r="K14" s="77">
        <v>4869</v>
      </c>
    </row>
    <row r="15" spans="1:11" ht="12.75" x14ac:dyDescent="0.2">
      <c r="B15" s="72" t="s">
        <v>123</v>
      </c>
      <c r="C15" s="70"/>
      <c r="D15" s="70"/>
      <c r="E15" s="70"/>
      <c r="F15" s="71"/>
      <c r="G15" s="70"/>
      <c r="H15" s="72"/>
      <c r="I15" s="72"/>
      <c r="K15" s="77">
        <v>80388</v>
      </c>
    </row>
    <row r="16" spans="1:11" ht="12.75" x14ac:dyDescent="0.2">
      <c r="B16" s="72" t="s">
        <v>173</v>
      </c>
      <c r="C16" s="70"/>
      <c r="D16" s="70"/>
      <c r="E16" s="70"/>
      <c r="F16" s="71"/>
      <c r="G16" s="70"/>
      <c r="H16" s="72"/>
      <c r="I16" s="72"/>
      <c r="K16" s="77">
        <v>0</v>
      </c>
    </row>
    <row r="17" spans="2:11" ht="12.75" x14ac:dyDescent="0.2">
      <c r="B17" s="87" t="s">
        <v>174</v>
      </c>
      <c r="C17" s="70"/>
      <c r="D17" s="70"/>
      <c r="E17" s="70"/>
      <c r="F17" s="71"/>
      <c r="G17" s="70"/>
      <c r="H17" s="72"/>
      <c r="I17" s="72"/>
      <c r="K17" s="77">
        <v>10587979</v>
      </c>
    </row>
    <row r="18" spans="2:11" ht="11.25" customHeight="1" x14ac:dyDescent="0.2">
      <c r="B18" s="72"/>
      <c r="C18" s="70"/>
      <c r="D18" s="70"/>
      <c r="E18" s="70"/>
      <c r="F18" s="71"/>
      <c r="G18" s="70"/>
      <c r="H18" s="72"/>
      <c r="I18" s="72"/>
      <c r="K18" s="77"/>
    </row>
    <row r="19" spans="2:11" ht="12.75" x14ac:dyDescent="0.2">
      <c r="B19" s="87" t="s">
        <v>175</v>
      </c>
      <c r="C19" s="70"/>
      <c r="D19" s="70"/>
      <c r="E19" s="70"/>
      <c r="F19" s="71"/>
      <c r="G19" s="70"/>
      <c r="H19" s="72"/>
      <c r="I19" s="72"/>
      <c r="K19" s="77"/>
    </row>
    <row r="20" spans="2:11" ht="12.75" x14ac:dyDescent="0.2">
      <c r="B20" s="72" t="s">
        <v>176</v>
      </c>
      <c r="C20" s="70"/>
      <c r="D20" s="70"/>
      <c r="E20" s="70"/>
      <c r="F20" s="71"/>
      <c r="G20" s="70"/>
      <c r="H20" s="72"/>
      <c r="I20" s="72"/>
      <c r="K20" s="77">
        <v>994</v>
      </c>
    </row>
    <row r="21" spans="2:11" ht="12.75" x14ac:dyDescent="0.2">
      <c r="B21" s="72" t="s">
        <v>177</v>
      </c>
      <c r="C21" s="70"/>
      <c r="D21" s="70"/>
      <c r="E21" s="70"/>
      <c r="F21" s="71"/>
      <c r="G21" s="70"/>
      <c r="H21" s="72"/>
      <c r="I21" s="72"/>
      <c r="K21" s="41">
        <v>-7220053</v>
      </c>
    </row>
    <row r="22" spans="2:11" ht="12.75" x14ac:dyDescent="0.2">
      <c r="B22" s="72" t="s">
        <v>207</v>
      </c>
      <c r="C22" s="70"/>
      <c r="D22" s="70"/>
      <c r="E22" s="70"/>
      <c r="F22" s="71"/>
      <c r="G22" s="70"/>
      <c r="H22" s="72"/>
      <c r="I22" s="72"/>
      <c r="K22" s="77">
        <v>69120</v>
      </c>
    </row>
    <row r="23" spans="2:11" ht="12.75" x14ac:dyDescent="0.2">
      <c r="B23" s="87" t="s">
        <v>178</v>
      </c>
      <c r="C23" s="70"/>
      <c r="D23" s="70"/>
      <c r="E23" s="70"/>
      <c r="F23" s="71"/>
      <c r="G23" s="70"/>
      <c r="H23" s="72"/>
      <c r="I23" s="72"/>
      <c r="K23" s="41">
        <v>-7149939</v>
      </c>
    </row>
    <row r="24" spans="2:11" ht="10.5" customHeight="1" x14ac:dyDescent="0.2">
      <c r="B24" s="72"/>
      <c r="C24" s="70"/>
      <c r="D24" s="70"/>
      <c r="E24" s="70"/>
      <c r="F24" s="71"/>
      <c r="G24" s="70"/>
      <c r="H24" s="72"/>
      <c r="I24" s="72"/>
      <c r="K24" s="77"/>
    </row>
    <row r="25" spans="2:11" ht="12.75" x14ac:dyDescent="0.2">
      <c r="B25" s="87" t="s">
        <v>179</v>
      </c>
      <c r="C25" s="70"/>
      <c r="D25" s="70"/>
      <c r="E25" s="70"/>
      <c r="F25" s="71"/>
      <c r="G25" s="70"/>
      <c r="H25" s="72"/>
      <c r="I25" s="72"/>
      <c r="K25" s="77">
        <v>3438040</v>
      </c>
    </row>
    <row r="26" spans="2:11" ht="8.25" customHeight="1" x14ac:dyDescent="0.2">
      <c r="B26" s="72"/>
      <c r="C26" s="70"/>
      <c r="D26" s="70"/>
      <c r="E26" s="70"/>
      <c r="F26" s="71"/>
      <c r="G26" s="70"/>
      <c r="H26" s="72"/>
      <c r="I26" s="72"/>
      <c r="K26" s="77"/>
    </row>
    <row r="27" spans="2:11" ht="12.75" x14ac:dyDescent="0.2">
      <c r="B27" s="87" t="s">
        <v>180</v>
      </c>
      <c r="C27" s="70"/>
      <c r="D27" s="70"/>
      <c r="E27" s="70"/>
      <c r="F27" s="71"/>
      <c r="G27" s="70"/>
      <c r="H27" s="72"/>
      <c r="I27" s="72"/>
      <c r="K27" s="77"/>
    </row>
    <row r="28" spans="2:11" ht="12.75" x14ac:dyDescent="0.2">
      <c r="B28" s="72" t="s">
        <v>181</v>
      </c>
      <c r="C28" s="70"/>
      <c r="D28" s="70"/>
      <c r="E28" s="70"/>
      <c r="F28" s="71"/>
      <c r="G28" s="70"/>
      <c r="H28" s="72"/>
      <c r="I28" s="72"/>
      <c r="K28" s="41">
        <v>-44896</v>
      </c>
    </row>
    <row r="29" spans="2:11" ht="12.75" x14ac:dyDescent="0.2">
      <c r="B29" s="72" t="s">
        <v>182</v>
      </c>
      <c r="C29" s="70"/>
      <c r="D29" s="70"/>
      <c r="E29" s="70"/>
      <c r="F29" s="71"/>
      <c r="G29" s="70"/>
      <c r="H29" s="72"/>
      <c r="I29" s="72"/>
      <c r="K29" s="41">
        <v>-2422367</v>
      </c>
    </row>
    <row r="30" spans="2:11" ht="12.75" x14ac:dyDescent="0.2">
      <c r="B30" s="87" t="s">
        <v>183</v>
      </c>
      <c r="C30" s="70"/>
      <c r="D30" s="70"/>
      <c r="E30" s="70"/>
      <c r="F30" s="71"/>
      <c r="G30" s="70"/>
      <c r="H30" s="72"/>
      <c r="I30" s="72"/>
      <c r="K30" s="41">
        <v>-2467263</v>
      </c>
    </row>
    <row r="31" spans="2:11" ht="12" customHeight="1" x14ac:dyDescent="0.2">
      <c r="B31" s="72"/>
      <c r="C31" s="70"/>
      <c r="D31" s="70"/>
      <c r="E31" s="70"/>
      <c r="F31" s="71"/>
      <c r="G31" s="70"/>
      <c r="H31" s="72"/>
      <c r="I31" s="72"/>
      <c r="K31" s="77"/>
    </row>
    <row r="32" spans="2:11" ht="12.75" x14ac:dyDescent="0.2">
      <c r="B32" s="87" t="s">
        <v>184</v>
      </c>
      <c r="C32" s="70"/>
      <c r="D32" s="70"/>
      <c r="E32" s="70"/>
      <c r="F32" s="71"/>
      <c r="G32" s="70"/>
      <c r="H32" s="72"/>
      <c r="I32" s="72"/>
      <c r="K32" s="77"/>
    </row>
    <row r="33" spans="2:11" ht="12.75" x14ac:dyDescent="0.2">
      <c r="B33" s="72" t="s">
        <v>185</v>
      </c>
      <c r="C33" s="70"/>
      <c r="D33" s="70"/>
      <c r="E33" s="70"/>
      <c r="F33" s="71"/>
      <c r="G33" s="70"/>
      <c r="H33" s="72"/>
      <c r="I33" s="72"/>
      <c r="K33" s="77">
        <v>928769</v>
      </c>
    </row>
    <row r="34" spans="2:11" ht="12.75" x14ac:dyDescent="0.2">
      <c r="B34" s="72" t="s">
        <v>186</v>
      </c>
      <c r="C34" s="70"/>
      <c r="D34" s="70"/>
      <c r="E34" s="70"/>
      <c r="F34" s="71"/>
      <c r="G34" s="70"/>
      <c r="H34" s="72"/>
      <c r="I34" s="72"/>
      <c r="K34" s="77">
        <v>68672</v>
      </c>
    </row>
    <row r="35" spans="2:11" ht="12.75" x14ac:dyDescent="0.2">
      <c r="B35" s="72" t="s">
        <v>187</v>
      </c>
      <c r="C35" s="70"/>
      <c r="D35" s="70"/>
      <c r="E35" s="70"/>
      <c r="F35" s="71"/>
      <c r="G35" s="70"/>
      <c r="H35" s="72"/>
      <c r="I35" s="72"/>
      <c r="K35" s="77">
        <v>289938</v>
      </c>
    </row>
    <row r="36" spans="2:11" ht="12.75" x14ac:dyDescent="0.2">
      <c r="B36" s="72" t="s">
        <v>188</v>
      </c>
      <c r="C36" s="70"/>
      <c r="D36" s="70"/>
      <c r="E36" s="70"/>
      <c r="F36" s="71"/>
      <c r="G36" s="70"/>
      <c r="H36" s="72"/>
      <c r="I36" s="72"/>
      <c r="K36" s="41">
        <v>-456768</v>
      </c>
    </row>
    <row r="37" spans="2:11" ht="12.75" x14ac:dyDescent="0.2">
      <c r="B37" s="72" t="s">
        <v>189</v>
      </c>
      <c r="C37" s="70"/>
      <c r="D37" s="70"/>
      <c r="E37" s="70"/>
      <c r="F37" s="71"/>
      <c r="G37" s="70"/>
      <c r="H37" s="72"/>
      <c r="I37" s="72"/>
      <c r="K37" s="41">
        <v>-85257</v>
      </c>
    </row>
    <row r="38" spans="2:11" ht="12.75" x14ac:dyDescent="0.2">
      <c r="B38" s="87" t="s">
        <v>190</v>
      </c>
      <c r="C38" s="70"/>
      <c r="D38" s="70"/>
      <c r="E38" s="70"/>
      <c r="F38" s="71"/>
      <c r="G38" s="70"/>
      <c r="H38" s="72"/>
      <c r="I38" s="72"/>
      <c r="K38" s="77">
        <v>745354</v>
      </c>
    </row>
    <row r="39" spans="2:11" ht="7.5" customHeight="1" x14ac:dyDescent="0.2">
      <c r="B39" s="72"/>
      <c r="C39" s="70"/>
      <c r="D39" s="70"/>
      <c r="E39" s="70"/>
      <c r="F39" s="71"/>
      <c r="G39" s="70"/>
      <c r="H39" s="72"/>
      <c r="I39" s="72"/>
      <c r="K39" s="77"/>
    </row>
    <row r="40" spans="2:11" ht="12.75" x14ac:dyDescent="0.2">
      <c r="B40" s="87" t="s">
        <v>191</v>
      </c>
      <c r="C40" s="70"/>
      <c r="D40" s="70"/>
      <c r="E40" s="70"/>
      <c r="F40" s="71"/>
      <c r="G40" s="70"/>
      <c r="H40" s="72"/>
      <c r="I40" s="72"/>
      <c r="K40" s="77">
        <v>1716131</v>
      </c>
    </row>
    <row r="41" spans="2:11" ht="12.75" x14ac:dyDescent="0.2">
      <c r="B41" s="72" t="s">
        <v>192</v>
      </c>
      <c r="C41" s="70"/>
      <c r="D41" s="70"/>
      <c r="E41" s="70"/>
      <c r="F41" s="71"/>
      <c r="G41" s="70"/>
      <c r="H41" s="72"/>
      <c r="I41" s="72"/>
      <c r="K41" s="77">
        <v>0</v>
      </c>
    </row>
    <row r="42" spans="2:11" ht="12.75" x14ac:dyDescent="0.2">
      <c r="B42" s="72" t="s">
        <v>193</v>
      </c>
      <c r="C42" s="70"/>
      <c r="D42" s="70"/>
      <c r="E42" s="70"/>
      <c r="F42" s="71"/>
      <c r="G42" s="70"/>
      <c r="H42" s="72"/>
      <c r="I42" s="72"/>
      <c r="K42" s="77">
        <v>1716131</v>
      </c>
    </row>
    <row r="43" spans="2:11" ht="12.75" x14ac:dyDescent="0.2">
      <c r="B43" s="87" t="s">
        <v>194</v>
      </c>
      <c r="C43" s="70"/>
      <c r="D43" s="70"/>
      <c r="E43" s="70"/>
      <c r="F43" s="71"/>
      <c r="G43" s="70"/>
      <c r="H43" s="72"/>
      <c r="I43" s="72"/>
      <c r="K43" s="77">
        <v>1716131</v>
      </c>
    </row>
    <row r="44" spans="2:11" ht="12.75" customHeight="1" x14ac:dyDescent="0.2">
      <c r="B44" s="72"/>
      <c r="C44" s="70"/>
      <c r="D44" s="70"/>
      <c r="E44" s="70"/>
      <c r="F44" s="71"/>
      <c r="G44" s="70"/>
      <c r="H44" s="72"/>
      <c r="I44" s="72"/>
      <c r="K44" s="77">
        <v>0</v>
      </c>
    </row>
    <row r="45" spans="2:11" ht="12.75" x14ac:dyDescent="0.2">
      <c r="B45" s="87" t="s">
        <v>195</v>
      </c>
      <c r="C45" s="70"/>
      <c r="D45" s="70"/>
      <c r="E45" s="70"/>
      <c r="F45" s="71"/>
      <c r="G45" s="70"/>
      <c r="H45" s="72"/>
      <c r="I45" s="72"/>
      <c r="K45" s="77"/>
    </row>
    <row r="46" spans="2:11" ht="3.75" customHeight="1" x14ac:dyDescent="0.2">
      <c r="B46" s="72"/>
      <c r="C46" s="70"/>
      <c r="D46" s="70"/>
      <c r="E46" s="70"/>
      <c r="F46" s="71"/>
      <c r="G46" s="70"/>
      <c r="H46" s="72"/>
      <c r="I46" s="72"/>
      <c r="K46" s="77"/>
    </row>
    <row r="47" spans="2:11" ht="12.75" x14ac:dyDescent="0.2">
      <c r="B47" s="87" t="s">
        <v>196</v>
      </c>
      <c r="C47" s="70"/>
      <c r="D47" s="70"/>
      <c r="E47" s="70"/>
      <c r="F47" s="71"/>
      <c r="G47" s="70"/>
      <c r="H47" s="72"/>
      <c r="I47" s="72"/>
      <c r="K47" s="77"/>
    </row>
    <row r="48" spans="2:11" ht="12.75" x14ac:dyDescent="0.2">
      <c r="B48" s="72" t="s">
        <v>197</v>
      </c>
      <c r="C48" s="70"/>
      <c r="D48" s="70"/>
      <c r="E48" s="70"/>
      <c r="F48" s="71"/>
      <c r="G48" s="70"/>
      <c r="H48" s="72"/>
      <c r="I48" s="72"/>
      <c r="K48" s="77">
        <v>0</v>
      </c>
    </row>
    <row r="49" spans="2:11" ht="12.75" x14ac:dyDescent="0.2">
      <c r="B49" s="72" t="s">
        <v>198</v>
      </c>
      <c r="C49" s="70"/>
      <c r="D49" s="70"/>
      <c r="E49" s="70"/>
      <c r="F49" s="71"/>
      <c r="G49" s="70"/>
      <c r="H49" s="72"/>
      <c r="I49" s="72"/>
      <c r="K49" s="77">
        <v>30725</v>
      </c>
    </row>
    <row r="50" spans="2:11" ht="12.75" x14ac:dyDescent="0.2">
      <c r="B50" s="72" t="s">
        <v>199</v>
      </c>
      <c r="C50" s="70"/>
      <c r="D50" s="70"/>
      <c r="E50" s="70"/>
      <c r="F50" s="71"/>
      <c r="G50" s="70"/>
      <c r="H50" s="72"/>
      <c r="I50" s="72"/>
      <c r="K50" s="77">
        <v>0</v>
      </c>
    </row>
    <row r="51" spans="2:11" ht="12.75" x14ac:dyDescent="0.2">
      <c r="B51" s="72" t="s">
        <v>200</v>
      </c>
      <c r="C51" s="70"/>
      <c r="D51" s="70"/>
      <c r="E51" s="70"/>
      <c r="F51" s="71"/>
      <c r="G51" s="70"/>
      <c r="H51" s="72"/>
      <c r="I51" s="72"/>
      <c r="K51" s="77">
        <v>1685406</v>
      </c>
    </row>
    <row r="52" spans="2:11" ht="12.75" x14ac:dyDescent="0.2">
      <c r="B52" s="87" t="s">
        <v>201</v>
      </c>
      <c r="C52" s="70"/>
      <c r="D52" s="70"/>
      <c r="E52" s="70"/>
      <c r="F52" s="71"/>
      <c r="G52" s="70"/>
      <c r="H52" s="72"/>
      <c r="I52" s="72"/>
      <c r="K52" s="77">
        <v>1716131</v>
      </c>
    </row>
    <row r="53" spans="2:11" ht="5.25" customHeight="1" x14ac:dyDescent="0.2">
      <c r="B53" s="72"/>
      <c r="C53" s="70"/>
      <c r="D53" s="70"/>
      <c r="E53" s="70"/>
      <c r="F53" s="71"/>
      <c r="G53" s="70"/>
      <c r="H53" s="72"/>
      <c r="I53" s="72"/>
      <c r="K53" s="77"/>
    </row>
    <row r="54" spans="2:11" ht="12.75" x14ac:dyDescent="0.2">
      <c r="B54" s="87" t="s">
        <v>202</v>
      </c>
      <c r="C54" s="70"/>
      <c r="D54" s="70"/>
      <c r="E54" s="70"/>
      <c r="F54" s="71"/>
      <c r="G54" s="70"/>
      <c r="H54" s="72"/>
      <c r="I54" s="72"/>
      <c r="K54" s="77"/>
    </row>
    <row r="55" spans="2:11" ht="12.75" x14ac:dyDescent="0.2">
      <c r="B55" s="72" t="s">
        <v>203</v>
      </c>
      <c r="C55" s="70"/>
      <c r="D55" s="70"/>
      <c r="E55" s="70"/>
      <c r="F55" s="71"/>
      <c r="G55" s="70"/>
      <c r="H55" s="72"/>
      <c r="I55" s="72"/>
      <c r="K55" s="77">
        <v>0</v>
      </c>
    </row>
    <row r="56" spans="2:11" ht="12.75" x14ac:dyDescent="0.2">
      <c r="B56" s="72" t="s">
        <v>204</v>
      </c>
      <c r="C56" s="70"/>
      <c r="D56" s="70"/>
      <c r="E56" s="70"/>
      <c r="F56" s="71"/>
      <c r="G56" s="70"/>
      <c r="H56" s="72"/>
      <c r="I56" s="72"/>
      <c r="K56" s="77">
        <v>0</v>
      </c>
    </row>
    <row r="57" spans="2:11" ht="12.75" x14ac:dyDescent="0.2">
      <c r="B57" s="87" t="s">
        <v>205</v>
      </c>
      <c r="C57" s="70"/>
      <c r="D57" s="70"/>
      <c r="E57" s="70"/>
      <c r="F57" s="71"/>
      <c r="G57" s="70"/>
      <c r="H57" s="72"/>
      <c r="I57" s="72"/>
      <c r="K57" s="77">
        <v>0</v>
      </c>
    </row>
    <row r="58" spans="2:11" ht="12.75" x14ac:dyDescent="0.2">
      <c r="B58" s="70"/>
      <c r="C58" s="70"/>
      <c r="D58" s="70"/>
      <c r="E58" s="70"/>
      <c r="F58" s="71"/>
      <c r="G58" s="70"/>
      <c r="H58" s="72"/>
      <c r="I58" s="72"/>
      <c r="K58" s="77"/>
    </row>
    <row r="59" spans="2:11" ht="5.25" customHeight="1" x14ac:dyDescent="0.2">
      <c r="K59" s="77"/>
    </row>
    <row r="60" spans="2:11" ht="12.75" x14ac:dyDescent="0.2">
      <c r="B60" s="52"/>
      <c r="C60" s="52"/>
      <c r="D60" s="52"/>
      <c r="G60" s="52"/>
      <c r="H60" s="52"/>
      <c r="I60" s="52"/>
      <c r="K60" s="51"/>
    </row>
    <row r="61" spans="2:11" ht="12.75" x14ac:dyDescent="0.2">
      <c r="B61" s="60" t="s">
        <v>21</v>
      </c>
      <c r="G61" s="60" t="s">
        <v>22</v>
      </c>
      <c r="K61" s="51"/>
    </row>
    <row r="62" spans="2:11" ht="12.75" x14ac:dyDescent="0.2">
      <c r="B62" s="51" t="s">
        <v>52</v>
      </c>
      <c r="G62" s="155" t="s">
        <v>117</v>
      </c>
      <c r="H62" s="155"/>
      <c r="I62" s="155"/>
      <c r="K62" s="51"/>
    </row>
    <row r="63" spans="2:11" ht="12.75" x14ac:dyDescent="0.2">
      <c r="B63" s="51" t="s">
        <v>80</v>
      </c>
      <c r="G63" s="155" t="s">
        <v>118</v>
      </c>
      <c r="H63" s="155"/>
      <c r="I63" s="155"/>
      <c r="K63" s="51"/>
    </row>
    <row r="64" spans="2:11" ht="5.25" customHeight="1" x14ac:dyDescent="0.2">
      <c r="K64" s="51"/>
    </row>
    <row r="65" spans="2:11" ht="3" customHeight="1" x14ac:dyDescent="0.2">
      <c r="K65" s="51"/>
    </row>
    <row r="66" spans="2:11" ht="13.5" x14ac:dyDescent="0.25">
      <c r="B66" s="144" t="s">
        <v>79</v>
      </c>
      <c r="K66" s="51"/>
    </row>
  </sheetData>
  <mergeCells count="7">
    <mergeCell ref="G63:I63"/>
    <mergeCell ref="G62:I62"/>
    <mergeCell ref="B1:K1"/>
    <mergeCell ref="B2:K2"/>
    <mergeCell ref="B3:K3"/>
    <mergeCell ref="B5:K5"/>
    <mergeCell ref="B4:K4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workbookViewId="0">
      <selection activeCell="G14" sqref="G14"/>
    </sheetView>
  </sheetViews>
  <sheetFormatPr baseColWidth="10" defaultRowHeight="16.5" x14ac:dyDescent="0.3"/>
  <cols>
    <col min="1" max="1" width="46.42578125" style="106" customWidth="1"/>
    <col min="2" max="2" width="13.140625" style="107" customWidth="1"/>
    <col min="3" max="3" width="2.7109375" style="106" hidden="1" customWidth="1"/>
    <col min="4" max="4" width="13.5703125" style="107" customWidth="1"/>
    <col min="5" max="5" width="11.7109375" style="2" customWidth="1"/>
    <col min="6" max="6" width="12.7109375" style="2" customWidth="1"/>
    <col min="7" max="7" width="31.140625" style="106" customWidth="1"/>
    <col min="8" max="8" width="12.28515625" style="106" customWidth="1"/>
    <col min="9" max="9" width="16.85546875" style="106" customWidth="1"/>
    <col min="10" max="10" width="17.140625" style="106" customWidth="1"/>
    <col min="11" max="12" width="11.42578125" style="2"/>
    <col min="13" max="13" width="10.7109375" style="2" bestFit="1" customWidth="1"/>
    <col min="14" max="14" width="7.28515625" style="2" bestFit="1" customWidth="1"/>
    <col min="15" max="15" width="10.7109375" style="2" bestFit="1" customWidth="1"/>
    <col min="16" max="16384" width="11.42578125" style="2"/>
  </cols>
  <sheetData>
    <row r="1" spans="1:10" s="1" customFormat="1" x14ac:dyDescent="0.3">
      <c r="A1" s="158" t="s">
        <v>26</v>
      </c>
      <c r="B1" s="89" t="s">
        <v>138</v>
      </c>
      <c r="C1" s="135"/>
      <c r="D1" s="91" t="s">
        <v>77</v>
      </c>
      <c r="E1" s="26"/>
      <c r="F1" s="1">
        <v>1000</v>
      </c>
      <c r="G1" s="161" t="s">
        <v>27</v>
      </c>
      <c r="H1" s="162" t="s">
        <v>28</v>
      </c>
      <c r="I1" s="89" t="s">
        <v>139</v>
      </c>
      <c r="J1" s="91" t="s">
        <v>78</v>
      </c>
    </row>
    <row r="2" spans="1:10" s="1" customFormat="1" x14ac:dyDescent="0.3">
      <c r="A2" s="160"/>
      <c r="B2" s="92" t="s">
        <v>29</v>
      </c>
      <c r="C2" s="116"/>
      <c r="D2" s="94" t="s">
        <v>29</v>
      </c>
      <c r="E2" s="26"/>
      <c r="G2" s="158"/>
      <c r="H2" s="153"/>
      <c r="I2" s="92" t="s">
        <v>29</v>
      </c>
      <c r="J2" s="94" t="s">
        <v>29</v>
      </c>
    </row>
    <row r="3" spans="1:10" x14ac:dyDescent="0.3">
      <c r="A3" s="121" t="s">
        <v>54</v>
      </c>
      <c r="B3" s="110">
        <v>0</v>
      </c>
      <c r="C3" s="122"/>
      <c r="D3" s="129">
        <v>0</v>
      </c>
      <c r="E3" s="26"/>
      <c r="F3" s="1"/>
      <c r="G3" s="121" t="s">
        <v>30</v>
      </c>
      <c r="H3" s="143">
        <v>3183004215</v>
      </c>
      <c r="I3" s="110">
        <v>0</v>
      </c>
      <c r="J3" s="129">
        <v>0</v>
      </c>
    </row>
    <row r="4" spans="1:10" x14ac:dyDescent="0.3">
      <c r="A4" s="121" t="s">
        <v>3</v>
      </c>
      <c r="B4" s="110">
        <v>30725</v>
      </c>
      <c r="C4" s="110"/>
      <c r="D4" s="129">
        <v>0</v>
      </c>
      <c r="E4" s="27"/>
      <c r="G4" s="121" t="s">
        <v>81</v>
      </c>
      <c r="H4" s="143">
        <v>3183502761</v>
      </c>
      <c r="I4" s="110">
        <v>0</v>
      </c>
      <c r="J4" s="129">
        <v>0</v>
      </c>
    </row>
    <row r="5" spans="1:10" x14ac:dyDescent="0.3">
      <c r="A5" s="73" t="s">
        <v>31</v>
      </c>
      <c r="B5" s="74">
        <v>30725</v>
      </c>
      <c r="C5" s="136"/>
      <c r="D5" s="75">
        <v>0</v>
      </c>
      <c r="E5" s="3" t="s">
        <v>153</v>
      </c>
      <c r="G5" s="121" t="s">
        <v>140</v>
      </c>
      <c r="H5" s="109">
        <v>3192541189</v>
      </c>
      <c r="I5" s="110">
        <f>+B4</f>
        <v>30725</v>
      </c>
      <c r="J5" s="129">
        <v>0</v>
      </c>
    </row>
    <row r="6" spans="1:10" x14ac:dyDescent="0.3">
      <c r="A6" s="60"/>
      <c r="B6" s="88"/>
      <c r="C6" s="60"/>
      <c r="D6" s="88"/>
      <c r="E6" s="3"/>
      <c r="G6" s="163" t="s">
        <v>32</v>
      </c>
      <c r="H6" s="164"/>
      <c r="I6" s="124">
        <f>SUM(I3:I5)</f>
        <v>30725</v>
      </c>
      <c r="J6" s="125">
        <f>SUM(J3:J5)</f>
        <v>0</v>
      </c>
    </row>
    <row r="7" spans="1:10" x14ac:dyDescent="0.3">
      <c r="A7" s="158" t="s">
        <v>26</v>
      </c>
      <c r="B7" s="89" t="s">
        <v>138</v>
      </c>
      <c r="C7" s="90"/>
      <c r="D7" s="91" t="s">
        <v>77</v>
      </c>
      <c r="E7" s="5"/>
    </row>
    <row r="8" spans="1:10" x14ac:dyDescent="0.3">
      <c r="A8" s="160"/>
      <c r="B8" s="92" t="s">
        <v>29</v>
      </c>
      <c r="C8" s="93"/>
      <c r="D8" s="94" t="s">
        <v>29</v>
      </c>
    </row>
    <row r="9" spans="1:10" x14ac:dyDescent="0.3">
      <c r="A9" s="95" t="str">
        <f>+'[2]Balance '!B20</f>
        <v>Inversiones Administración de Liquidez</v>
      </c>
      <c r="B9" s="165">
        <v>1685406</v>
      </c>
      <c r="C9" s="90"/>
      <c r="D9" s="167">
        <v>0</v>
      </c>
    </row>
    <row r="10" spans="1:10" x14ac:dyDescent="0.3">
      <c r="A10" s="96" t="str">
        <f>+'[2]Balance '!B21</f>
        <v>en Títulos de Deuda</v>
      </c>
      <c r="B10" s="166"/>
      <c r="C10" s="97"/>
      <c r="D10" s="168"/>
      <c r="H10" s="137"/>
    </row>
    <row r="11" spans="1:10" x14ac:dyDescent="0.3">
      <c r="A11" s="73" t="s">
        <v>141</v>
      </c>
      <c r="B11" s="74">
        <v>1685406</v>
      </c>
      <c r="C11" s="61"/>
      <c r="D11" s="75">
        <v>0</v>
      </c>
      <c r="E11" s="2" t="s">
        <v>153</v>
      </c>
    </row>
    <row r="14" spans="1:10" x14ac:dyDescent="0.3">
      <c r="A14" s="158" t="s">
        <v>26</v>
      </c>
      <c r="B14" s="89" t="s">
        <v>138</v>
      </c>
      <c r="C14" s="90"/>
      <c r="D14" s="91" t="s">
        <v>77</v>
      </c>
      <c r="E14" s="26"/>
      <c r="H14" s="138"/>
    </row>
    <row r="15" spans="1:10" x14ac:dyDescent="0.3">
      <c r="A15" s="159"/>
      <c r="B15" s="98" t="s">
        <v>29</v>
      </c>
      <c r="C15" s="99"/>
      <c r="D15" s="100" t="s">
        <v>29</v>
      </c>
      <c r="E15" s="26"/>
    </row>
    <row r="16" spans="1:10" x14ac:dyDescent="0.3">
      <c r="A16" s="95" t="s">
        <v>38</v>
      </c>
      <c r="B16" s="101">
        <v>0</v>
      </c>
      <c r="C16" s="93"/>
      <c r="D16" s="102">
        <v>993.65</v>
      </c>
      <c r="E16" s="27"/>
    </row>
    <row r="17" spans="1:10" x14ac:dyDescent="0.3">
      <c r="A17" s="73" t="s">
        <v>33</v>
      </c>
      <c r="B17" s="74">
        <v>0</v>
      </c>
      <c r="C17" s="61"/>
      <c r="D17" s="75">
        <v>993.65</v>
      </c>
      <c r="E17" s="3" t="s">
        <v>153</v>
      </c>
      <c r="H17" s="51" t="s">
        <v>152</v>
      </c>
    </row>
    <row r="18" spans="1:10" x14ac:dyDescent="0.3">
      <c r="A18" s="60"/>
      <c r="B18" s="88"/>
      <c r="C18" s="60"/>
      <c r="D18" s="88"/>
      <c r="E18" s="3"/>
    </row>
    <row r="19" spans="1:10" x14ac:dyDescent="0.3">
      <c r="A19" s="60"/>
      <c r="B19" s="88"/>
      <c r="C19" s="60"/>
      <c r="D19" s="88"/>
      <c r="E19" s="3"/>
    </row>
    <row r="20" spans="1:10" x14ac:dyDescent="0.3">
      <c r="A20" s="158" t="s">
        <v>26</v>
      </c>
      <c r="B20" s="89" t="s">
        <v>138</v>
      </c>
      <c r="C20" s="90"/>
      <c r="D20" s="91" t="s">
        <v>77</v>
      </c>
      <c r="E20" s="3"/>
    </row>
    <row r="21" spans="1:10" x14ac:dyDescent="0.3">
      <c r="A21" s="159"/>
      <c r="B21" s="98" t="s">
        <v>29</v>
      </c>
      <c r="C21" s="99"/>
      <c r="D21" s="100" t="s">
        <v>29</v>
      </c>
      <c r="E21" s="3"/>
    </row>
    <row r="22" spans="1:10" x14ac:dyDescent="0.3">
      <c r="A22" s="95" t="s">
        <v>128</v>
      </c>
      <c r="B22" s="101">
        <v>7220052.9594000001</v>
      </c>
      <c r="C22" s="93"/>
      <c r="D22" s="102">
        <v>0</v>
      </c>
      <c r="E22" s="3"/>
    </row>
    <row r="23" spans="1:10" x14ac:dyDescent="0.3">
      <c r="A23" s="73" t="s">
        <v>142</v>
      </c>
      <c r="B23" s="74">
        <v>7220052.9594000001</v>
      </c>
      <c r="C23" s="61"/>
      <c r="D23" s="75">
        <v>0</v>
      </c>
      <c r="E23" s="3" t="s">
        <v>153</v>
      </c>
    </row>
    <row r="24" spans="1:10" x14ac:dyDescent="0.3">
      <c r="A24" s="60"/>
      <c r="B24" s="88"/>
      <c r="C24" s="60"/>
      <c r="D24" s="88"/>
      <c r="E24" s="3"/>
    </row>
    <row r="25" spans="1:10" x14ac:dyDescent="0.3">
      <c r="A25" s="60"/>
      <c r="B25" s="88"/>
      <c r="C25" s="60"/>
      <c r="D25" s="88"/>
      <c r="E25" s="3"/>
    </row>
    <row r="26" spans="1:10" ht="15.75" customHeight="1" x14ac:dyDescent="0.3">
      <c r="A26" s="158" t="s">
        <v>26</v>
      </c>
      <c r="B26" s="89" t="s">
        <v>138</v>
      </c>
      <c r="C26" s="90"/>
      <c r="D26" s="91" t="s">
        <v>77</v>
      </c>
      <c r="E26" s="26"/>
      <c r="H26" s="137"/>
    </row>
    <row r="27" spans="1:10" s="5" customFormat="1" ht="15" customHeight="1" x14ac:dyDescent="0.3">
      <c r="A27" s="159"/>
      <c r="B27" s="98" t="s">
        <v>29</v>
      </c>
      <c r="C27" s="99"/>
      <c r="D27" s="100" t="s">
        <v>29</v>
      </c>
      <c r="E27" s="26"/>
      <c r="F27" s="2"/>
      <c r="G27" s="51"/>
      <c r="H27" s="139"/>
      <c r="I27" s="51"/>
      <c r="J27" s="51"/>
    </row>
    <row r="28" spans="1:10" s="5" customFormat="1" ht="14.25" customHeight="1" x14ac:dyDescent="0.3">
      <c r="A28" s="95" t="s">
        <v>83</v>
      </c>
      <c r="B28" s="101">
        <v>5780</v>
      </c>
      <c r="C28" s="93"/>
      <c r="D28" s="102">
        <v>5780</v>
      </c>
      <c r="E28" s="27"/>
      <c r="G28" s="51"/>
      <c r="H28" s="139"/>
      <c r="I28" s="51"/>
      <c r="J28" s="51"/>
    </row>
    <row r="29" spans="1:10" s="5" customFormat="1" ht="15.75" customHeight="1" x14ac:dyDescent="0.3">
      <c r="A29" s="103" t="s">
        <v>90</v>
      </c>
      <c r="B29" s="101">
        <v>-5780</v>
      </c>
      <c r="C29" s="93"/>
      <c r="D29" s="102">
        <v>-5780</v>
      </c>
      <c r="E29" s="27"/>
      <c r="G29" s="51"/>
      <c r="H29" s="51"/>
      <c r="I29" s="51"/>
      <c r="J29" s="51"/>
    </row>
    <row r="30" spans="1:10" s="5" customFormat="1" ht="15" customHeight="1" x14ac:dyDescent="0.3">
      <c r="A30" s="103" t="s">
        <v>126</v>
      </c>
      <c r="B30" s="101">
        <v>44895.544000000002</v>
      </c>
      <c r="C30" s="93"/>
      <c r="D30" s="102">
        <v>0</v>
      </c>
      <c r="E30" s="27"/>
      <c r="G30" s="51"/>
      <c r="H30" s="51"/>
      <c r="I30" s="51"/>
      <c r="J30" s="51"/>
    </row>
    <row r="31" spans="1:10" s="5" customFormat="1" ht="13.5" customHeight="1" x14ac:dyDescent="0.3">
      <c r="A31" s="103" t="s">
        <v>143</v>
      </c>
      <c r="B31" s="101">
        <v>-4869</v>
      </c>
      <c r="C31" s="93"/>
      <c r="D31" s="102">
        <v>0</v>
      </c>
      <c r="E31" s="27"/>
      <c r="G31" s="51"/>
      <c r="H31" s="51"/>
      <c r="I31" s="51"/>
      <c r="J31" s="51"/>
    </row>
    <row r="32" spans="1:10" ht="15" customHeight="1" x14ac:dyDescent="0.3">
      <c r="A32" s="103" t="s">
        <v>88</v>
      </c>
      <c r="B32" s="101">
        <v>1300</v>
      </c>
      <c r="C32" s="93"/>
      <c r="D32" s="102">
        <v>1300</v>
      </c>
      <c r="E32" s="27"/>
    </row>
    <row r="33" spans="1:10" ht="15" customHeight="1" x14ac:dyDescent="0.3">
      <c r="A33" s="96" t="s">
        <v>91</v>
      </c>
      <c r="B33" s="104">
        <v>-1300</v>
      </c>
      <c r="C33" s="97"/>
      <c r="D33" s="105">
        <v>-1300</v>
      </c>
      <c r="E33" s="4"/>
      <c r="F33" s="5"/>
    </row>
    <row r="34" spans="1:10" x14ac:dyDescent="0.3">
      <c r="A34" s="73" t="s">
        <v>89</v>
      </c>
      <c r="B34" s="74">
        <v>40026.544000000002</v>
      </c>
      <c r="C34" s="61"/>
      <c r="D34" s="75">
        <v>0</v>
      </c>
      <c r="E34" s="3" t="s">
        <v>153</v>
      </c>
    </row>
    <row r="36" spans="1:10" ht="12.75" customHeight="1" x14ac:dyDescent="0.3"/>
    <row r="37" spans="1:10" x14ac:dyDescent="0.3">
      <c r="A37" s="158" t="s">
        <v>26</v>
      </c>
      <c r="B37" s="89" t="s">
        <v>138</v>
      </c>
      <c r="C37" s="90"/>
      <c r="D37" s="91" t="s">
        <v>77</v>
      </c>
    </row>
    <row r="38" spans="1:10" x14ac:dyDescent="0.3">
      <c r="A38" s="159"/>
      <c r="B38" s="98" t="s">
        <v>29</v>
      </c>
      <c r="C38" s="99"/>
      <c r="D38" s="100" t="s">
        <v>29</v>
      </c>
    </row>
    <row r="39" spans="1:10" x14ac:dyDescent="0.3">
      <c r="A39" s="95" t="s">
        <v>144</v>
      </c>
      <c r="B39" s="101">
        <v>2422367</v>
      </c>
      <c r="C39" s="93"/>
      <c r="D39" s="102">
        <v>0</v>
      </c>
    </row>
    <row r="40" spans="1:10" x14ac:dyDescent="0.3">
      <c r="A40" s="103" t="s">
        <v>145</v>
      </c>
      <c r="B40" s="101">
        <v>-80387.67843</v>
      </c>
      <c r="C40" s="93"/>
      <c r="D40" s="102">
        <v>0</v>
      </c>
    </row>
    <row r="41" spans="1:10" x14ac:dyDescent="0.3">
      <c r="A41" s="73" t="s">
        <v>146</v>
      </c>
      <c r="B41" s="74">
        <v>2341979.3215700001</v>
      </c>
      <c r="C41" s="61"/>
      <c r="D41" s="75">
        <v>0</v>
      </c>
      <c r="E41" s="2" t="s">
        <v>153</v>
      </c>
    </row>
    <row r="44" spans="1:10" x14ac:dyDescent="0.3">
      <c r="A44" s="158" t="s">
        <v>26</v>
      </c>
      <c r="B44" s="89" t="s">
        <v>138</v>
      </c>
      <c r="C44" s="90"/>
      <c r="D44" s="91" t="s">
        <v>77</v>
      </c>
      <c r="E44" s="26"/>
    </row>
    <row r="45" spans="1:10" s="5" customFormat="1" x14ac:dyDescent="0.3">
      <c r="A45" s="159"/>
      <c r="B45" s="98" t="s">
        <v>29</v>
      </c>
      <c r="C45" s="99"/>
      <c r="D45" s="100" t="s">
        <v>29</v>
      </c>
      <c r="E45" s="26"/>
      <c r="F45" s="2"/>
      <c r="G45" s="51"/>
      <c r="H45" s="51"/>
      <c r="I45" s="51"/>
      <c r="J45" s="51"/>
    </row>
    <row r="46" spans="1:10" s="5" customFormat="1" x14ac:dyDescent="0.3">
      <c r="A46" s="95" t="s">
        <v>68</v>
      </c>
      <c r="B46" s="101">
        <v>1064291</v>
      </c>
      <c r="C46" s="93"/>
      <c r="D46" s="102">
        <v>135521.67600000001</v>
      </c>
      <c r="E46" s="27"/>
      <c r="G46" s="51"/>
      <c r="H46" s="51"/>
      <c r="I46" s="51"/>
      <c r="J46" s="51"/>
    </row>
    <row r="47" spans="1:10" x14ac:dyDescent="0.3">
      <c r="A47" s="103" t="s">
        <v>7</v>
      </c>
      <c r="B47" s="101">
        <v>172672</v>
      </c>
      <c r="C47" s="93"/>
      <c r="D47" s="102">
        <v>104000</v>
      </c>
      <c r="E47" s="27"/>
    </row>
    <row r="48" spans="1:10" x14ac:dyDescent="0.3">
      <c r="A48" s="103" t="s">
        <v>50</v>
      </c>
      <c r="B48" s="101">
        <v>424204</v>
      </c>
      <c r="C48" s="108"/>
      <c r="D48" s="102">
        <v>135019.185</v>
      </c>
      <c r="E48" s="4"/>
      <c r="F48" s="5"/>
    </row>
    <row r="49" spans="1:6" x14ac:dyDescent="0.3">
      <c r="A49" s="103" t="s">
        <v>147</v>
      </c>
      <c r="B49" s="104">
        <v>753</v>
      </c>
      <c r="C49" s="97"/>
      <c r="D49" s="105">
        <v>0</v>
      </c>
      <c r="E49" s="4"/>
      <c r="F49" s="5"/>
    </row>
    <row r="50" spans="1:6" x14ac:dyDescent="0.3">
      <c r="A50" s="73" t="s">
        <v>34</v>
      </c>
      <c r="B50" s="74">
        <v>1661920</v>
      </c>
      <c r="C50" s="61"/>
      <c r="D50" s="75">
        <v>374540.86100000003</v>
      </c>
      <c r="E50" s="3" t="s">
        <v>153</v>
      </c>
    </row>
    <row r="53" spans="1:6" x14ac:dyDescent="0.3">
      <c r="A53" s="158" t="s">
        <v>26</v>
      </c>
      <c r="B53" s="89" t="s">
        <v>138</v>
      </c>
      <c r="C53" s="90"/>
      <c r="D53" s="91" t="s">
        <v>77</v>
      </c>
      <c r="E53" s="26"/>
    </row>
    <row r="54" spans="1:6" x14ac:dyDescent="0.3">
      <c r="A54" s="159"/>
      <c r="B54" s="98" t="s">
        <v>29</v>
      </c>
      <c r="C54" s="99"/>
      <c r="D54" s="100" t="s">
        <v>29</v>
      </c>
      <c r="E54" s="26"/>
    </row>
    <row r="55" spans="1:6" x14ac:dyDescent="0.3">
      <c r="A55" s="121" t="s">
        <v>73</v>
      </c>
      <c r="B55" s="110">
        <v>152341</v>
      </c>
      <c r="C55" s="111"/>
      <c r="D55" s="129">
        <v>83220.961849999992</v>
      </c>
      <c r="E55" s="27"/>
    </row>
    <row r="56" spans="1:6" x14ac:dyDescent="0.3">
      <c r="A56" s="73" t="s">
        <v>97</v>
      </c>
      <c r="B56" s="74">
        <v>152341</v>
      </c>
      <c r="C56" s="61"/>
      <c r="D56" s="75">
        <v>83220.961849999992</v>
      </c>
      <c r="E56" s="3"/>
    </row>
    <row r="59" spans="1:6" x14ac:dyDescent="0.3">
      <c r="A59" s="158" t="s">
        <v>26</v>
      </c>
      <c r="B59" s="89" t="s">
        <v>138</v>
      </c>
      <c r="C59" s="90"/>
      <c r="D59" s="91" t="s">
        <v>77</v>
      </c>
      <c r="E59" s="26"/>
    </row>
    <row r="60" spans="1:6" x14ac:dyDescent="0.3">
      <c r="A60" s="159"/>
      <c r="B60" s="98" t="s">
        <v>29</v>
      </c>
      <c r="C60" s="99"/>
      <c r="D60" s="100" t="s">
        <v>29</v>
      </c>
      <c r="E60" s="26"/>
    </row>
    <row r="61" spans="1:6" x14ac:dyDescent="0.3">
      <c r="A61" s="121" t="s">
        <v>99</v>
      </c>
      <c r="B61" s="110">
        <v>0</v>
      </c>
      <c r="C61" s="111"/>
      <c r="D61" s="129">
        <v>0</v>
      </c>
      <c r="E61" s="27"/>
    </row>
    <row r="62" spans="1:6" x14ac:dyDescent="0.3">
      <c r="A62" s="73" t="s">
        <v>35</v>
      </c>
      <c r="B62" s="74">
        <v>0</v>
      </c>
      <c r="C62" s="61"/>
      <c r="D62" s="75">
        <v>0</v>
      </c>
      <c r="E62" s="3"/>
    </row>
    <row r="65" spans="1:5" x14ac:dyDescent="0.3">
      <c r="A65" s="162" t="s">
        <v>26</v>
      </c>
      <c r="B65" s="89" t="s">
        <v>138</v>
      </c>
      <c r="C65" s="90"/>
      <c r="D65" s="89" t="s">
        <v>77</v>
      </c>
      <c r="E65" s="26"/>
    </row>
    <row r="66" spans="1:5" x14ac:dyDescent="0.3">
      <c r="A66" s="156"/>
      <c r="B66" s="98" t="s">
        <v>29</v>
      </c>
      <c r="C66" s="99"/>
      <c r="D66" s="98" t="s">
        <v>29</v>
      </c>
      <c r="E66" s="26"/>
    </row>
    <row r="67" spans="1:5" x14ac:dyDescent="0.3">
      <c r="A67" s="109" t="s">
        <v>13</v>
      </c>
      <c r="B67" s="110">
        <v>8265598</v>
      </c>
      <c r="C67" s="111"/>
      <c r="D67" s="110">
        <v>3523630.4860100001</v>
      </c>
      <c r="E67" s="27"/>
    </row>
    <row r="68" spans="1:5" x14ac:dyDescent="0.3">
      <c r="A68" s="61" t="s">
        <v>37</v>
      </c>
      <c r="B68" s="74">
        <v>8265598</v>
      </c>
      <c r="C68" s="61"/>
      <c r="D68" s="74">
        <v>3523630.4860100001</v>
      </c>
      <c r="E68" s="3"/>
    </row>
    <row r="71" spans="1:5" x14ac:dyDescent="0.3">
      <c r="A71" s="162" t="s">
        <v>26</v>
      </c>
      <c r="B71" s="89" t="s">
        <v>138</v>
      </c>
      <c r="C71" s="90"/>
      <c r="D71" s="89" t="s">
        <v>77</v>
      </c>
      <c r="E71" s="26"/>
    </row>
    <row r="72" spans="1:5" x14ac:dyDescent="0.3">
      <c r="A72" s="156"/>
      <c r="B72" s="98" t="s">
        <v>29</v>
      </c>
      <c r="C72" s="99"/>
      <c r="D72" s="98" t="s">
        <v>29</v>
      </c>
      <c r="E72" s="26"/>
    </row>
    <row r="73" spans="1:5" x14ac:dyDescent="0.3">
      <c r="A73" s="55" t="s">
        <v>16</v>
      </c>
      <c r="B73" s="101">
        <v>4321627</v>
      </c>
      <c r="C73" s="93"/>
      <c r="D73" s="101">
        <v>1282340.9638599998</v>
      </c>
      <c r="E73" s="4"/>
    </row>
    <row r="74" spans="1:5" x14ac:dyDescent="0.3">
      <c r="A74" s="51" t="s">
        <v>74</v>
      </c>
      <c r="B74" s="101">
        <v>25062</v>
      </c>
      <c r="C74" s="93"/>
      <c r="D74" s="101">
        <v>2853.2220000000002</v>
      </c>
      <c r="E74" s="4"/>
    </row>
    <row r="75" spans="1:5" x14ac:dyDescent="0.3">
      <c r="A75" s="51" t="s">
        <v>17</v>
      </c>
      <c r="B75" s="101">
        <v>502434</v>
      </c>
      <c r="C75" s="93"/>
      <c r="D75" s="101">
        <v>185399.266</v>
      </c>
      <c r="E75" s="4"/>
    </row>
    <row r="76" spans="1:5" x14ac:dyDescent="0.3">
      <c r="A76" s="51" t="s">
        <v>38</v>
      </c>
      <c r="B76" s="101">
        <v>99875</v>
      </c>
      <c r="C76" s="93"/>
      <c r="D76" s="101">
        <v>37360.449999999997</v>
      </c>
      <c r="E76" s="4"/>
    </row>
    <row r="77" spans="1:5" x14ac:dyDescent="0.3">
      <c r="A77" s="51" t="s">
        <v>19</v>
      </c>
      <c r="B77" s="101">
        <v>2659866</v>
      </c>
      <c r="C77" s="108"/>
      <c r="D77" s="101">
        <v>773909.66399999999</v>
      </c>
      <c r="E77" s="4"/>
    </row>
    <row r="78" spans="1:5" x14ac:dyDescent="0.3">
      <c r="A78" s="52" t="s">
        <v>137</v>
      </c>
      <c r="B78" s="104">
        <v>33753</v>
      </c>
      <c r="C78" s="97"/>
      <c r="D78" s="104">
        <v>0</v>
      </c>
      <c r="E78" s="4"/>
    </row>
    <row r="79" spans="1:5" x14ac:dyDescent="0.3">
      <c r="A79" s="61" t="s">
        <v>39</v>
      </c>
      <c r="B79" s="74">
        <v>7642617</v>
      </c>
      <c r="C79" s="61"/>
      <c r="D79" s="74">
        <v>2281863.56586</v>
      </c>
      <c r="E79" s="3"/>
    </row>
    <row r="80" spans="1:5" x14ac:dyDescent="0.3">
      <c r="D80" s="112"/>
    </row>
    <row r="82" spans="1:14" x14ac:dyDescent="0.3">
      <c r="A82" s="162" t="s">
        <v>26</v>
      </c>
      <c r="B82" s="89" t="s">
        <v>138</v>
      </c>
      <c r="C82" s="90"/>
      <c r="D82" s="89" t="s">
        <v>77</v>
      </c>
    </row>
    <row r="83" spans="1:14" x14ac:dyDescent="0.3">
      <c r="A83" s="156"/>
      <c r="B83" s="98" t="s">
        <v>29</v>
      </c>
      <c r="C83" s="99"/>
      <c r="D83" s="98" t="s">
        <v>29</v>
      </c>
    </row>
    <row r="84" spans="1:14" x14ac:dyDescent="0.3">
      <c r="A84" s="109" t="s">
        <v>19</v>
      </c>
      <c r="B84" s="110">
        <v>13271447</v>
      </c>
      <c r="C84" s="111"/>
      <c r="D84" s="110">
        <v>1691455.0930000001</v>
      </c>
    </row>
    <row r="85" spans="1:14" x14ac:dyDescent="0.3">
      <c r="A85" s="61" t="s">
        <v>57</v>
      </c>
      <c r="B85" s="74">
        <v>13271447</v>
      </c>
      <c r="C85" s="61"/>
      <c r="D85" s="74">
        <v>1691455.0930000001</v>
      </c>
    </row>
    <row r="86" spans="1:14" x14ac:dyDescent="0.3">
      <c r="F86" s="34" t="s">
        <v>59</v>
      </c>
      <c r="G86" s="140" t="s">
        <v>60</v>
      </c>
      <c r="I86" s="141">
        <v>71700</v>
      </c>
      <c r="K86" s="35"/>
      <c r="L86" s="35"/>
    </row>
    <row r="87" spans="1:14" x14ac:dyDescent="0.3">
      <c r="F87" s="34" t="s">
        <v>61</v>
      </c>
      <c r="G87" s="140" t="s">
        <v>62</v>
      </c>
      <c r="I87" s="141">
        <v>1970983</v>
      </c>
      <c r="K87" s="35"/>
      <c r="L87" s="35"/>
    </row>
    <row r="88" spans="1:14" x14ac:dyDescent="0.3">
      <c r="A88" s="162" t="s">
        <v>26</v>
      </c>
      <c r="B88" s="89" t="s">
        <v>138</v>
      </c>
      <c r="C88" s="90"/>
      <c r="D88" s="89" t="s">
        <v>77</v>
      </c>
      <c r="F88" s="34" t="s">
        <v>63</v>
      </c>
      <c r="G88" s="140" t="s">
        <v>64</v>
      </c>
      <c r="I88" s="141">
        <v>6500</v>
      </c>
      <c r="K88" s="35"/>
      <c r="L88" s="35"/>
    </row>
    <row r="89" spans="1:14" x14ac:dyDescent="0.3">
      <c r="A89" s="156"/>
      <c r="B89" s="98" t="s">
        <v>29</v>
      </c>
      <c r="C89" s="99"/>
      <c r="D89" s="98" t="s">
        <v>29</v>
      </c>
      <c r="F89" s="34" t="s">
        <v>65</v>
      </c>
      <c r="G89" s="140" t="s">
        <v>66</v>
      </c>
      <c r="I89" s="141">
        <v>111424</v>
      </c>
      <c r="K89" s="35"/>
      <c r="L89" s="35"/>
    </row>
    <row r="90" spans="1:14" x14ac:dyDescent="0.3">
      <c r="A90" s="109" t="s">
        <v>76</v>
      </c>
      <c r="B90" s="110">
        <v>0</v>
      </c>
      <c r="C90" s="111"/>
      <c r="D90" s="110">
        <v>0</v>
      </c>
      <c r="F90" s="34"/>
      <c r="I90" s="107"/>
      <c r="K90" s="35"/>
      <c r="L90" s="35"/>
    </row>
    <row r="91" spans="1:14" x14ac:dyDescent="0.3">
      <c r="A91" s="61" t="s">
        <v>57</v>
      </c>
      <c r="B91" s="74">
        <v>0</v>
      </c>
      <c r="C91" s="61"/>
      <c r="D91" s="74">
        <v>0</v>
      </c>
      <c r="F91" s="169" t="s">
        <v>67</v>
      </c>
      <c r="G91" s="169"/>
      <c r="I91" s="142">
        <f>SUM(I86:I90)</f>
        <v>2160607</v>
      </c>
      <c r="K91" s="35"/>
      <c r="L91" s="36"/>
      <c r="M91" s="35"/>
      <c r="N91" s="35"/>
    </row>
    <row r="94" spans="1:14" x14ac:dyDescent="0.3">
      <c r="A94" s="158" t="s">
        <v>96</v>
      </c>
      <c r="B94" s="89" t="s">
        <v>138</v>
      </c>
      <c r="C94" s="90"/>
      <c r="D94" s="91" t="s">
        <v>77</v>
      </c>
    </row>
    <row r="95" spans="1:14" x14ac:dyDescent="0.3">
      <c r="A95" s="159"/>
      <c r="B95" s="98" t="s">
        <v>29</v>
      </c>
      <c r="C95" s="99"/>
      <c r="D95" s="100" t="s">
        <v>29</v>
      </c>
    </row>
    <row r="96" spans="1:14" x14ac:dyDescent="0.3">
      <c r="A96" s="103" t="s">
        <v>148</v>
      </c>
      <c r="B96" s="113">
        <v>7205</v>
      </c>
      <c r="C96" s="93"/>
      <c r="D96" s="114">
        <v>0</v>
      </c>
    </row>
    <row r="97" spans="1:4" x14ac:dyDescent="0.3">
      <c r="A97" s="103" t="s">
        <v>93</v>
      </c>
      <c r="B97" s="113">
        <v>57150</v>
      </c>
      <c r="C97" s="51"/>
      <c r="D97" s="115">
        <v>31290</v>
      </c>
    </row>
    <row r="98" spans="1:4" x14ac:dyDescent="0.3">
      <c r="A98" s="103" t="s">
        <v>92</v>
      </c>
      <c r="B98" s="113">
        <v>34457</v>
      </c>
      <c r="C98" s="51"/>
      <c r="D98" s="115">
        <v>24358</v>
      </c>
    </row>
    <row r="99" spans="1:4" x14ac:dyDescent="0.3">
      <c r="A99" s="103" t="s">
        <v>100</v>
      </c>
      <c r="B99" s="116">
        <v>0</v>
      </c>
      <c r="C99" s="51"/>
      <c r="D99" s="115">
        <v>2853</v>
      </c>
    </row>
    <row r="100" spans="1:4" x14ac:dyDescent="0.3">
      <c r="A100" s="103" t="s">
        <v>101</v>
      </c>
      <c r="B100" s="113">
        <v>53529</v>
      </c>
      <c r="C100" s="51"/>
      <c r="D100" s="115">
        <v>24720</v>
      </c>
    </row>
    <row r="101" spans="1:4" x14ac:dyDescent="0.3">
      <c r="A101" s="117" t="s">
        <v>102</v>
      </c>
      <c r="B101" s="170">
        <v>152341</v>
      </c>
      <c r="C101" s="118"/>
      <c r="D101" s="172">
        <v>83221</v>
      </c>
    </row>
    <row r="102" spans="1:4" x14ac:dyDescent="0.3">
      <c r="A102" s="119" t="s">
        <v>103</v>
      </c>
      <c r="B102" s="171"/>
      <c r="C102" s="120"/>
      <c r="D102" s="173"/>
    </row>
    <row r="103" spans="1:4" x14ac:dyDescent="0.3">
      <c r="A103" s="60"/>
      <c r="B103" s="88"/>
      <c r="C103" s="60"/>
      <c r="D103" s="88"/>
    </row>
    <row r="104" spans="1:4" x14ac:dyDescent="0.3">
      <c r="A104" s="162" t="s">
        <v>96</v>
      </c>
      <c r="B104" s="89" t="s">
        <v>138</v>
      </c>
      <c r="C104" s="90"/>
      <c r="D104" s="89" t="s">
        <v>77</v>
      </c>
    </row>
    <row r="105" spans="1:4" x14ac:dyDescent="0.3">
      <c r="A105" s="156"/>
      <c r="B105" s="98" t="s">
        <v>29</v>
      </c>
      <c r="C105" s="99"/>
      <c r="D105" s="98" t="s">
        <v>29</v>
      </c>
    </row>
    <row r="106" spans="1:4" x14ac:dyDescent="0.3">
      <c r="A106" s="51" t="s">
        <v>94</v>
      </c>
      <c r="B106" s="113">
        <v>0</v>
      </c>
      <c r="D106" s="116">
        <v>0</v>
      </c>
    </row>
    <row r="107" spans="1:4" x14ac:dyDescent="0.3">
      <c r="A107" s="51" t="s">
        <v>95</v>
      </c>
      <c r="B107" s="113">
        <v>0</v>
      </c>
      <c r="D107" s="116">
        <v>0</v>
      </c>
    </row>
    <row r="108" spans="1:4" x14ac:dyDescent="0.3">
      <c r="A108" s="61" t="s">
        <v>104</v>
      </c>
      <c r="B108" s="74">
        <v>0</v>
      </c>
      <c r="C108" s="61"/>
      <c r="D108" s="74">
        <v>0</v>
      </c>
    </row>
    <row r="110" spans="1:4" x14ac:dyDescent="0.3">
      <c r="B110" s="106"/>
      <c r="D110" s="106"/>
    </row>
    <row r="111" spans="1:4" x14ac:dyDescent="0.3">
      <c r="A111" s="158" t="s">
        <v>96</v>
      </c>
      <c r="B111" s="89" t="s">
        <v>138</v>
      </c>
      <c r="C111" s="90"/>
      <c r="D111" s="91" t="s">
        <v>77</v>
      </c>
    </row>
    <row r="112" spans="1:4" x14ac:dyDescent="0.3">
      <c r="A112" s="160"/>
      <c r="B112" s="92" t="s">
        <v>29</v>
      </c>
      <c r="C112" s="93"/>
      <c r="D112" s="94" t="s">
        <v>29</v>
      </c>
    </row>
    <row r="113" spans="1:4" x14ac:dyDescent="0.3">
      <c r="A113" s="121" t="s">
        <v>135</v>
      </c>
      <c r="B113" s="126">
        <f>+'Balance '!J38</f>
        <v>-456768</v>
      </c>
      <c r="C113" s="109"/>
      <c r="D113" s="123">
        <v>0</v>
      </c>
    </row>
    <row r="114" spans="1:4" x14ac:dyDescent="0.3">
      <c r="A114" s="121" t="s">
        <v>155</v>
      </c>
      <c r="B114" s="126">
        <f>+'Balance '!J39</f>
        <v>10045954.017000001</v>
      </c>
      <c r="C114" s="109"/>
      <c r="D114" s="127">
        <f>+'Balance '!L39</f>
        <v>-456768.17284999974</v>
      </c>
    </row>
    <row r="115" spans="1:4" x14ac:dyDescent="0.3">
      <c r="A115" s="121" t="s">
        <v>156</v>
      </c>
      <c r="B115" s="126">
        <f>+'Balance '!J40</f>
        <v>-85257.189230000004</v>
      </c>
      <c r="C115" s="109"/>
      <c r="D115" s="123">
        <v>0</v>
      </c>
    </row>
    <row r="116" spans="1:4" x14ac:dyDescent="0.3">
      <c r="A116" s="119" t="s">
        <v>154</v>
      </c>
      <c r="B116" s="124">
        <f>SUM(B113:B115)</f>
        <v>9503928.8277700003</v>
      </c>
      <c r="C116" s="120"/>
      <c r="D116" s="125">
        <f>SUM(D113:D115)</f>
        <v>-456768.17284999974</v>
      </c>
    </row>
    <row r="117" spans="1:4" x14ac:dyDescent="0.3">
      <c r="A117" s="60"/>
      <c r="B117" s="88"/>
      <c r="C117" s="60"/>
      <c r="D117" s="88"/>
    </row>
    <row r="118" spans="1:4" x14ac:dyDescent="0.3">
      <c r="A118" s="60"/>
      <c r="B118" s="88"/>
      <c r="C118" s="60"/>
      <c r="D118" s="88"/>
    </row>
    <row r="119" spans="1:4" x14ac:dyDescent="0.3">
      <c r="A119" s="158" t="s">
        <v>96</v>
      </c>
      <c r="B119" s="89" t="s">
        <v>138</v>
      </c>
      <c r="C119" s="90"/>
      <c r="D119" s="91" t="s">
        <v>77</v>
      </c>
    </row>
    <row r="120" spans="1:4" x14ac:dyDescent="0.3">
      <c r="A120" s="160"/>
      <c r="B120" s="92" t="s">
        <v>29</v>
      </c>
      <c r="C120" s="93"/>
      <c r="D120" s="94" t="s">
        <v>29</v>
      </c>
    </row>
    <row r="121" spans="1:4" x14ac:dyDescent="0.3">
      <c r="A121" s="121" t="s">
        <v>13</v>
      </c>
      <c r="B121" s="110">
        <f>+'Est. Act. FESA'!G15</f>
        <v>8265598</v>
      </c>
      <c r="C121" s="128"/>
      <c r="D121" s="129">
        <f>+'Est. Act. FESA'!I15</f>
        <v>3523630.4860100001</v>
      </c>
    </row>
    <row r="122" spans="1:4" x14ac:dyDescent="0.3">
      <c r="A122" s="121" t="s">
        <v>136</v>
      </c>
      <c r="B122" s="110">
        <f>+'Est. Act. FESA'!G16</f>
        <v>33000</v>
      </c>
      <c r="C122" s="109"/>
      <c r="D122" s="123">
        <v>0</v>
      </c>
    </row>
    <row r="123" spans="1:4" x14ac:dyDescent="0.3">
      <c r="A123" s="119" t="s">
        <v>37</v>
      </c>
      <c r="B123" s="124">
        <f>SUM(B121:B122)</f>
        <v>8298598</v>
      </c>
      <c r="C123" s="120"/>
      <c r="D123" s="125">
        <f>SUM(D121:D122)</f>
        <v>3523630.4860100001</v>
      </c>
    </row>
    <row r="124" spans="1:4" x14ac:dyDescent="0.3">
      <c r="A124" s="60"/>
      <c r="B124" s="88"/>
      <c r="C124" s="60"/>
      <c r="D124" s="88"/>
    </row>
    <row r="126" spans="1:4" x14ac:dyDescent="0.3">
      <c r="A126" s="158" t="s">
        <v>96</v>
      </c>
      <c r="B126" s="89" t="s">
        <v>138</v>
      </c>
      <c r="C126" s="90"/>
      <c r="D126" s="91" t="s">
        <v>77</v>
      </c>
    </row>
    <row r="127" spans="1:4" x14ac:dyDescent="0.3">
      <c r="A127" s="159"/>
      <c r="B127" s="98" t="s">
        <v>29</v>
      </c>
      <c r="C127" s="99"/>
      <c r="D127" s="100" t="s">
        <v>29</v>
      </c>
    </row>
    <row r="128" spans="1:4" x14ac:dyDescent="0.3">
      <c r="A128" s="103" t="s">
        <v>16</v>
      </c>
      <c r="B128" s="113">
        <v>4321627</v>
      </c>
      <c r="C128" s="93"/>
      <c r="D128" s="102">
        <f>+'Est. Act. FESA'!I25</f>
        <v>1282340.9638599998</v>
      </c>
    </row>
    <row r="129" spans="1:4" x14ac:dyDescent="0.3">
      <c r="A129" s="103" t="s">
        <v>74</v>
      </c>
      <c r="B129" s="113">
        <v>25062</v>
      </c>
      <c r="C129" s="51"/>
      <c r="D129" s="115">
        <v>2853.2220000000002</v>
      </c>
    </row>
    <row r="130" spans="1:4" x14ac:dyDescent="0.3">
      <c r="A130" s="103" t="s">
        <v>17</v>
      </c>
      <c r="B130" s="113">
        <v>502434</v>
      </c>
      <c r="C130" s="51"/>
      <c r="D130" s="115">
        <v>185399.266</v>
      </c>
    </row>
    <row r="131" spans="1:4" x14ac:dyDescent="0.3">
      <c r="A131" s="103" t="s">
        <v>18</v>
      </c>
      <c r="B131" s="101">
        <f>+'Est. Act. FESA'!G28</f>
        <v>99875</v>
      </c>
      <c r="C131" s="51"/>
      <c r="D131" s="115">
        <v>37360.449999999997</v>
      </c>
    </row>
    <row r="132" spans="1:4" x14ac:dyDescent="0.3">
      <c r="A132" s="103" t="s">
        <v>19</v>
      </c>
      <c r="B132" s="113">
        <v>2659866</v>
      </c>
      <c r="C132" s="51"/>
      <c r="D132" s="115">
        <v>773909.66399999999</v>
      </c>
    </row>
    <row r="133" spans="1:4" x14ac:dyDescent="0.3">
      <c r="A133" s="103" t="s">
        <v>137</v>
      </c>
      <c r="B133" s="113">
        <v>33753</v>
      </c>
      <c r="C133" s="93"/>
      <c r="D133" s="114">
        <v>0</v>
      </c>
    </row>
    <row r="134" spans="1:4" x14ac:dyDescent="0.3">
      <c r="A134" s="73" t="s">
        <v>149</v>
      </c>
      <c r="B134" s="130">
        <v>7642617</v>
      </c>
      <c r="C134" s="61"/>
      <c r="D134" s="131">
        <v>2281863.56586</v>
      </c>
    </row>
    <row r="135" spans="1:4" x14ac:dyDescent="0.3">
      <c r="A135" s="60"/>
      <c r="B135" s="132"/>
      <c r="C135" s="60"/>
      <c r="D135" s="133"/>
    </row>
    <row r="136" spans="1:4" x14ac:dyDescent="0.3">
      <c r="A136" s="60"/>
      <c r="B136" s="134"/>
      <c r="C136" s="60"/>
      <c r="D136" s="133"/>
    </row>
    <row r="137" spans="1:4" x14ac:dyDescent="0.3">
      <c r="A137" s="158" t="s">
        <v>96</v>
      </c>
      <c r="B137" s="89" t="s">
        <v>138</v>
      </c>
      <c r="C137" s="90"/>
      <c r="D137" s="91" t="s">
        <v>77</v>
      </c>
    </row>
    <row r="138" spans="1:4" x14ac:dyDescent="0.3">
      <c r="A138" s="159"/>
      <c r="B138" s="98" t="s">
        <v>29</v>
      </c>
      <c r="C138" s="99"/>
      <c r="D138" s="100" t="s">
        <v>29</v>
      </c>
    </row>
    <row r="139" spans="1:4" x14ac:dyDescent="0.3">
      <c r="A139" s="103" t="str">
        <f>+'[2]Est. Act. FESA'!B33</f>
        <v>Generales</v>
      </c>
      <c r="B139" s="113">
        <v>13271447</v>
      </c>
      <c r="C139" s="51"/>
      <c r="D139" s="102">
        <v>1691455.0930000001</v>
      </c>
    </row>
    <row r="140" spans="1:4" x14ac:dyDescent="0.3">
      <c r="A140" s="73" t="s">
        <v>150</v>
      </c>
      <c r="B140" s="74">
        <v>13271447</v>
      </c>
      <c r="C140" s="61"/>
      <c r="D140" s="75">
        <v>1691455.0930000001</v>
      </c>
    </row>
    <row r="143" spans="1:4" x14ac:dyDescent="0.3">
      <c r="A143" s="158" t="s">
        <v>96</v>
      </c>
      <c r="B143" s="89" t="s">
        <v>138</v>
      </c>
      <c r="C143" s="90"/>
      <c r="D143" s="91" t="s">
        <v>77</v>
      </c>
    </row>
    <row r="144" spans="1:4" x14ac:dyDescent="0.3">
      <c r="A144" s="159"/>
      <c r="B144" s="98" t="s">
        <v>29</v>
      </c>
      <c r="C144" s="99"/>
      <c r="D144" s="100" t="s">
        <v>29</v>
      </c>
    </row>
    <row r="145" spans="1:4" x14ac:dyDescent="0.3">
      <c r="A145" s="103" t="s">
        <v>130</v>
      </c>
      <c r="B145" s="113">
        <v>22720053</v>
      </c>
      <c r="C145" s="51"/>
      <c r="D145" s="114">
        <v>0</v>
      </c>
    </row>
    <row r="146" spans="1:4" x14ac:dyDescent="0.3">
      <c r="A146" s="73" t="s">
        <v>151</v>
      </c>
      <c r="B146" s="74">
        <v>22720053</v>
      </c>
      <c r="C146" s="61"/>
      <c r="D146" s="75">
        <v>0</v>
      </c>
    </row>
  </sheetData>
  <mergeCells count="28">
    <mergeCell ref="A111:A112"/>
    <mergeCell ref="A119:A120"/>
    <mergeCell ref="A126:A127"/>
    <mergeCell ref="A137:A138"/>
    <mergeCell ref="A143:A144"/>
    <mergeCell ref="F91:G91"/>
    <mergeCell ref="A94:A95"/>
    <mergeCell ref="B101:B102"/>
    <mergeCell ref="D101:D102"/>
    <mergeCell ref="A104:A105"/>
    <mergeCell ref="A59:A60"/>
    <mergeCell ref="A65:A66"/>
    <mergeCell ref="A71:A72"/>
    <mergeCell ref="A82:A83"/>
    <mergeCell ref="A88:A89"/>
    <mergeCell ref="A53:A54"/>
    <mergeCell ref="A1:A2"/>
    <mergeCell ref="G1:G2"/>
    <mergeCell ref="H1:H2"/>
    <mergeCell ref="G6:H6"/>
    <mergeCell ref="A7:A8"/>
    <mergeCell ref="B9:B10"/>
    <mergeCell ref="D9:D10"/>
    <mergeCell ref="A14:A15"/>
    <mergeCell ref="A20:A21"/>
    <mergeCell ref="A26:A27"/>
    <mergeCell ref="A37:A38"/>
    <mergeCell ref="A44:A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Balance </vt:lpstr>
      <vt:lpstr>Est. Act. FESA</vt:lpstr>
      <vt:lpstr>Est. Cambio Pat. </vt:lpstr>
      <vt:lpstr>Flujo de efectivo</vt:lpstr>
      <vt:lpstr>Hoja1 </vt:lpstr>
      <vt:lpstr>'Balance '!Área_de_impresión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2013-08-02T12:56:09Z</cp:lastPrinted>
  <dcterms:created xsi:type="dcterms:W3CDTF">2012-07-04T15:01:27Z</dcterms:created>
  <dcterms:modified xsi:type="dcterms:W3CDTF">2015-02-23T14:47:46Z</dcterms:modified>
</cp:coreProperties>
</file>