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01\secretaria general\201-Gestión financiera\SG.201.26_INFORMES\SG.201.26.15_Informes presupuestales\Informes de ejecución apropiación\2016\Diciembre\"/>
    </mc:Choice>
  </mc:AlternateContent>
  <bookViews>
    <workbookView xWindow="0" yWindow="0" windowWidth="24000" windowHeight="9510"/>
  </bookViews>
  <sheets>
    <sheet name="REP_EPG034_EjecucionPresupuesta" sheetId="1" r:id="rId1"/>
  </sheets>
  <calcPr calcId="171027"/>
</workbook>
</file>

<file path=xl/calcChain.xml><?xml version="1.0" encoding="utf-8"?>
<calcChain xmlns="http://schemas.openxmlformats.org/spreadsheetml/2006/main">
  <c r="O39" i="1" l="1"/>
  <c r="Q39" i="1"/>
  <c r="T35" i="1" l="1"/>
  <c r="T32" i="1"/>
  <c r="T31" i="1"/>
  <c r="T30" i="1"/>
  <c r="T24" i="1"/>
  <c r="T19" i="1"/>
  <c r="T18" i="1"/>
  <c r="T13" i="1"/>
  <c r="T12" i="1"/>
  <c r="T11" i="1"/>
  <c r="T10" i="1"/>
  <c r="T9" i="1"/>
  <c r="T8" i="1"/>
  <c r="R35" i="1"/>
  <c r="R32" i="1"/>
  <c r="R31" i="1"/>
  <c r="R30" i="1"/>
  <c r="R24" i="1"/>
  <c r="R19" i="1"/>
  <c r="R18" i="1"/>
  <c r="R13" i="1"/>
  <c r="R12" i="1"/>
  <c r="R11" i="1"/>
  <c r="R10" i="1"/>
  <c r="R9" i="1"/>
  <c r="R8" i="1"/>
  <c r="P35" i="1"/>
  <c r="P32" i="1"/>
  <c r="P31" i="1"/>
  <c r="P30" i="1"/>
  <c r="P24" i="1"/>
  <c r="P19" i="1"/>
  <c r="P18" i="1"/>
  <c r="P13" i="1"/>
  <c r="P12" i="1"/>
  <c r="P11" i="1"/>
  <c r="P10" i="1"/>
  <c r="P9" i="1"/>
  <c r="P8" i="1"/>
  <c r="N35" i="1"/>
  <c r="N32" i="1"/>
  <c r="N31" i="1"/>
  <c r="N30" i="1"/>
  <c r="N24" i="1"/>
  <c r="N19" i="1"/>
  <c r="N18" i="1"/>
  <c r="N13" i="1"/>
  <c r="N12" i="1"/>
  <c r="N11" i="1"/>
  <c r="N10" i="1"/>
  <c r="N9" i="1"/>
  <c r="N8" i="1"/>
  <c r="L35" i="1"/>
  <c r="L32" i="1"/>
  <c r="L31" i="1"/>
  <c r="L30" i="1"/>
  <c r="L24" i="1"/>
  <c r="L19" i="1"/>
  <c r="L18" i="1"/>
  <c r="L13" i="1"/>
  <c r="L12" i="1"/>
  <c r="L11" i="1"/>
  <c r="L10" i="1"/>
  <c r="L9" i="1"/>
  <c r="L8" i="1"/>
  <c r="J35" i="1"/>
  <c r="J32" i="1"/>
  <c r="J31" i="1"/>
  <c r="J30" i="1"/>
  <c r="J24" i="1"/>
  <c r="J19" i="1"/>
  <c r="J18" i="1"/>
  <c r="J13" i="1"/>
  <c r="J12" i="1"/>
  <c r="J11" i="1"/>
  <c r="J10" i="1"/>
  <c r="J9" i="1"/>
  <c r="J8" i="1"/>
  <c r="S33" i="1"/>
  <c r="Q33" i="1"/>
  <c r="O33" i="1"/>
  <c r="M33" i="1"/>
  <c r="K33" i="1"/>
  <c r="I33" i="1"/>
  <c r="H33" i="1"/>
  <c r="G33" i="1"/>
  <c r="F33" i="1"/>
  <c r="E33" i="1"/>
  <c r="S20" i="1"/>
  <c r="Q20" i="1"/>
  <c r="O20" i="1"/>
  <c r="M20" i="1"/>
  <c r="K20" i="1"/>
  <c r="I20" i="1"/>
  <c r="H20" i="1"/>
  <c r="G20" i="1"/>
  <c r="F20" i="1"/>
  <c r="E20" i="1"/>
  <c r="S14" i="1"/>
  <c r="Q14" i="1"/>
  <c r="O14" i="1"/>
  <c r="M14" i="1"/>
  <c r="K14" i="1"/>
  <c r="I14" i="1"/>
  <c r="H14" i="1"/>
  <c r="G14" i="1"/>
  <c r="F14" i="1"/>
  <c r="E14" i="1"/>
  <c r="R33" i="1" l="1"/>
  <c r="T14" i="1"/>
  <c r="P20" i="1"/>
  <c r="T33" i="1"/>
  <c r="N14" i="1"/>
  <c r="R20" i="1"/>
  <c r="E26" i="1"/>
  <c r="R14" i="1"/>
  <c r="P14" i="1"/>
  <c r="T20" i="1"/>
  <c r="N33" i="1"/>
  <c r="P33" i="1"/>
  <c r="L14" i="1"/>
  <c r="J33" i="1"/>
  <c r="N20" i="1"/>
  <c r="L20" i="1"/>
  <c r="J14" i="1"/>
  <c r="Q26" i="1"/>
  <c r="G26" i="1"/>
  <c r="M26" i="1"/>
  <c r="L33" i="1"/>
  <c r="H26" i="1"/>
  <c r="O26" i="1"/>
  <c r="F26" i="1"/>
  <c r="K26" i="1"/>
  <c r="S26" i="1"/>
  <c r="T26" i="1" s="1"/>
  <c r="J20" i="1"/>
  <c r="I26" i="1"/>
  <c r="R26" i="1" l="1"/>
  <c r="P26" i="1"/>
  <c r="N26" i="1"/>
  <c r="L26" i="1"/>
  <c r="J26" i="1"/>
</calcChain>
</file>

<file path=xl/sharedStrings.xml><?xml version="1.0" encoding="utf-8"?>
<sst xmlns="http://schemas.openxmlformats.org/spreadsheetml/2006/main" count="145" uniqueCount="61">
  <si>
    <t>Año Fiscal:</t>
  </si>
  <si>
    <t/>
  </si>
  <si>
    <t>Vigencia:</t>
  </si>
  <si>
    <t>Actual</t>
  </si>
  <si>
    <t>Periodo:</t>
  </si>
  <si>
    <t>Enero-Diciembre</t>
  </si>
  <si>
    <t>REC</t>
  </si>
  <si>
    <t>CDP</t>
  </si>
  <si>
    <t>A-1-0-1-1</t>
  </si>
  <si>
    <t>Nación</t>
  </si>
  <si>
    <t>10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</si>
  <si>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</si>
  <si>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</si>
  <si>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</si>
  <si>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</si>
  <si>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</si>
  <si>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</si>
  <si>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</si>
  <si>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</si>
  <si>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</si>
  <si>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</si>
  <si>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</si>
  <si>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</si>
  <si>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</si>
  <si>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</si>
  <si>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</si>
  <si>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</si>
  <si>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11</t>
  </si>
  <si>
    <t>CUOTA DE AUDITAJE CONTRANAL</t>
  </si>
  <si>
    <t>C-520-1000-1</t>
  </si>
  <si>
    <t>FORTALECIMIENTO DE LA CONTRATACIÓN PÚBLICA NACIONAL</t>
  </si>
  <si>
    <t>14</t>
  </si>
  <si>
    <t>21</t>
  </si>
  <si>
    <t>% CDPs</t>
  </si>
  <si>
    <t>Colombia Compra Eficiente 
Ejecución Presupuestal a 31 de diciembre de 2016</t>
  </si>
  <si>
    <t>Fuente</t>
  </si>
  <si>
    <t>Funcionamiento</t>
  </si>
  <si>
    <t>Gastos de Personal</t>
  </si>
  <si>
    <t>Rubro</t>
  </si>
  <si>
    <t>Descripción</t>
  </si>
  <si>
    <t>Apr. Inicial</t>
  </si>
  <si>
    <t>Apr. Adicionada</t>
  </si>
  <si>
    <t>Apr.Reducida</t>
  </si>
  <si>
    <t>Apr. Vigente</t>
  </si>
  <si>
    <t>Apr. Disponible</t>
  </si>
  <si>
    <t>% Apr. Disp.</t>
  </si>
  <si>
    <t>Compromiso</t>
  </si>
  <si>
    <t>% Comp.</t>
  </si>
  <si>
    <t>Obligación</t>
  </si>
  <si>
    <t>% Oblig.</t>
  </si>
  <si>
    <t>Orden de pago</t>
  </si>
  <si>
    <t>% Orden de pago</t>
  </si>
  <si>
    <t>Pago</t>
  </si>
  <si>
    <t>% Pago</t>
  </si>
  <si>
    <t>Total Gastos de personal</t>
  </si>
  <si>
    <t>Gastos Generales</t>
  </si>
  <si>
    <t>Total Gastos Generales</t>
  </si>
  <si>
    <t>Transferencias</t>
  </si>
  <si>
    <t>Inversión</t>
  </si>
  <si>
    <t>Total Inversión</t>
  </si>
  <si>
    <t>Total Presupuesto CCE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</si>
</sst>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240A]&quot;$&quot;\ #,##0.00;\(&quot;$&quot;\ #,##0.00\)"/>
    <numFmt numFmtId="165" formatCode="&quot;$&quot;#,##0.00"/>
  </numFmts>
  <fonts count="10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vertical="center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left" vertical="center" wrapText="1" readingOrder="1"/>
    </xf>
    <xf numFmtId="164" fontId="8" fillId="0" borderId="3" xfId="0" applyNumberFormat="1" applyFont="1" applyFill="1" applyBorder="1" applyAlignment="1">
      <alignment horizontal="right" vertical="center" wrapText="1" readingOrder="1"/>
    </xf>
    <xf numFmtId="0" fontId="5" fillId="0" borderId="4" xfId="0" applyNumberFormat="1" applyFont="1" applyFill="1" applyBorder="1" applyAlignment="1">
      <alignment vertical="center" wrapText="1" readingOrder="1"/>
    </xf>
    <xf numFmtId="0" fontId="5" fillId="0" borderId="4" xfId="0" applyNumberFormat="1" applyFont="1" applyFill="1" applyBorder="1" applyAlignment="1">
      <alignment horizontal="center" vertical="center" wrapText="1" readingOrder="1"/>
    </xf>
    <xf numFmtId="0" fontId="5" fillId="0" borderId="4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5" fillId="0" borderId="0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7" fillId="2" borderId="5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vertical="center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left" vertical="center" wrapText="1" readingOrder="1"/>
    </xf>
    <xf numFmtId="164" fontId="4" fillId="0" borderId="0" xfId="0" applyNumberFormat="1" applyFont="1" applyFill="1" applyBorder="1" applyAlignment="1">
      <alignment horizontal="right" vertical="center" wrapText="1" readingOrder="1"/>
    </xf>
    <xf numFmtId="0" fontId="8" fillId="0" borderId="0" xfId="0" applyNumberFormat="1" applyFont="1" applyFill="1" applyBorder="1" applyAlignment="1">
      <alignment vertical="center" wrapText="1" readingOrder="1"/>
    </xf>
    <xf numFmtId="0" fontId="8" fillId="0" borderId="0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left" vertical="center" wrapText="1" readingOrder="1"/>
    </xf>
    <xf numFmtId="0" fontId="5" fillId="0" borderId="0" xfId="0" applyNumberFormat="1" applyFont="1" applyFill="1" applyBorder="1" applyAlignment="1">
      <alignment vertical="center" wrapText="1" readingOrder="1"/>
    </xf>
    <xf numFmtId="164" fontId="9" fillId="2" borderId="0" xfId="0" applyNumberFormat="1" applyFont="1" applyFill="1" applyBorder="1" applyAlignment="1">
      <alignment horizontal="right" vertical="center" wrapText="1" readingOrder="1"/>
    </xf>
    <xf numFmtId="0" fontId="9" fillId="2" borderId="0" xfId="0" applyNumberFormat="1" applyFont="1" applyFill="1" applyBorder="1" applyAlignment="1">
      <alignment horizontal="left" vertical="center" wrapText="1" readingOrder="1"/>
    </xf>
    <xf numFmtId="0" fontId="3" fillId="0" borderId="0" xfId="0" applyFont="1" applyFill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center" vertical="center" wrapText="1" readingOrder="1"/>
    </xf>
    <xf numFmtId="10" fontId="9" fillId="2" borderId="0" xfId="1" applyNumberFormat="1" applyFont="1" applyFill="1" applyBorder="1" applyAlignment="1">
      <alignment horizontal="center" vertical="center" wrapText="1" readingOrder="1"/>
    </xf>
    <xf numFmtId="10" fontId="4" fillId="0" borderId="0" xfId="1" applyNumberFormat="1" applyFont="1" applyFill="1" applyBorder="1" applyAlignment="1">
      <alignment horizontal="center" vertical="center" wrapText="1" readingOrder="1"/>
    </xf>
    <xf numFmtId="0" fontId="7" fillId="2" borderId="1" xfId="0" applyNumberFormat="1" applyFont="1" applyFill="1" applyBorder="1" applyAlignment="1">
      <alignment horizontal="left" vertical="center" wrapText="1" readingOrder="1"/>
    </xf>
    <xf numFmtId="0" fontId="5" fillId="0" borderId="0" xfId="0" applyNumberFormat="1" applyFont="1" applyFill="1" applyBorder="1" applyAlignment="1">
      <alignment horizontal="left" vertical="center" wrapText="1" readingOrder="1"/>
    </xf>
    <xf numFmtId="164" fontId="7" fillId="2" borderId="1" xfId="0" applyNumberFormat="1" applyFont="1" applyFill="1" applyBorder="1" applyAlignment="1">
      <alignment horizontal="left" vertical="center" wrapText="1" readingOrder="1"/>
    </xf>
    <xf numFmtId="0" fontId="5" fillId="0" borderId="3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10" fontId="3" fillId="0" borderId="1" xfId="1" applyNumberFormat="1" applyFont="1" applyFill="1" applyBorder="1" applyAlignment="1">
      <alignment horizontal="center" vertical="center"/>
    </xf>
    <xf numFmtId="10" fontId="9" fillId="2" borderId="0" xfId="1" applyNumberFormat="1" applyFont="1" applyFill="1" applyBorder="1" applyAlignment="1">
      <alignment horizontal="center" vertical="center"/>
    </xf>
    <xf numFmtId="10" fontId="3" fillId="0" borderId="0" xfId="1" applyNumberFormat="1" applyFont="1" applyFill="1" applyBorder="1" applyAlignment="1">
      <alignment horizontal="center" vertical="center"/>
    </xf>
    <xf numFmtId="10" fontId="7" fillId="2" borderId="5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674120</xdr:colOff>
      <xdr:row>0</xdr:row>
      <xdr:rowOff>133350</xdr:rowOff>
    </xdr:from>
    <xdr:to>
      <xdr:col>19</xdr:col>
      <xdr:colOff>71740</xdr:colOff>
      <xdr:row>3</xdr:row>
      <xdr:rowOff>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1620" y="133350"/>
          <a:ext cx="246467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showGridLines="0" tabSelected="1" topLeftCell="G19" workbookViewId="0">
      <selection activeCell="M31" sqref="M31"/>
    </sheetView>
  </sheetViews>
  <sheetFormatPr baseColWidth="10" defaultRowHeight="12" x14ac:dyDescent="0.25"/>
  <cols>
    <col min="1" max="1" width="12" style="2" bestFit="1" customWidth="1"/>
    <col min="2" max="2" width="9.28515625" style="4" bestFit="1" customWidth="1"/>
    <col min="3" max="3" width="4.7109375" style="2" bestFit="1" customWidth="1"/>
    <col min="4" max="4" width="25.7109375" style="2" bestFit="1" customWidth="1"/>
    <col min="5" max="5" width="17.28515625" style="2" bestFit="1" customWidth="1"/>
    <col min="6" max="7" width="18.85546875" style="2" customWidth="1"/>
    <col min="8" max="9" width="17.28515625" style="2" bestFit="1" customWidth="1"/>
    <col min="10" max="10" width="8" style="34" bestFit="1" customWidth="1"/>
    <col min="11" max="11" width="14.85546875" style="2" bestFit="1" customWidth="1"/>
    <col min="12" max="12" width="8" style="34" bestFit="1" customWidth="1"/>
    <col min="13" max="13" width="17.28515625" style="2" bestFit="1" customWidth="1"/>
    <col min="14" max="14" width="8.85546875" style="34" bestFit="1" customWidth="1"/>
    <col min="15" max="15" width="29" style="2" bestFit="1" customWidth="1"/>
    <col min="16" max="16" width="8.42578125" style="34" bestFit="1" customWidth="1"/>
    <col min="17" max="17" width="17.28515625" style="2" bestFit="1" customWidth="1"/>
    <col min="18" max="18" width="11.42578125" style="34" bestFit="1" customWidth="1"/>
    <col min="19" max="19" width="17.28515625" style="2" bestFit="1" customWidth="1"/>
    <col min="20" max="20" width="7.7109375" style="34" bestFit="1" customWidth="1"/>
    <col min="21" max="21" width="10.7109375" style="2" customWidth="1"/>
    <col min="22" max="16384" width="11.42578125" style="2"/>
  </cols>
  <sheetData>
    <row r="1" spans="1:20" x14ac:dyDescent="0.25">
      <c r="A1" s="7" t="s">
        <v>0</v>
      </c>
      <c r="B1" s="7">
        <v>2016</v>
      </c>
      <c r="C1" s="42" t="s">
        <v>34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x14ac:dyDescent="0.25">
      <c r="A2" s="7" t="s">
        <v>2</v>
      </c>
      <c r="B2" s="7" t="s">
        <v>3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24" x14ac:dyDescent="0.25">
      <c r="A3" s="7" t="s">
        <v>4</v>
      </c>
      <c r="B3" s="7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0" x14ac:dyDescent="0.25">
      <c r="A4" s="22"/>
      <c r="B4" s="22"/>
      <c r="C4" s="22"/>
      <c r="D4" s="1"/>
      <c r="E4" s="1"/>
      <c r="F4" s="1"/>
      <c r="G4" s="1"/>
      <c r="H4" s="1"/>
      <c r="I4" s="1"/>
      <c r="J4" s="3"/>
      <c r="K4" s="1"/>
      <c r="L4" s="3"/>
      <c r="M4" s="1"/>
      <c r="N4" s="3"/>
      <c r="O4" s="1"/>
      <c r="P4" s="3"/>
      <c r="Q4" s="1"/>
      <c r="R4" s="3"/>
      <c r="S4" s="1"/>
    </row>
    <row r="5" spans="1:20" ht="12.75" x14ac:dyDescent="0.25">
      <c r="A5" s="39" t="s">
        <v>36</v>
      </c>
      <c r="B5" s="3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8"/>
    </row>
    <row r="6" spans="1:20" ht="12.75" x14ac:dyDescent="0.25">
      <c r="A6" s="39" t="s">
        <v>37</v>
      </c>
      <c r="B6" s="39"/>
      <c r="C6" s="39"/>
      <c r="D6" s="6"/>
      <c r="E6" s="6"/>
      <c r="F6" s="6"/>
      <c r="G6" s="6"/>
      <c r="H6" s="6"/>
      <c r="I6" s="6"/>
      <c r="J6" s="6"/>
      <c r="K6" s="6"/>
      <c r="L6" s="9"/>
      <c r="M6" s="6"/>
      <c r="N6" s="6"/>
      <c r="O6" s="6"/>
      <c r="P6" s="6"/>
      <c r="Q6" s="6"/>
      <c r="R6" s="6"/>
      <c r="S6" s="8"/>
    </row>
    <row r="7" spans="1:20" ht="25.5" x14ac:dyDescent="0.25">
      <c r="A7" s="23" t="s">
        <v>38</v>
      </c>
      <c r="B7" s="23" t="s">
        <v>35</v>
      </c>
      <c r="C7" s="23" t="s">
        <v>6</v>
      </c>
      <c r="D7" s="23" t="s">
        <v>39</v>
      </c>
      <c r="E7" s="23" t="s">
        <v>40</v>
      </c>
      <c r="F7" s="23" t="s">
        <v>41</v>
      </c>
      <c r="G7" s="23" t="s">
        <v>42</v>
      </c>
      <c r="H7" s="23" t="s">
        <v>43</v>
      </c>
      <c r="I7" s="23" t="s">
        <v>7</v>
      </c>
      <c r="J7" s="23" t="s">
        <v>33</v>
      </c>
      <c r="K7" s="23" t="s">
        <v>44</v>
      </c>
      <c r="L7" s="23" t="s">
        <v>45</v>
      </c>
      <c r="M7" s="23" t="s">
        <v>46</v>
      </c>
      <c r="N7" s="23" t="s">
        <v>47</v>
      </c>
      <c r="O7" s="23" t="s">
        <v>48</v>
      </c>
      <c r="P7" s="23" t="s">
        <v>49</v>
      </c>
      <c r="Q7" s="23" t="s">
        <v>50</v>
      </c>
      <c r="R7" s="23" t="s">
        <v>51</v>
      </c>
      <c r="S7" s="23" t="s">
        <v>52</v>
      </c>
      <c r="T7" s="23" t="s">
        <v>53</v>
      </c>
    </row>
    <row r="8" spans="1:20" ht="24" x14ac:dyDescent="0.25">
      <c r="A8" s="17" t="s">
        <v>8</v>
      </c>
      <c r="B8" s="18" t="s">
        <v>9</v>
      </c>
      <c r="C8" s="18" t="s">
        <v>10</v>
      </c>
      <c r="D8" s="19" t="s">
        <v>11</v>
      </c>
      <c r="E8" s="20">
        <v>2193000000</v>
      </c>
      <c r="F8" s="20">
        <v>208291051.19999999</v>
      </c>
      <c r="G8" s="20">
        <v>0</v>
      </c>
      <c r="H8" s="20">
        <v>2401291051.1999998</v>
      </c>
      <c r="I8" s="20">
        <v>2401291051.1999998</v>
      </c>
      <c r="J8" s="35">
        <f>+I8/H8</f>
        <v>1</v>
      </c>
      <c r="K8" s="20">
        <v>0</v>
      </c>
      <c r="L8" s="35">
        <f>+K8/H8</f>
        <v>0</v>
      </c>
      <c r="M8" s="20">
        <v>2381535928</v>
      </c>
      <c r="N8" s="35">
        <f>+M8/H8</f>
        <v>0.99177312421577235</v>
      </c>
      <c r="O8" s="20">
        <v>2381535928</v>
      </c>
      <c r="P8" s="35">
        <f>+O8/H8</f>
        <v>0.99177312421577235</v>
      </c>
      <c r="Q8" s="20">
        <v>2381535928</v>
      </c>
      <c r="R8" s="35">
        <f>+Q8/H8</f>
        <v>0.99177312421577235</v>
      </c>
      <c r="S8" s="20">
        <v>2381535928</v>
      </c>
      <c r="T8" s="43">
        <f>+S8/H8</f>
        <v>0.99177312421577235</v>
      </c>
    </row>
    <row r="9" spans="1:20" x14ac:dyDescent="0.25">
      <c r="A9" s="17" t="s">
        <v>12</v>
      </c>
      <c r="B9" s="18" t="s">
        <v>9</v>
      </c>
      <c r="C9" s="18" t="s">
        <v>10</v>
      </c>
      <c r="D9" s="19" t="s">
        <v>13</v>
      </c>
      <c r="E9" s="20">
        <v>506000000</v>
      </c>
      <c r="F9" s="20">
        <v>50000000</v>
      </c>
      <c r="G9" s="20">
        <v>0</v>
      </c>
      <c r="H9" s="20">
        <v>556000000</v>
      </c>
      <c r="I9" s="20">
        <v>556000000</v>
      </c>
      <c r="J9" s="35">
        <f t="shared" ref="J9:J35" si="0">+I9/H9</f>
        <v>1</v>
      </c>
      <c r="K9" s="20">
        <v>0</v>
      </c>
      <c r="L9" s="35">
        <f t="shared" ref="L9:L35" si="1">+K9/H9</f>
        <v>0</v>
      </c>
      <c r="M9" s="20">
        <v>542718771</v>
      </c>
      <c r="N9" s="35">
        <f t="shared" ref="N9:N35" si="2">+M9/H9</f>
        <v>0.97611289748201435</v>
      </c>
      <c r="O9" s="20">
        <v>542718771</v>
      </c>
      <c r="P9" s="35">
        <f t="shared" ref="P9:P35" si="3">+O9/H9</f>
        <v>0.97611289748201435</v>
      </c>
      <c r="Q9" s="20">
        <v>542718771</v>
      </c>
      <c r="R9" s="35">
        <f t="shared" ref="R9:R35" si="4">+Q9/H9</f>
        <v>0.97611289748201435</v>
      </c>
      <c r="S9" s="20">
        <v>542718771</v>
      </c>
      <c r="T9" s="43">
        <f t="shared" ref="T9:T35" si="5">+S9/H9</f>
        <v>0.97611289748201435</v>
      </c>
    </row>
    <row r="10" spans="1:20" x14ac:dyDescent="0.25">
      <c r="A10" s="17" t="s">
        <v>14</v>
      </c>
      <c r="B10" s="18" t="s">
        <v>9</v>
      </c>
      <c r="C10" s="18" t="s">
        <v>10</v>
      </c>
      <c r="D10" s="19" t="s">
        <v>15</v>
      </c>
      <c r="E10" s="20">
        <v>785000000</v>
      </c>
      <c r="F10" s="20">
        <v>0</v>
      </c>
      <c r="G10" s="20">
        <v>211198575</v>
      </c>
      <c r="H10" s="20">
        <v>573801425</v>
      </c>
      <c r="I10" s="20">
        <v>573801425</v>
      </c>
      <c r="J10" s="35">
        <f t="shared" si="0"/>
        <v>1</v>
      </c>
      <c r="K10" s="20">
        <v>0</v>
      </c>
      <c r="L10" s="35">
        <f t="shared" si="1"/>
        <v>0</v>
      </c>
      <c r="M10" s="20">
        <v>571412265</v>
      </c>
      <c r="N10" s="35">
        <f t="shared" si="2"/>
        <v>0.99583625990472224</v>
      </c>
      <c r="O10" s="20">
        <v>571412265</v>
      </c>
      <c r="P10" s="35">
        <f t="shared" si="3"/>
        <v>0.99583625990472224</v>
      </c>
      <c r="Q10" s="20">
        <v>571412265</v>
      </c>
      <c r="R10" s="35">
        <f t="shared" si="4"/>
        <v>0.99583625990472224</v>
      </c>
      <c r="S10" s="20">
        <v>571412265</v>
      </c>
      <c r="T10" s="43">
        <f t="shared" si="5"/>
        <v>0.99583625990472224</v>
      </c>
    </row>
    <row r="11" spans="1:20" ht="36" x14ac:dyDescent="0.25">
      <c r="A11" s="17" t="s">
        <v>16</v>
      </c>
      <c r="B11" s="18" t="s">
        <v>9</v>
      </c>
      <c r="C11" s="18" t="s">
        <v>10</v>
      </c>
      <c r="D11" s="19" t="s">
        <v>17</v>
      </c>
      <c r="E11" s="20">
        <v>30000000</v>
      </c>
      <c r="F11" s="20">
        <v>0</v>
      </c>
      <c r="G11" s="20">
        <v>0</v>
      </c>
      <c r="H11" s="20">
        <v>30000000</v>
      </c>
      <c r="I11" s="20">
        <v>30000000</v>
      </c>
      <c r="J11" s="35">
        <f t="shared" si="0"/>
        <v>1</v>
      </c>
      <c r="K11" s="20">
        <v>0</v>
      </c>
      <c r="L11" s="35">
        <f t="shared" si="1"/>
        <v>0</v>
      </c>
      <c r="M11" s="20">
        <v>27730008</v>
      </c>
      <c r="N11" s="35">
        <f t="shared" si="2"/>
        <v>0.92433359999999998</v>
      </c>
      <c r="O11" s="20">
        <v>27730008</v>
      </c>
      <c r="P11" s="35">
        <f t="shared" si="3"/>
        <v>0.92433359999999998</v>
      </c>
      <c r="Q11" s="20">
        <v>27730008</v>
      </c>
      <c r="R11" s="35">
        <f t="shared" si="4"/>
        <v>0.92433359999999998</v>
      </c>
      <c r="S11" s="20">
        <v>27730008</v>
      </c>
      <c r="T11" s="43">
        <f t="shared" si="5"/>
        <v>0.92433359999999998</v>
      </c>
    </row>
    <row r="12" spans="1:20" ht="24" x14ac:dyDescent="0.25">
      <c r="A12" s="17" t="s">
        <v>18</v>
      </c>
      <c r="B12" s="18" t="s">
        <v>9</v>
      </c>
      <c r="C12" s="18" t="s">
        <v>10</v>
      </c>
      <c r="D12" s="19" t="s">
        <v>19</v>
      </c>
      <c r="E12" s="20">
        <v>1078640000</v>
      </c>
      <c r="F12" s="20">
        <v>0</v>
      </c>
      <c r="G12" s="20">
        <v>53932000</v>
      </c>
      <c r="H12" s="20">
        <v>1024708000</v>
      </c>
      <c r="I12" s="20">
        <v>1023698647</v>
      </c>
      <c r="J12" s="35">
        <f t="shared" si="0"/>
        <v>0.99901498475663308</v>
      </c>
      <c r="K12" s="20">
        <v>1009353</v>
      </c>
      <c r="L12" s="35">
        <f t="shared" si="1"/>
        <v>9.8501524336689077E-4</v>
      </c>
      <c r="M12" s="20">
        <v>1022424880</v>
      </c>
      <c r="N12" s="35">
        <f t="shared" si="2"/>
        <v>0.99777193112574514</v>
      </c>
      <c r="O12" s="20">
        <v>1021508214</v>
      </c>
      <c r="P12" s="35">
        <f t="shared" si="3"/>
        <v>0.99687736799166204</v>
      </c>
      <c r="Q12" s="20">
        <v>972304954</v>
      </c>
      <c r="R12" s="35">
        <f t="shared" si="4"/>
        <v>0.94886050855463211</v>
      </c>
      <c r="S12" s="20">
        <v>972304954</v>
      </c>
      <c r="T12" s="43">
        <f t="shared" si="5"/>
        <v>0.94886050855463211</v>
      </c>
    </row>
    <row r="13" spans="1:20" ht="36" x14ac:dyDescent="0.25">
      <c r="A13" s="17" t="s">
        <v>20</v>
      </c>
      <c r="B13" s="18" t="s">
        <v>9</v>
      </c>
      <c r="C13" s="18" t="s">
        <v>10</v>
      </c>
      <c r="D13" s="19" t="s">
        <v>21</v>
      </c>
      <c r="E13" s="20">
        <v>1065000000</v>
      </c>
      <c r="F13" s="20">
        <v>0</v>
      </c>
      <c r="G13" s="20">
        <v>47092476.200000003</v>
      </c>
      <c r="H13" s="20">
        <v>1017907523.8</v>
      </c>
      <c r="I13" s="20">
        <v>1017907523.79</v>
      </c>
      <c r="J13" s="35">
        <f t="shared" si="0"/>
        <v>0.99999999999017597</v>
      </c>
      <c r="K13" s="20">
        <v>0.01</v>
      </c>
      <c r="L13" s="35">
        <f t="shared" si="1"/>
        <v>9.8240751406065999E-12</v>
      </c>
      <c r="M13" s="20">
        <v>989444410</v>
      </c>
      <c r="N13" s="35">
        <f t="shared" si="2"/>
        <v>0.97203762312931641</v>
      </c>
      <c r="O13" s="20">
        <v>989444410</v>
      </c>
      <c r="P13" s="35">
        <f t="shared" si="3"/>
        <v>0.97203762312931641</v>
      </c>
      <c r="Q13" s="20">
        <v>989444410</v>
      </c>
      <c r="R13" s="35">
        <f t="shared" si="4"/>
        <v>0.97203762312931641</v>
      </c>
      <c r="S13" s="20">
        <v>989444410</v>
      </c>
      <c r="T13" s="43">
        <f t="shared" si="5"/>
        <v>0.97203762312931641</v>
      </c>
    </row>
    <row r="14" spans="1:20" ht="12.75" x14ac:dyDescent="0.25">
      <c r="A14" s="40" t="s">
        <v>54</v>
      </c>
      <c r="B14" s="40"/>
      <c r="C14" s="40"/>
      <c r="D14" s="40"/>
      <c r="E14" s="32">
        <f>SUM(E8:E13)</f>
        <v>5657640000</v>
      </c>
      <c r="F14" s="32">
        <f t="shared" ref="F14:S14" si="6">SUM(F8:F13)</f>
        <v>258291051.19999999</v>
      </c>
      <c r="G14" s="32">
        <f t="shared" si="6"/>
        <v>312223051.19999999</v>
      </c>
      <c r="H14" s="32">
        <f t="shared" si="6"/>
        <v>5603708000</v>
      </c>
      <c r="I14" s="32">
        <f t="shared" si="6"/>
        <v>5602698646.9899998</v>
      </c>
      <c r="J14" s="36">
        <f t="shared" si="0"/>
        <v>0.99981987765779368</v>
      </c>
      <c r="K14" s="32">
        <f t="shared" si="6"/>
        <v>1009353.01</v>
      </c>
      <c r="L14" s="36">
        <f t="shared" si="1"/>
        <v>1.801223422062677E-4</v>
      </c>
      <c r="M14" s="32">
        <f t="shared" si="6"/>
        <v>5535266262</v>
      </c>
      <c r="N14" s="36">
        <f t="shared" si="2"/>
        <v>0.98778634825369205</v>
      </c>
      <c r="O14" s="32">
        <f t="shared" si="6"/>
        <v>5534349596</v>
      </c>
      <c r="P14" s="36">
        <f t="shared" si="3"/>
        <v>0.98762276621123013</v>
      </c>
      <c r="Q14" s="32">
        <f t="shared" si="6"/>
        <v>5485146336</v>
      </c>
      <c r="R14" s="36">
        <f t="shared" si="4"/>
        <v>0.9788422837164249</v>
      </c>
      <c r="S14" s="32">
        <f t="shared" si="6"/>
        <v>5485146336</v>
      </c>
      <c r="T14" s="44">
        <f t="shared" si="5"/>
        <v>0.9788422837164249</v>
      </c>
    </row>
    <row r="15" spans="1:20" s="4" customFormat="1" ht="12.75" x14ac:dyDescent="0.25">
      <c r="A15" s="10"/>
      <c r="B15" s="11"/>
      <c r="C15" s="12"/>
      <c r="D15" s="12"/>
      <c r="E15" s="27"/>
      <c r="F15" s="27"/>
      <c r="G15" s="27"/>
      <c r="H15" s="27"/>
      <c r="I15" s="27"/>
      <c r="J15" s="37"/>
      <c r="K15" s="27"/>
      <c r="L15" s="37"/>
      <c r="M15" s="27"/>
      <c r="N15" s="37"/>
      <c r="O15" s="27"/>
      <c r="P15" s="37"/>
      <c r="Q15" s="27"/>
      <c r="R15" s="37"/>
      <c r="S15" s="27"/>
      <c r="T15" s="45"/>
    </row>
    <row r="16" spans="1:20" s="4" customFormat="1" ht="12.75" x14ac:dyDescent="0.25">
      <c r="A16" s="41" t="s">
        <v>55</v>
      </c>
      <c r="B16" s="41"/>
      <c r="C16" s="41"/>
      <c r="D16" s="13"/>
      <c r="E16" s="27"/>
      <c r="F16" s="27"/>
      <c r="G16" s="27"/>
      <c r="H16" s="27"/>
      <c r="I16" s="27"/>
      <c r="J16" s="37"/>
      <c r="K16" s="27"/>
      <c r="L16" s="37"/>
      <c r="M16" s="27"/>
      <c r="N16" s="37"/>
      <c r="O16" s="27"/>
      <c r="P16" s="37"/>
      <c r="Q16" s="27"/>
      <c r="R16" s="37"/>
      <c r="S16" s="27"/>
      <c r="T16" s="45"/>
    </row>
    <row r="17" spans="1:20" s="4" customFormat="1" ht="25.5" x14ac:dyDescent="0.25">
      <c r="A17" s="23" t="s">
        <v>38</v>
      </c>
      <c r="B17" s="23" t="s">
        <v>35</v>
      </c>
      <c r="C17" s="23" t="s">
        <v>6</v>
      </c>
      <c r="D17" s="23" t="s">
        <v>39</v>
      </c>
      <c r="E17" s="23" t="s">
        <v>40</v>
      </c>
      <c r="F17" s="23" t="s">
        <v>41</v>
      </c>
      <c r="G17" s="23" t="s">
        <v>42</v>
      </c>
      <c r="H17" s="23" t="s">
        <v>43</v>
      </c>
      <c r="I17" s="23" t="s">
        <v>7</v>
      </c>
      <c r="J17" s="23" t="s">
        <v>33</v>
      </c>
      <c r="K17" s="23" t="s">
        <v>44</v>
      </c>
      <c r="L17" s="23" t="s">
        <v>45</v>
      </c>
      <c r="M17" s="23" t="s">
        <v>46</v>
      </c>
      <c r="N17" s="23" t="s">
        <v>47</v>
      </c>
      <c r="O17" s="23" t="s">
        <v>48</v>
      </c>
      <c r="P17" s="23" t="s">
        <v>49</v>
      </c>
      <c r="Q17" s="23" t="s">
        <v>50</v>
      </c>
      <c r="R17" s="23" t="s">
        <v>51</v>
      </c>
      <c r="S17" s="23" t="s">
        <v>52</v>
      </c>
      <c r="T17" s="46" t="s">
        <v>53</v>
      </c>
    </row>
    <row r="18" spans="1:20" x14ac:dyDescent="0.25">
      <c r="A18" s="17" t="s">
        <v>22</v>
      </c>
      <c r="B18" s="18" t="s">
        <v>9</v>
      </c>
      <c r="C18" s="18" t="s">
        <v>10</v>
      </c>
      <c r="D18" s="19" t="s">
        <v>23</v>
      </c>
      <c r="E18" s="20">
        <v>4000000</v>
      </c>
      <c r="F18" s="20">
        <v>0</v>
      </c>
      <c r="G18" s="20">
        <v>0</v>
      </c>
      <c r="H18" s="20">
        <v>4000000</v>
      </c>
      <c r="I18" s="20">
        <v>0</v>
      </c>
      <c r="J18" s="35">
        <f t="shared" si="0"/>
        <v>0</v>
      </c>
      <c r="K18" s="20">
        <v>4000000</v>
      </c>
      <c r="L18" s="35">
        <f t="shared" si="1"/>
        <v>1</v>
      </c>
      <c r="M18" s="20">
        <v>0</v>
      </c>
      <c r="N18" s="35">
        <f t="shared" si="2"/>
        <v>0</v>
      </c>
      <c r="O18" s="20">
        <v>0</v>
      </c>
      <c r="P18" s="35">
        <f t="shared" si="3"/>
        <v>0</v>
      </c>
      <c r="Q18" s="20">
        <v>0</v>
      </c>
      <c r="R18" s="35">
        <f t="shared" si="4"/>
        <v>0</v>
      </c>
      <c r="S18" s="20">
        <v>0</v>
      </c>
      <c r="T18" s="43">
        <f t="shared" si="5"/>
        <v>0</v>
      </c>
    </row>
    <row r="19" spans="1:20" ht="24" x14ac:dyDescent="0.25">
      <c r="A19" s="17" t="s">
        <v>24</v>
      </c>
      <c r="B19" s="18" t="s">
        <v>9</v>
      </c>
      <c r="C19" s="18" t="s">
        <v>10</v>
      </c>
      <c r="D19" s="19" t="s">
        <v>25</v>
      </c>
      <c r="E19" s="20">
        <v>3255320000</v>
      </c>
      <c r="F19" s="20">
        <v>0</v>
      </c>
      <c r="G19" s="20">
        <v>189539600</v>
      </c>
      <c r="H19" s="20">
        <v>3065780400</v>
      </c>
      <c r="I19" s="20">
        <v>3048814986.27</v>
      </c>
      <c r="J19" s="35">
        <f t="shared" si="0"/>
        <v>0.99446620060262636</v>
      </c>
      <c r="K19" s="20">
        <v>16965413.73</v>
      </c>
      <c r="L19" s="35">
        <f t="shared" si="1"/>
        <v>5.5337993973736668E-3</v>
      </c>
      <c r="M19" s="20">
        <v>2953084588.52</v>
      </c>
      <c r="N19" s="35">
        <f t="shared" si="2"/>
        <v>0.96324074239629165</v>
      </c>
      <c r="O19" s="20">
        <v>2953031667.52</v>
      </c>
      <c r="P19" s="35">
        <f t="shared" si="3"/>
        <v>0.96322348055979479</v>
      </c>
      <c r="Q19" s="20">
        <v>2377063590.1500001</v>
      </c>
      <c r="R19" s="35">
        <f t="shared" si="4"/>
        <v>0.77535350873467657</v>
      </c>
      <c r="S19" s="20">
        <v>2377063590.1500001</v>
      </c>
      <c r="T19" s="43">
        <f t="shared" si="5"/>
        <v>0.77535350873467657</v>
      </c>
    </row>
    <row r="20" spans="1:20" ht="12.75" x14ac:dyDescent="0.25">
      <c r="A20" s="40" t="s">
        <v>56</v>
      </c>
      <c r="B20" s="40"/>
      <c r="C20" s="40"/>
      <c r="D20" s="40"/>
      <c r="E20" s="32">
        <f>SUM(E18:E19)</f>
        <v>3259320000</v>
      </c>
      <c r="F20" s="32">
        <f t="shared" ref="F20:S20" si="7">SUM(F18:F19)</f>
        <v>0</v>
      </c>
      <c r="G20" s="32">
        <f t="shared" si="7"/>
        <v>189539600</v>
      </c>
      <c r="H20" s="32">
        <f t="shared" si="7"/>
        <v>3069780400</v>
      </c>
      <c r="I20" s="32">
        <f t="shared" si="7"/>
        <v>3048814986.27</v>
      </c>
      <c r="J20" s="36">
        <f t="shared" si="0"/>
        <v>0.99317038647780798</v>
      </c>
      <c r="K20" s="32">
        <f t="shared" si="7"/>
        <v>20965413.73</v>
      </c>
      <c r="L20" s="36">
        <f t="shared" si="1"/>
        <v>6.829613522192011E-3</v>
      </c>
      <c r="M20" s="32">
        <f t="shared" si="7"/>
        <v>2953084588.52</v>
      </c>
      <c r="N20" s="36">
        <f t="shared" si="2"/>
        <v>0.96198561581799136</v>
      </c>
      <c r="O20" s="32">
        <f t="shared" si="7"/>
        <v>2953031667.52</v>
      </c>
      <c r="P20" s="36">
        <f t="shared" si="3"/>
        <v>0.96196837647409561</v>
      </c>
      <c r="Q20" s="32">
        <f t="shared" si="7"/>
        <v>2377063590.1500001</v>
      </c>
      <c r="R20" s="36">
        <f t="shared" si="4"/>
        <v>0.77434320388194544</v>
      </c>
      <c r="S20" s="32">
        <f t="shared" si="7"/>
        <v>2377063590.1500001</v>
      </c>
      <c r="T20" s="44">
        <f t="shared" si="5"/>
        <v>0.77434320388194544</v>
      </c>
    </row>
    <row r="21" spans="1:20" s="4" customFormat="1" ht="12.75" x14ac:dyDescent="0.25">
      <c r="A21" s="28"/>
      <c r="B21" s="29"/>
      <c r="C21" s="30"/>
      <c r="D21" s="26"/>
      <c r="E21" s="27"/>
      <c r="F21" s="27"/>
      <c r="G21" s="27"/>
      <c r="H21" s="27"/>
      <c r="I21" s="27"/>
      <c r="J21" s="37"/>
      <c r="K21" s="27"/>
      <c r="L21" s="37"/>
      <c r="M21" s="27"/>
      <c r="N21" s="37"/>
      <c r="O21" s="27"/>
      <c r="P21" s="37"/>
      <c r="Q21" s="27"/>
      <c r="R21" s="37"/>
      <c r="S21" s="27"/>
      <c r="T21" s="45"/>
    </row>
    <row r="22" spans="1:20" s="4" customFormat="1" ht="12.75" x14ac:dyDescent="0.25">
      <c r="A22" s="39" t="s">
        <v>57</v>
      </c>
      <c r="B22" s="39"/>
      <c r="C22" s="21"/>
      <c r="D22" s="26"/>
      <c r="E22" s="27"/>
      <c r="F22" s="27"/>
      <c r="G22" s="27"/>
      <c r="H22" s="27"/>
      <c r="I22" s="27"/>
      <c r="J22" s="37"/>
      <c r="K22" s="27"/>
      <c r="L22" s="37"/>
      <c r="M22" s="27"/>
      <c r="N22" s="37"/>
      <c r="O22" s="27"/>
      <c r="P22" s="37"/>
      <c r="Q22" s="27"/>
      <c r="R22" s="37"/>
      <c r="S22" s="27"/>
      <c r="T22" s="45"/>
    </row>
    <row r="23" spans="1:20" s="4" customFormat="1" ht="25.5" x14ac:dyDescent="0.25">
      <c r="A23" s="23" t="s">
        <v>38</v>
      </c>
      <c r="B23" s="23" t="s">
        <v>35</v>
      </c>
      <c r="C23" s="23" t="s">
        <v>6</v>
      </c>
      <c r="D23" s="23" t="s">
        <v>39</v>
      </c>
      <c r="E23" s="23" t="s">
        <v>40</v>
      </c>
      <c r="F23" s="23" t="s">
        <v>41</v>
      </c>
      <c r="G23" s="23" t="s">
        <v>42</v>
      </c>
      <c r="H23" s="23" t="s">
        <v>43</v>
      </c>
      <c r="I23" s="23" t="s">
        <v>7</v>
      </c>
      <c r="J23" s="23" t="s">
        <v>33</v>
      </c>
      <c r="K23" s="23" t="s">
        <v>44</v>
      </c>
      <c r="L23" s="23" t="s">
        <v>45</v>
      </c>
      <c r="M23" s="23" t="s">
        <v>46</v>
      </c>
      <c r="N23" s="23" t="s">
        <v>47</v>
      </c>
      <c r="O23" s="23" t="s">
        <v>48</v>
      </c>
      <c r="P23" s="23" t="s">
        <v>49</v>
      </c>
      <c r="Q23" s="23" t="s">
        <v>50</v>
      </c>
      <c r="R23" s="23" t="s">
        <v>51</v>
      </c>
      <c r="S23" s="23" t="s">
        <v>52</v>
      </c>
      <c r="T23" s="46" t="s">
        <v>53</v>
      </c>
    </row>
    <row r="24" spans="1:20" ht="24" x14ac:dyDescent="0.25">
      <c r="A24" s="17" t="s">
        <v>26</v>
      </c>
      <c r="B24" s="18" t="s">
        <v>9</v>
      </c>
      <c r="C24" s="18" t="s">
        <v>27</v>
      </c>
      <c r="D24" s="19" t="s">
        <v>28</v>
      </c>
      <c r="E24" s="20">
        <v>37000000</v>
      </c>
      <c r="F24" s="20">
        <v>0</v>
      </c>
      <c r="G24" s="20">
        <v>0</v>
      </c>
      <c r="H24" s="20">
        <v>37000000</v>
      </c>
      <c r="I24" s="20">
        <v>28607241</v>
      </c>
      <c r="J24" s="35">
        <f t="shared" si="0"/>
        <v>0.77316867567567571</v>
      </c>
      <c r="K24" s="20">
        <v>8392759</v>
      </c>
      <c r="L24" s="35">
        <f t="shared" si="1"/>
        <v>0.22683132432432432</v>
      </c>
      <c r="M24" s="20">
        <v>28607241</v>
      </c>
      <c r="N24" s="35">
        <f t="shared" si="2"/>
        <v>0.77316867567567571</v>
      </c>
      <c r="O24" s="20">
        <v>28607241</v>
      </c>
      <c r="P24" s="35">
        <f t="shared" si="3"/>
        <v>0.77316867567567571</v>
      </c>
      <c r="Q24" s="20">
        <v>28607241</v>
      </c>
      <c r="R24" s="35">
        <f t="shared" si="4"/>
        <v>0.77316867567567571</v>
      </c>
      <c r="S24" s="20">
        <v>28607241</v>
      </c>
      <c r="T24" s="43">
        <f t="shared" si="5"/>
        <v>0.77316867567567571</v>
      </c>
    </row>
    <row r="25" spans="1:20" s="4" customFormat="1" x14ac:dyDescent="0.25">
      <c r="A25" s="24"/>
      <c r="B25" s="25"/>
      <c r="C25" s="25"/>
      <c r="D25" s="26"/>
      <c r="E25" s="27"/>
      <c r="F25" s="27"/>
      <c r="G25" s="27"/>
      <c r="H25" s="27"/>
      <c r="I25" s="27"/>
      <c r="J25" s="37"/>
      <c r="K25" s="27"/>
      <c r="L25" s="37"/>
      <c r="M25" s="27"/>
      <c r="N25" s="37"/>
      <c r="O25" s="27"/>
      <c r="P25" s="37"/>
      <c r="Q25" s="27"/>
      <c r="R25" s="37"/>
      <c r="S25" s="27"/>
      <c r="T25" s="45"/>
    </row>
    <row r="26" spans="1:20" ht="12.75" x14ac:dyDescent="0.25">
      <c r="A26" s="38" t="s">
        <v>56</v>
      </c>
      <c r="B26" s="38"/>
      <c r="C26" s="38"/>
      <c r="D26" s="38"/>
      <c r="E26" s="32">
        <f>+E24+E20+E14</f>
        <v>8953960000</v>
      </c>
      <c r="F26" s="32">
        <f>+F24+F20+F14</f>
        <v>258291051.19999999</v>
      </c>
      <c r="G26" s="32">
        <f>+G24+G20+G14</f>
        <v>501762651.19999999</v>
      </c>
      <c r="H26" s="32">
        <f>+H24+H20+H14</f>
        <v>8710488400</v>
      </c>
      <c r="I26" s="32">
        <f>+I24+I20+I14</f>
        <v>8680120874.2600002</v>
      </c>
      <c r="J26" s="36">
        <f t="shared" si="0"/>
        <v>0.9965136827758132</v>
      </c>
      <c r="K26" s="32">
        <f>+K24+K20+K14</f>
        <v>30367525.740000002</v>
      </c>
      <c r="L26" s="36">
        <f t="shared" si="1"/>
        <v>3.4863172241868783E-3</v>
      </c>
      <c r="M26" s="32">
        <f>+M24+M20+M14</f>
        <v>8516958091.5200005</v>
      </c>
      <c r="N26" s="36">
        <f t="shared" si="2"/>
        <v>0.97778192225363625</v>
      </c>
      <c r="O26" s="32">
        <f>+O24+O20+O14</f>
        <v>8515988504.5200005</v>
      </c>
      <c r="P26" s="36">
        <f t="shared" si="3"/>
        <v>0.97767060966638797</v>
      </c>
      <c r="Q26" s="32">
        <f>+Q24+Q20+Q14</f>
        <v>7890817167.1499996</v>
      </c>
      <c r="R26" s="36">
        <f t="shared" si="4"/>
        <v>0.90589836123884848</v>
      </c>
      <c r="S26" s="32">
        <f>+S24+S20+S14</f>
        <v>7890817167.1499996</v>
      </c>
      <c r="T26" s="44">
        <f t="shared" si="5"/>
        <v>0.90589836123884848</v>
      </c>
    </row>
    <row r="27" spans="1:20" s="4" customFormat="1" ht="12.75" x14ac:dyDescent="0.25">
      <c r="A27" s="28"/>
      <c r="B27" s="29"/>
      <c r="C27" s="30"/>
      <c r="D27" s="26"/>
      <c r="E27" s="27"/>
      <c r="F27" s="27"/>
      <c r="G27" s="27"/>
      <c r="H27" s="27"/>
      <c r="I27" s="27"/>
      <c r="J27" s="37"/>
      <c r="K27" s="27"/>
      <c r="L27" s="37"/>
      <c r="M27" s="27"/>
      <c r="N27" s="37"/>
      <c r="O27" s="27"/>
      <c r="P27" s="37"/>
      <c r="Q27" s="27"/>
      <c r="R27" s="37"/>
      <c r="S27" s="27"/>
      <c r="T27" s="45"/>
    </row>
    <row r="28" spans="1:20" s="4" customFormat="1" ht="12.75" x14ac:dyDescent="0.25">
      <c r="A28" s="31" t="s">
        <v>58</v>
      </c>
      <c r="B28" s="29"/>
      <c r="C28" s="30"/>
      <c r="D28" s="26"/>
      <c r="E28" s="27"/>
      <c r="F28" s="27"/>
      <c r="G28" s="27"/>
      <c r="H28" s="27"/>
      <c r="I28" s="27"/>
      <c r="J28" s="37"/>
      <c r="K28" s="27"/>
      <c r="L28" s="37"/>
      <c r="M28" s="27"/>
      <c r="N28" s="37"/>
      <c r="O28" s="27"/>
      <c r="P28" s="37"/>
      <c r="Q28" s="27"/>
      <c r="R28" s="37"/>
      <c r="S28" s="27"/>
      <c r="T28" s="45"/>
    </row>
    <row r="29" spans="1:20" s="4" customFormat="1" ht="25.5" x14ac:dyDescent="0.25">
      <c r="A29" s="23" t="s">
        <v>38</v>
      </c>
      <c r="B29" s="23" t="s">
        <v>35</v>
      </c>
      <c r="C29" s="23" t="s">
        <v>6</v>
      </c>
      <c r="D29" s="23" t="s">
        <v>39</v>
      </c>
      <c r="E29" s="23" t="s">
        <v>40</v>
      </c>
      <c r="F29" s="23" t="s">
        <v>41</v>
      </c>
      <c r="G29" s="23" t="s">
        <v>42</v>
      </c>
      <c r="H29" s="23" t="s">
        <v>43</v>
      </c>
      <c r="I29" s="23" t="s">
        <v>7</v>
      </c>
      <c r="J29" s="23" t="s">
        <v>33</v>
      </c>
      <c r="K29" s="23" t="s">
        <v>44</v>
      </c>
      <c r="L29" s="23" t="s">
        <v>45</v>
      </c>
      <c r="M29" s="23" t="s">
        <v>46</v>
      </c>
      <c r="N29" s="23" t="s">
        <v>47</v>
      </c>
      <c r="O29" s="23" t="s">
        <v>48</v>
      </c>
      <c r="P29" s="23" t="s">
        <v>49</v>
      </c>
      <c r="Q29" s="23" t="s">
        <v>50</v>
      </c>
      <c r="R29" s="23" t="s">
        <v>51</v>
      </c>
      <c r="S29" s="23" t="s">
        <v>52</v>
      </c>
      <c r="T29" s="46" t="s">
        <v>53</v>
      </c>
    </row>
    <row r="30" spans="1:20" ht="36" x14ac:dyDescent="0.25">
      <c r="A30" s="17" t="s">
        <v>29</v>
      </c>
      <c r="B30" s="18" t="s">
        <v>9</v>
      </c>
      <c r="C30" s="18" t="s">
        <v>10</v>
      </c>
      <c r="D30" s="19" t="s">
        <v>30</v>
      </c>
      <c r="E30" s="20">
        <v>4278960000</v>
      </c>
      <c r="F30" s="20">
        <v>0</v>
      </c>
      <c r="G30" s="20">
        <v>10000000</v>
      </c>
      <c r="H30" s="20">
        <v>4268960000</v>
      </c>
      <c r="I30" s="20">
        <v>4268508351.1700001</v>
      </c>
      <c r="J30" s="35">
        <f t="shared" si="0"/>
        <v>0.99989420167206999</v>
      </c>
      <c r="K30" s="20">
        <v>451648.83</v>
      </c>
      <c r="L30" s="35">
        <f t="shared" si="1"/>
        <v>1.0579832792998764E-4</v>
      </c>
      <c r="M30" s="20">
        <v>4214277242</v>
      </c>
      <c r="N30" s="35">
        <f t="shared" si="2"/>
        <v>0.98719061363891913</v>
      </c>
      <c r="O30" s="20">
        <v>4214277242</v>
      </c>
      <c r="P30" s="35">
        <f t="shared" si="3"/>
        <v>0.98719061363891913</v>
      </c>
      <c r="Q30" s="20">
        <v>3835070393</v>
      </c>
      <c r="R30" s="35">
        <f t="shared" si="4"/>
        <v>0.89836175391664486</v>
      </c>
      <c r="S30" s="20">
        <v>3835070393</v>
      </c>
      <c r="T30" s="43">
        <f t="shared" si="5"/>
        <v>0.89836175391664486</v>
      </c>
    </row>
    <row r="31" spans="1:20" ht="36" x14ac:dyDescent="0.25">
      <c r="A31" s="17" t="s">
        <v>29</v>
      </c>
      <c r="B31" s="18" t="s">
        <v>9</v>
      </c>
      <c r="C31" s="18" t="s">
        <v>31</v>
      </c>
      <c r="D31" s="19" t="s">
        <v>30</v>
      </c>
      <c r="E31" s="20">
        <v>5721040000</v>
      </c>
      <c r="F31" s="20">
        <v>0</v>
      </c>
      <c r="G31" s="20">
        <v>358000000</v>
      </c>
      <c r="H31" s="20">
        <v>5363040000</v>
      </c>
      <c r="I31" s="20">
        <v>5363027304.2600002</v>
      </c>
      <c r="J31" s="35">
        <f t="shared" si="0"/>
        <v>0.99999763273441933</v>
      </c>
      <c r="K31" s="20">
        <v>12695.74</v>
      </c>
      <c r="L31" s="35">
        <f t="shared" si="1"/>
        <v>2.3672655807154153E-6</v>
      </c>
      <c r="M31" s="20">
        <v>5333435941.2600002</v>
      </c>
      <c r="N31" s="35">
        <f t="shared" si="2"/>
        <v>0.99447998546719774</v>
      </c>
      <c r="O31" s="20">
        <v>4972490501.2600002</v>
      </c>
      <c r="P31" s="35">
        <f t="shared" si="3"/>
        <v>0.92717758981100273</v>
      </c>
      <c r="Q31" s="20">
        <v>4867682423.2600002</v>
      </c>
      <c r="R31" s="35">
        <f t="shared" si="4"/>
        <v>0.90763492781332977</v>
      </c>
      <c r="S31" s="20">
        <v>4867682423.2600002</v>
      </c>
      <c r="T31" s="43">
        <f t="shared" si="5"/>
        <v>0.90763492781332977</v>
      </c>
    </row>
    <row r="32" spans="1:20" ht="36" x14ac:dyDescent="0.25">
      <c r="A32" s="17" t="s">
        <v>29</v>
      </c>
      <c r="B32" s="18" t="s">
        <v>9</v>
      </c>
      <c r="C32" s="18" t="s">
        <v>32</v>
      </c>
      <c r="D32" s="19" t="s">
        <v>30</v>
      </c>
      <c r="E32" s="20">
        <v>1041795000</v>
      </c>
      <c r="F32" s="20">
        <v>0</v>
      </c>
      <c r="G32" s="20">
        <v>0</v>
      </c>
      <c r="H32" s="20">
        <v>1041795000</v>
      </c>
      <c r="I32" s="20">
        <v>1040885788.8</v>
      </c>
      <c r="J32" s="35">
        <f t="shared" si="0"/>
        <v>0.99912726476898039</v>
      </c>
      <c r="K32" s="20">
        <v>909211.2</v>
      </c>
      <c r="L32" s="35">
        <f t="shared" si="1"/>
        <v>8.7273523101953838E-4</v>
      </c>
      <c r="M32" s="20">
        <v>1028021787.0700001</v>
      </c>
      <c r="N32" s="35">
        <f t="shared" si="2"/>
        <v>0.98677934437197345</v>
      </c>
      <c r="O32" s="20">
        <v>1028021787.0700001</v>
      </c>
      <c r="P32" s="35">
        <f t="shared" si="3"/>
        <v>0.98677934437197345</v>
      </c>
      <c r="Q32" s="20">
        <v>1000159271.0700001</v>
      </c>
      <c r="R32" s="35">
        <f t="shared" si="4"/>
        <v>0.96003462396152794</v>
      </c>
      <c r="S32" s="20">
        <v>1000159271.0700001</v>
      </c>
      <c r="T32" s="43">
        <f t="shared" si="5"/>
        <v>0.96003462396152794</v>
      </c>
    </row>
    <row r="33" spans="1:20" ht="12.75" x14ac:dyDescent="0.25">
      <c r="A33" s="38" t="s">
        <v>59</v>
      </c>
      <c r="B33" s="38"/>
      <c r="C33" s="38"/>
      <c r="D33" s="33"/>
      <c r="E33" s="32">
        <f>SUM(E30:E32)</f>
        <v>11041795000</v>
      </c>
      <c r="F33" s="32">
        <f>SUM(F30:F32)</f>
        <v>0</v>
      </c>
      <c r="G33" s="32">
        <f>SUM(G30:G32)</f>
        <v>368000000</v>
      </c>
      <c r="H33" s="32">
        <f>SUM(H30:H32)</f>
        <v>10673795000</v>
      </c>
      <c r="I33" s="32">
        <f>SUM(I30:I32)</f>
        <v>10672421444.23</v>
      </c>
      <c r="J33" s="36">
        <f t="shared" si="0"/>
        <v>0.99987131514423877</v>
      </c>
      <c r="K33" s="32">
        <f>SUM(K30:K32)</f>
        <v>1373555.77</v>
      </c>
      <c r="L33" s="36">
        <f t="shared" si="1"/>
        <v>1.286848557612358E-4</v>
      </c>
      <c r="M33" s="32">
        <f>SUM(M30:M32)</f>
        <v>10575734970.33</v>
      </c>
      <c r="N33" s="36">
        <f t="shared" si="2"/>
        <v>0.99081301171045533</v>
      </c>
      <c r="O33" s="32">
        <f>SUM(O30:O32)</f>
        <v>10214789530.33</v>
      </c>
      <c r="P33" s="36">
        <f t="shared" si="3"/>
        <v>0.95699697533351535</v>
      </c>
      <c r="Q33" s="32">
        <f>SUM(Q30:Q32)</f>
        <v>9702912087.3299999</v>
      </c>
      <c r="R33" s="36">
        <f t="shared" si="4"/>
        <v>0.90904051345655412</v>
      </c>
      <c r="S33" s="32">
        <f>SUM(S30:S32)</f>
        <v>9702912087.3299999</v>
      </c>
      <c r="T33" s="44">
        <f t="shared" si="5"/>
        <v>0.90904051345655412</v>
      </c>
    </row>
    <row r="34" spans="1:20" s="4" customFormat="1" ht="12.75" x14ac:dyDescent="0.25">
      <c r="A34" s="14"/>
      <c r="B34" s="15"/>
      <c r="C34" s="16"/>
      <c r="D34" s="26"/>
      <c r="E34" s="27"/>
      <c r="F34" s="27"/>
      <c r="G34" s="27"/>
      <c r="H34" s="27"/>
      <c r="I34" s="27"/>
      <c r="J34" s="37"/>
      <c r="K34" s="27"/>
      <c r="L34" s="37"/>
      <c r="M34" s="27"/>
      <c r="N34" s="37"/>
      <c r="O34" s="27"/>
      <c r="P34" s="37"/>
      <c r="Q34" s="27"/>
      <c r="R34" s="37"/>
      <c r="S34" s="27"/>
      <c r="T34" s="45"/>
    </row>
    <row r="35" spans="1:20" ht="12.75" x14ac:dyDescent="0.25">
      <c r="A35" s="38" t="s">
        <v>60</v>
      </c>
      <c r="B35" s="38"/>
      <c r="C35" s="38"/>
      <c r="D35" s="33" t="s">
        <v>1</v>
      </c>
      <c r="E35" s="32">
        <v>19995755000</v>
      </c>
      <c r="F35" s="32">
        <v>258291051.19999999</v>
      </c>
      <c r="G35" s="32">
        <v>869762651.20000005</v>
      </c>
      <c r="H35" s="32">
        <v>19384283400</v>
      </c>
      <c r="I35" s="32">
        <v>19352542318.490002</v>
      </c>
      <c r="J35" s="36">
        <f t="shared" si="0"/>
        <v>0.99836253521190277</v>
      </c>
      <c r="K35" s="32">
        <v>31741081.510000002</v>
      </c>
      <c r="L35" s="36">
        <f t="shared" si="1"/>
        <v>1.6374647880973512E-3</v>
      </c>
      <c r="M35" s="32">
        <v>19092693061.849998</v>
      </c>
      <c r="N35" s="36">
        <f t="shared" si="2"/>
        <v>0.98495738366319996</v>
      </c>
      <c r="O35" s="32">
        <v>18730778034.849998</v>
      </c>
      <c r="P35" s="36">
        <f t="shared" si="3"/>
        <v>0.96628684426116052</v>
      </c>
      <c r="Q35" s="32">
        <v>17593729254.48</v>
      </c>
      <c r="R35" s="36">
        <f t="shared" si="4"/>
        <v>0.90762856131581315</v>
      </c>
      <c r="S35" s="32">
        <v>17593729254.48</v>
      </c>
      <c r="T35" s="44">
        <f t="shared" si="5"/>
        <v>0.90762856131581315</v>
      </c>
    </row>
    <row r="36" spans="1:20" ht="0" hidden="1" customHeight="1" x14ac:dyDescent="0.25"/>
    <row r="37" spans="1:20" ht="13.5" customHeight="1" x14ac:dyDescent="0.25"/>
    <row r="38" spans="1:20" x14ac:dyDescent="0.25">
      <c r="O38" s="5"/>
    </row>
    <row r="39" spans="1:20" x14ac:dyDescent="0.25">
      <c r="O39" s="5">
        <f>+M35-O35</f>
        <v>361915027</v>
      </c>
      <c r="Q39" s="5">
        <f>+O35-Q35</f>
        <v>1137048780.3699989</v>
      </c>
    </row>
  </sheetData>
  <mergeCells count="11">
    <mergeCell ref="C1:P3"/>
    <mergeCell ref="Q1:T3"/>
    <mergeCell ref="A5:B5"/>
    <mergeCell ref="A26:D26"/>
    <mergeCell ref="A33:C33"/>
    <mergeCell ref="A35:C35"/>
    <mergeCell ref="A6:C6"/>
    <mergeCell ref="A14:D14"/>
    <mergeCell ref="A16:C16"/>
    <mergeCell ref="A20:D20"/>
    <mergeCell ref="A22:B22"/>
  </mergeCells>
  <printOptions horizontalCentered="1"/>
  <pageMargins left="0.39370078740157483" right="0.39370078740157483" top="0.39370078740157483" bottom="0.39370078740157483" header="0.78740157480314965" footer="0.78740157480314965"/>
  <pageSetup paperSize="190" scale="58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Humberto Gómez Cifuentes</dc:creator>
  <cp:lastModifiedBy>Andrés Humberto Gómez Cifuentes</cp:lastModifiedBy>
  <cp:lastPrinted>2017-01-23T13:44:59Z</cp:lastPrinted>
  <dcterms:created xsi:type="dcterms:W3CDTF">2017-01-23T13:43:03Z</dcterms:created>
  <dcterms:modified xsi:type="dcterms:W3CDTF">2017-01-24T20:22:51Z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