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01\secretaria general\201-Gestión financiera\SG.201.26_INFORMES\SG.201.26.15_Informes presupuestales\Informes de ejecución apropiación\2016\Julio\"/>
    </mc:Choice>
  </mc:AlternateContent>
  <bookViews>
    <workbookView xWindow="0" yWindow="0" windowWidth="24000" windowHeight="9210"/>
  </bookViews>
  <sheets>
    <sheet name="REP_EPG034_EjecucionPresupuesta" sheetId="1" r:id="rId1"/>
  </sheets>
  <calcPr calcId="171027"/>
</workbook>
</file>

<file path=xl/calcChain.xml><?xml version="1.0" encoding="utf-8"?>
<calcChain xmlns="http://schemas.openxmlformats.org/spreadsheetml/2006/main">
  <c r="Q34" i="1" l="1"/>
  <c r="Q31" i="1"/>
  <c r="Q30" i="1"/>
  <c r="Q29" i="1"/>
  <c r="Q24" i="1"/>
  <c r="Q19" i="1"/>
  <c r="Q18" i="1"/>
  <c r="Q13" i="1"/>
  <c r="Q12" i="1"/>
  <c r="Q11" i="1"/>
  <c r="Q10" i="1"/>
  <c r="Q9" i="1"/>
  <c r="Q8" i="1"/>
  <c r="O34" i="1"/>
  <c r="O31" i="1"/>
  <c r="O30" i="1"/>
  <c r="O29" i="1"/>
  <c r="O24" i="1"/>
  <c r="O19" i="1"/>
  <c r="O18" i="1"/>
  <c r="O13" i="1"/>
  <c r="O12" i="1"/>
  <c r="O11" i="1"/>
  <c r="O10" i="1"/>
  <c r="O9" i="1"/>
  <c r="O8" i="1"/>
  <c r="M34" i="1"/>
  <c r="M31" i="1"/>
  <c r="M30" i="1"/>
  <c r="M29" i="1"/>
  <c r="M24" i="1"/>
  <c r="M19" i="1"/>
  <c r="M18" i="1"/>
  <c r="M13" i="1"/>
  <c r="M12" i="1"/>
  <c r="M11" i="1"/>
  <c r="M10" i="1"/>
  <c r="M9" i="1"/>
  <c r="M8" i="1"/>
  <c r="K34" i="1"/>
  <c r="K31" i="1"/>
  <c r="K30" i="1"/>
  <c r="K29" i="1"/>
  <c r="K24" i="1"/>
  <c r="K19" i="1"/>
  <c r="K18" i="1"/>
  <c r="K13" i="1"/>
  <c r="K12" i="1"/>
  <c r="K11" i="1"/>
  <c r="K10" i="1"/>
  <c r="K9" i="1"/>
  <c r="K8" i="1"/>
  <c r="I34" i="1"/>
  <c r="I31" i="1"/>
  <c r="I30" i="1"/>
  <c r="I29" i="1"/>
  <c r="I24" i="1"/>
  <c r="I19" i="1"/>
  <c r="I18" i="1"/>
  <c r="I13" i="1"/>
  <c r="I12" i="1"/>
  <c r="I11" i="1"/>
  <c r="I10" i="1"/>
  <c r="I9" i="1"/>
  <c r="I8" i="1"/>
  <c r="G34" i="1"/>
  <c r="G31" i="1"/>
  <c r="G30" i="1"/>
  <c r="G29" i="1"/>
  <c r="G24" i="1"/>
  <c r="G19" i="1"/>
  <c r="G18" i="1"/>
  <c r="G13" i="1"/>
  <c r="G12" i="1"/>
  <c r="G11" i="1"/>
  <c r="G10" i="1"/>
  <c r="G9" i="1"/>
  <c r="G8" i="1"/>
  <c r="P32" i="1"/>
  <c r="N32" i="1"/>
  <c r="L32" i="1"/>
  <c r="J32" i="1"/>
  <c r="K32" i="1" s="1"/>
  <c r="H32" i="1"/>
  <c r="F32" i="1"/>
  <c r="E32" i="1"/>
  <c r="P20" i="1"/>
  <c r="N20" i="1"/>
  <c r="L20" i="1"/>
  <c r="J20" i="1"/>
  <c r="H20" i="1"/>
  <c r="F20" i="1"/>
  <c r="E20" i="1"/>
  <c r="P14" i="1"/>
  <c r="N14" i="1"/>
  <c r="L14" i="1"/>
  <c r="J14" i="1"/>
  <c r="H14" i="1"/>
  <c r="F14" i="1"/>
  <c r="E14" i="1"/>
  <c r="M32" i="1" l="1"/>
  <c r="G32" i="1"/>
  <c r="I32" i="1"/>
  <c r="G20" i="1"/>
  <c r="K20" i="1"/>
  <c r="E25" i="1"/>
  <c r="M20" i="1"/>
  <c r="O32" i="1"/>
  <c r="I20" i="1"/>
  <c r="M14" i="1"/>
  <c r="O20" i="1"/>
  <c r="Q32" i="1"/>
  <c r="O14" i="1"/>
  <c r="Q20" i="1"/>
  <c r="Q14" i="1"/>
  <c r="G14" i="1"/>
  <c r="I14" i="1"/>
  <c r="K14" i="1"/>
  <c r="J25" i="1"/>
  <c r="L25" i="1"/>
  <c r="N25" i="1"/>
  <c r="F25" i="1"/>
  <c r="H25" i="1"/>
  <c r="P25" i="1"/>
  <c r="Q25" i="1" s="1"/>
  <c r="K25" i="1" l="1"/>
  <c r="G25" i="1"/>
  <c r="M25" i="1"/>
  <c r="I25" i="1"/>
  <c r="O25" i="1"/>
</calcChain>
</file>

<file path=xl/sharedStrings.xml><?xml version="1.0" encoding="utf-8"?>
<sst xmlns="http://schemas.openxmlformats.org/spreadsheetml/2006/main" count="134" uniqueCount="60">
  <si>
    <t>Año Fiscal:</t>
  </si>
  <si>
    <t/>
  </si>
  <si>
    <t>Vigencia:</t>
  </si>
  <si>
    <t>Actual</t>
  </si>
  <si>
    <t>Periodo:</t>
  </si>
  <si>
    <t>Enero-Julio</t>
  </si>
  <si>
    <t>REC</t>
  </si>
  <si>
    <t>CDP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</si>
  <si>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</si>
  <si>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</si>
  <si>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</si>
  <si>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</si>
  <si>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</si>
  <si>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</si>
  <si>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</si>
  <si>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</si>
  <si>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</si>
  <si>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</si>
  <si>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</si>
  <si>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</si>
  <si>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</si>
  <si>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</si>
  <si>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</si>
  <si>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</si>
  <si>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</si>
  <si>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</si>
  <si>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</si>
  <si>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</si>
  <si>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</si>
  <si>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C-520-1000-1</t>
  </si>
  <si>
    <t>FORTALECIMIENTO DE LA CONTRATACIÓN PÚBLICA NACIONAL</t>
  </si>
  <si>
    <t>14</t>
  </si>
  <si>
    <t>Propios</t>
  </si>
  <si>
    <t>21</t>
  </si>
  <si>
    <t>% Apr Bloqueada</t>
  </si>
  <si>
    <t>% CDPs</t>
  </si>
  <si>
    <t>% Pago</t>
  </si>
  <si>
    <t>Colombia Compra Eficiente 
Ejecución Presupuestal a 31 de Julio de 2016</t>
  </si>
  <si>
    <t>Funcionamiento</t>
  </si>
  <si>
    <t>Gastos de Personal</t>
  </si>
  <si>
    <t>Rubro</t>
  </si>
  <si>
    <t>Fuente</t>
  </si>
  <si>
    <t>Descripción</t>
  </si>
  <si>
    <t>Apr. Vigente</t>
  </si>
  <si>
    <t>Apr. Bloqueada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</si>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</sst>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40A]&quot;$&quot;\ #,##0.00;\(&quot;$&quot;\ #,##0.00\)"/>
    <numFmt numFmtId="170" formatCode="_-* #,##0.00_-;\-* #,##0.00_-;_-* &quot;-&quot;??_-;_-@_-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auto="1"/>
      </top>
      <bottom/>
      <diagonal/>
    </border>
    <border>
      <left/>
      <right style="thin">
        <color rgb="FFD3D3D3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38">
    <xf numFmtId="0" fontId="0" fillId="0" borderId="0" xfId="0" applyFont="1" applyFill="1" applyBorder="1"/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64" fontId="5" fillId="2" borderId="1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left" vertical="center" wrapText="1" readingOrder="1"/>
    </xf>
    <xf numFmtId="164" fontId="4" fillId="0" borderId="2" xfId="0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vertical="center" wrapText="1" readingOrder="1"/>
    </xf>
    <xf numFmtId="0" fontId="2" fillId="0" borderId="4" xfId="0" applyNumberFormat="1" applyFont="1" applyFill="1" applyBorder="1" applyAlignment="1">
      <alignment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0" fontId="5" fillId="2" borderId="1" xfId="0" applyNumberFormat="1" applyFont="1" applyFill="1" applyBorder="1" applyAlignment="1">
      <alignment horizontal="left" vertical="center" wrapText="1" readingOrder="1"/>
    </xf>
    <xf numFmtId="10" fontId="4" fillId="0" borderId="1" xfId="1" applyNumberFormat="1" applyFont="1" applyFill="1" applyBorder="1" applyAlignment="1">
      <alignment horizontal="center" vertical="center" wrapText="1" readingOrder="1"/>
    </xf>
    <xf numFmtId="10" fontId="5" fillId="2" borderId="1" xfId="1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164" fontId="4" fillId="0" borderId="3" xfId="0" applyNumberFormat="1" applyFont="1" applyFill="1" applyBorder="1" applyAlignment="1">
      <alignment horizontal="right" vertical="center" wrapText="1" readingOrder="1"/>
    </xf>
    <xf numFmtId="10" fontId="4" fillId="0" borderId="3" xfId="1" applyNumberFormat="1" applyFont="1" applyFill="1" applyBorder="1" applyAlignment="1">
      <alignment horizontal="center" vertical="center" wrapText="1" readingOrder="1"/>
    </xf>
    <xf numFmtId="10" fontId="4" fillId="0" borderId="2" xfId="1" applyNumberFormat="1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left" vertical="center" wrapText="1" readingOrder="1"/>
    </xf>
    <xf numFmtId="164" fontId="4" fillId="0" borderId="4" xfId="0" applyNumberFormat="1" applyFont="1" applyFill="1" applyBorder="1" applyAlignment="1">
      <alignment horizontal="right" vertical="center" wrapText="1" readingOrder="1"/>
    </xf>
    <xf numFmtId="10" fontId="4" fillId="0" borderId="4" xfId="1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left" vertical="center" wrapText="1" readingOrder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0" fontId="4" fillId="0" borderId="5" xfId="1" applyNumberFormat="1" applyFont="1" applyFill="1" applyBorder="1" applyAlignment="1">
      <alignment horizontal="center" vertical="center" wrapText="1" readingOrder="1"/>
    </xf>
    <xf numFmtId="10" fontId="4" fillId="0" borderId="6" xfId="1" applyNumberFormat="1" applyFont="1" applyFill="1" applyBorder="1" applyAlignment="1">
      <alignment horizontal="center" vertical="center" wrapText="1" readingOrder="1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600074</xdr:colOff>
      <xdr:row>0</xdr:row>
      <xdr:rowOff>85725</xdr:rowOff>
    </xdr:from>
    <xdr:to>
      <xdr:col>15</xdr:col>
      <xdr:colOff>1129015</xdr:colOff>
      <xdr:row>2</xdr:row>
      <xdr:rowOff>266700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699" y="85725"/>
          <a:ext cx="222439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tabSelected="1" workbookViewId="0">
      <selection activeCell="A5" sqref="A5:B5"/>
    </sheetView>
  </sheetViews>
  <sheetFormatPr baseColWidth="10" defaultRowHeight="12.75" x14ac:dyDescent="0.2"/>
  <cols>
    <col min="1" max="1" width="12" style="34" bestFit="1" customWidth="1"/>
    <col min="2" max="2" width="7.28515625" style="34" bestFit="1" customWidth="1"/>
    <col min="3" max="3" width="4.7109375" style="34" bestFit="1" customWidth="1"/>
    <col min="4" max="4" width="27.28515625" style="34" bestFit="1" customWidth="1"/>
    <col min="5" max="5" width="18" style="34" bestFit="1" customWidth="1"/>
    <col min="6" max="6" width="15.28515625" style="34" bestFit="1" customWidth="1"/>
    <col min="7" max="7" width="10.85546875" style="35" bestFit="1" customWidth="1"/>
    <col min="8" max="8" width="18" style="34" bestFit="1" customWidth="1"/>
    <col min="9" max="9" width="8.28515625" style="35" bestFit="1" customWidth="1"/>
    <col min="10" max="10" width="15.28515625" style="34" bestFit="1" customWidth="1"/>
    <col min="11" max="11" width="8.28515625" style="35" bestFit="1" customWidth="1"/>
    <col min="12" max="12" width="18" style="34" bestFit="1" customWidth="1"/>
    <col min="13" max="13" width="8.85546875" style="35" bestFit="1" customWidth="1"/>
    <col min="14" max="14" width="17" style="34" bestFit="1" customWidth="1"/>
    <col min="15" max="15" width="8.42578125" style="35" bestFit="1" customWidth="1"/>
    <col min="16" max="16" width="17" style="34" bestFit="1" customWidth="1"/>
    <col min="17" max="17" width="7.28515625" style="35" bestFit="1" customWidth="1"/>
    <col min="18" max="16384" width="11.42578125" style="34"/>
  </cols>
  <sheetData>
    <row r="1" spans="1:17" ht="15" customHeight="1" x14ac:dyDescent="0.2">
      <c r="A1" s="17" t="s">
        <v>0</v>
      </c>
      <c r="B1" s="17">
        <v>2016</v>
      </c>
      <c r="C1" s="2" t="s">
        <v>37</v>
      </c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2"/>
      <c r="Q1" s="2"/>
    </row>
    <row r="2" spans="1:17" x14ac:dyDescent="0.2">
      <c r="A2" s="17" t="s">
        <v>2</v>
      </c>
      <c r="B2" s="17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5.5" x14ac:dyDescent="0.2">
      <c r="A3" s="17" t="s">
        <v>4</v>
      </c>
      <c r="B3" s="17" t="s">
        <v>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A4" s="26"/>
      <c r="B4" s="2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">
      <c r="A5" s="4" t="s">
        <v>38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x14ac:dyDescent="0.2">
      <c r="A6" s="4" t="s">
        <v>39</v>
      </c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5.5" x14ac:dyDescent="0.2">
      <c r="A7" s="6" t="s">
        <v>40</v>
      </c>
      <c r="B7" s="6" t="s">
        <v>41</v>
      </c>
      <c r="C7" s="6" t="s">
        <v>6</v>
      </c>
      <c r="D7" s="6" t="s">
        <v>42</v>
      </c>
      <c r="E7" s="6" t="s">
        <v>43</v>
      </c>
      <c r="F7" s="6" t="s">
        <v>44</v>
      </c>
      <c r="G7" s="6" t="s">
        <v>34</v>
      </c>
      <c r="H7" s="6" t="s">
        <v>7</v>
      </c>
      <c r="I7" s="6" t="s">
        <v>35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36</v>
      </c>
    </row>
    <row r="8" spans="1:17" ht="25.5" x14ac:dyDescent="0.2">
      <c r="A8" s="18" t="s">
        <v>8</v>
      </c>
      <c r="B8" s="19" t="s">
        <v>9</v>
      </c>
      <c r="C8" s="19" t="s">
        <v>10</v>
      </c>
      <c r="D8" s="20" t="s">
        <v>11</v>
      </c>
      <c r="E8" s="21">
        <v>2193000000</v>
      </c>
      <c r="F8" s="21">
        <v>0</v>
      </c>
      <c r="G8" s="24">
        <f>+F8/E8</f>
        <v>0</v>
      </c>
      <c r="H8" s="21">
        <v>2193000000</v>
      </c>
      <c r="I8" s="24">
        <f>+H8/E8</f>
        <v>1</v>
      </c>
      <c r="J8" s="21">
        <v>0</v>
      </c>
      <c r="K8" s="24">
        <f>+J8/E8</f>
        <v>0</v>
      </c>
      <c r="L8" s="21">
        <v>1383505751</v>
      </c>
      <c r="M8" s="24">
        <f>+L8/E8</f>
        <v>0.63087357546739631</v>
      </c>
      <c r="N8" s="21">
        <v>1380017068</v>
      </c>
      <c r="O8" s="24">
        <f>+N8/E8</f>
        <v>0.62928274874600998</v>
      </c>
      <c r="P8" s="21">
        <v>1380017068</v>
      </c>
      <c r="Q8" s="24">
        <f>+P8/E8</f>
        <v>0.62928274874600998</v>
      </c>
    </row>
    <row r="9" spans="1:17" x14ac:dyDescent="0.2">
      <c r="A9" s="18" t="s">
        <v>12</v>
      </c>
      <c r="B9" s="19" t="s">
        <v>9</v>
      </c>
      <c r="C9" s="19" t="s">
        <v>10</v>
      </c>
      <c r="D9" s="20" t="s">
        <v>13</v>
      </c>
      <c r="E9" s="21">
        <v>506000000</v>
      </c>
      <c r="F9" s="21">
        <v>0</v>
      </c>
      <c r="G9" s="24">
        <f t="shared" ref="G9:G34" si="0">+F9/E9</f>
        <v>0</v>
      </c>
      <c r="H9" s="21">
        <v>506000000</v>
      </c>
      <c r="I9" s="24">
        <f t="shared" ref="I9:I34" si="1">+H9/E9</f>
        <v>1</v>
      </c>
      <c r="J9" s="21">
        <v>0</v>
      </c>
      <c r="K9" s="24">
        <f t="shared" ref="K9:K34" si="2">+J9/E9</f>
        <v>0</v>
      </c>
      <c r="L9" s="21">
        <v>316585906</v>
      </c>
      <c r="M9" s="24">
        <f t="shared" ref="M9:M34" si="3">+L9/E9</f>
        <v>0.62566384584980239</v>
      </c>
      <c r="N9" s="21">
        <v>316585906</v>
      </c>
      <c r="O9" s="24">
        <f t="shared" ref="O9:O34" si="4">+N9/E9</f>
        <v>0.62566384584980239</v>
      </c>
      <c r="P9" s="21">
        <v>316585906</v>
      </c>
      <c r="Q9" s="24">
        <f t="shared" ref="Q9:Q34" si="5">+P9/E9</f>
        <v>0.62566384584980239</v>
      </c>
    </row>
    <row r="10" spans="1:17" x14ac:dyDescent="0.2">
      <c r="A10" s="18" t="s">
        <v>14</v>
      </c>
      <c r="B10" s="19" t="s">
        <v>9</v>
      </c>
      <c r="C10" s="19" t="s">
        <v>10</v>
      </c>
      <c r="D10" s="20" t="s">
        <v>15</v>
      </c>
      <c r="E10" s="21">
        <v>785000000</v>
      </c>
      <c r="F10" s="21">
        <v>0</v>
      </c>
      <c r="G10" s="24">
        <f t="shared" si="0"/>
        <v>0</v>
      </c>
      <c r="H10" s="21">
        <v>726172461.76999998</v>
      </c>
      <c r="I10" s="24">
        <f t="shared" si="1"/>
        <v>0.92506046085350313</v>
      </c>
      <c r="J10" s="21">
        <v>58827538.229999997</v>
      </c>
      <c r="K10" s="24">
        <f t="shared" si="2"/>
        <v>7.4939539146496814E-2</v>
      </c>
      <c r="L10" s="21">
        <v>247608272</v>
      </c>
      <c r="M10" s="24">
        <f t="shared" si="3"/>
        <v>0.31542455031847133</v>
      </c>
      <c r="N10" s="21">
        <v>247608272</v>
      </c>
      <c r="O10" s="24">
        <f t="shared" si="4"/>
        <v>0.31542455031847133</v>
      </c>
      <c r="P10" s="21">
        <v>247608272</v>
      </c>
      <c r="Q10" s="24">
        <f t="shared" si="5"/>
        <v>0.31542455031847133</v>
      </c>
    </row>
    <row r="11" spans="1:17" ht="38.25" x14ac:dyDescent="0.2">
      <c r="A11" s="18" t="s">
        <v>16</v>
      </c>
      <c r="B11" s="19" t="s">
        <v>9</v>
      </c>
      <c r="C11" s="19" t="s">
        <v>10</v>
      </c>
      <c r="D11" s="20" t="s">
        <v>17</v>
      </c>
      <c r="E11" s="21">
        <v>30000000</v>
      </c>
      <c r="F11" s="21">
        <v>0</v>
      </c>
      <c r="G11" s="24">
        <f t="shared" si="0"/>
        <v>0</v>
      </c>
      <c r="H11" s="21">
        <v>30000000</v>
      </c>
      <c r="I11" s="24">
        <f t="shared" si="1"/>
        <v>1</v>
      </c>
      <c r="J11" s="21">
        <v>0</v>
      </c>
      <c r="K11" s="24">
        <f t="shared" si="2"/>
        <v>0</v>
      </c>
      <c r="L11" s="21">
        <v>23424387</v>
      </c>
      <c r="M11" s="24">
        <f t="shared" si="3"/>
        <v>0.78081290000000003</v>
      </c>
      <c r="N11" s="21">
        <v>23424387</v>
      </c>
      <c r="O11" s="24">
        <f t="shared" si="4"/>
        <v>0.78081290000000003</v>
      </c>
      <c r="P11" s="21">
        <v>23424387</v>
      </c>
      <c r="Q11" s="24">
        <f t="shared" si="5"/>
        <v>0.78081290000000003</v>
      </c>
    </row>
    <row r="12" spans="1:17" ht="25.5" x14ac:dyDescent="0.2">
      <c r="A12" s="18" t="s">
        <v>18</v>
      </c>
      <c r="B12" s="19" t="s">
        <v>9</v>
      </c>
      <c r="C12" s="19" t="s">
        <v>10</v>
      </c>
      <c r="D12" s="20" t="s">
        <v>19</v>
      </c>
      <c r="E12" s="21">
        <v>1078640000</v>
      </c>
      <c r="F12" s="21">
        <v>53932000</v>
      </c>
      <c r="G12" s="24">
        <f t="shared" si="0"/>
        <v>0.05</v>
      </c>
      <c r="H12" s="21">
        <v>1020840460</v>
      </c>
      <c r="I12" s="24">
        <f t="shared" si="1"/>
        <v>0.94641442928131725</v>
      </c>
      <c r="J12" s="21">
        <v>3867540</v>
      </c>
      <c r="K12" s="24">
        <f t="shared" si="2"/>
        <v>3.5855707186827858E-3</v>
      </c>
      <c r="L12" s="21">
        <v>1020754860</v>
      </c>
      <c r="M12" s="24">
        <f t="shared" si="3"/>
        <v>0.94633507008825934</v>
      </c>
      <c r="N12" s="21">
        <v>503509095</v>
      </c>
      <c r="O12" s="24">
        <f t="shared" si="4"/>
        <v>0.46679994715567752</v>
      </c>
      <c r="P12" s="21">
        <v>503509095</v>
      </c>
      <c r="Q12" s="24">
        <f t="shared" si="5"/>
        <v>0.46679994715567752</v>
      </c>
    </row>
    <row r="13" spans="1:17" ht="51" x14ac:dyDescent="0.2">
      <c r="A13" s="18" t="s">
        <v>20</v>
      </c>
      <c r="B13" s="19" t="s">
        <v>9</v>
      </c>
      <c r="C13" s="19" t="s">
        <v>10</v>
      </c>
      <c r="D13" s="20" t="s">
        <v>21</v>
      </c>
      <c r="E13" s="21">
        <v>1065000000</v>
      </c>
      <c r="F13" s="21">
        <v>0</v>
      </c>
      <c r="G13" s="24">
        <f t="shared" si="0"/>
        <v>0</v>
      </c>
      <c r="H13" s="21">
        <v>1064999999.99</v>
      </c>
      <c r="I13" s="24">
        <f t="shared" si="1"/>
        <v>0.99999999999061029</v>
      </c>
      <c r="J13" s="21">
        <v>0.01</v>
      </c>
      <c r="K13" s="24">
        <f t="shared" si="2"/>
        <v>9.3896713615023474E-12</v>
      </c>
      <c r="L13" s="21">
        <v>569831089</v>
      </c>
      <c r="M13" s="24">
        <f t="shared" si="3"/>
        <v>0.53505266572769949</v>
      </c>
      <c r="N13" s="21">
        <v>569831089</v>
      </c>
      <c r="O13" s="24">
        <f t="shared" si="4"/>
        <v>0.53505266572769949</v>
      </c>
      <c r="P13" s="21">
        <v>569831089</v>
      </c>
      <c r="Q13" s="24">
        <f t="shared" si="5"/>
        <v>0.53505266572769949</v>
      </c>
    </row>
    <row r="14" spans="1:17" x14ac:dyDescent="0.2">
      <c r="A14" s="3" t="s">
        <v>52</v>
      </c>
      <c r="B14" s="3"/>
      <c r="C14" s="3"/>
      <c r="D14" s="3"/>
      <c r="E14" s="22">
        <f>SUM(E8:E13)</f>
        <v>5657640000</v>
      </c>
      <c r="F14" s="22">
        <f t="shared" ref="F14:P14" si="6">SUM(F8:F13)</f>
        <v>53932000</v>
      </c>
      <c r="G14" s="25">
        <f t="shared" si="0"/>
        <v>9.5325966303971259E-3</v>
      </c>
      <c r="H14" s="22">
        <f t="shared" si="6"/>
        <v>5541012921.7600002</v>
      </c>
      <c r="I14" s="25">
        <f t="shared" si="1"/>
        <v>0.9793859138722153</v>
      </c>
      <c r="J14" s="22">
        <f t="shared" si="6"/>
        <v>62695078.239999995</v>
      </c>
      <c r="K14" s="25">
        <f t="shared" si="2"/>
        <v>1.1081489497387602E-2</v>
      </c>
      <c r="L14" s="22">
        <f t="shared" si="6"/>
        <v>3561710265</v>
      </c>
      <c r="M14" s="25">
        <f t="shared" si="3"/>
        <v>0.62953992565804828</v>
      </c>
      <c r="N14" s="22">
        <f t="shared" si="6"/>
        <v>3040975817</v>
      </c>
      <c r="O14" s="25">
        <f t="shared" si="4"/>
        <v>0.53749899551756564</v>
      </c>
      <c r="P14" s="22">
        <f t="shared" si="6"/>
        <v>3040975817</v>
      </c>
      <c r="Q14" s="25">
        <f t="shared" si="5"/>
        <v>0.53749899551756564</v>
      </c>
    </row>
    <row r="15" spans="1:17" x14ac:dyDescent="0.2">
      <c r="A15" s="7"/>
      <c r="B15" s="8"/>
      <c r="C15" s="9"/>
      <c r="D15" s="9"/>
      <c r="E15" s="27"/>
      <c r="F15" s="27"/>
      <c r="G15" s="28"/>
      <c r="H15" s="27"/>
      <c r="I15" s="28"/>
      <c r="J15" s="27"/>
      <c r="K15" s="28"/>
      <c r="L15" s="27"/>
      <c r="M15" s="28"/>
      <c r="N15" s="27"/>
      <c r="O15" s="28"/>
      <c r="P15" s="27"/>
      <c r="Q15" s="36"/>
    </row>
    <row r="16" spans="1:17" x14ac:dyDescent="0.2">
      <c r="A16" s="1" t="s">
        <v>53</v>
      </c>
      <c r="B16" s="1"/>
      <c r="C16" s="1"/>
      <c r="D16" s="10"/>
      <c r="E16" s="10"/>
      <c r="F16" s="10"/>
      <c r="G16" s="29"/>
      <c r="H16" s="10"/>
      <c r="I16" s="29"/>
      <c r="J16" s="10"/>
      <c r="K16" s="29"/>
      <c r="L16" s="10"/>
      <c r="M16" s="29"/>
      <c r="N16" s="10"/>
      <c r="O16" s="29"/>
      <c r="P16" s="10"/>
      <c r="Q16" s="37"/>
    </row>
    <row r="17" spans="1:17" ht="25.5" x14ac:dyDescent="0.2">
      <c r="A17" s="6" t="s">
        <v>40</v>
      </c>
      <c r="B17" s="6" t="s">
        <v>41</v>
      </c>
      <c r="C17" s="6" t="s">
        <v>6</v>
      </c>
      <c r="D17" s="6" t="s">
        <v>42</v>
      </c>
      <c r="E17" s="6" t="s">
        <v>43</v>
      </c>
      <c r="F17" s="6" t="s">
        <v>44</v>
      </c>
      <c r="G17" s="6" t="s">
        <v>34</v>
      </c>
      <c r="H17" s="6" t="s">
        <v>7</v>
      </c>
      <c r="I17" s="6" t="s">
        <v>35</v>
      </c>
      <c r="J17" s="6" t="s">
        <v>45</v>
      </c>
      <c r="K17" s="6" t="s">
        <v>46</v>
      </c>
      <c r="L17" s="6" t="s">
        <v>47</v>
      </c>
      <c r="M17" s="6" t="s">
        <v>48</v>
      </c>
      <c r="N17" s="6" t="s">
        <v>49</v>
      </c>
      <c r="O17" s="6" t="s">
        <v>50</v>
      </c>
      <c r="P17" s="6" t="s">
        <v>51</v>
      </c>
      <c r="Q17" s="6" t="s">
        <v>36</v>
      </c>
    </row>
    <row r="18" spans="1:17" x14ac:dyDescent="0.2">
      <c r="A18" s="18" t="s">
        <v>22</v>
      </c>
      <c r="B18" s="19" t="s">
        <v>9</v>
      </c>
      <c r="C18" s="19" t="s">
        <v>10</v>
      </c>
      <c r="D18" s="20" t="s">
        <v>23</v>
      </c>
      <c r="E18" s="21">
        <v>4000000</v>
      </c>
      <c r="F18" s="21">
        <v>0</v>
      </c>
      <c r="G18" s="24">
        <f t="shared" si="0"/>
        <v>0</v>
      </c>
      <c r="H18" s="21">
        <v>0</v>
      </c>
      <c r="I18" s="24">
        <f t="shared" si="1"/>
        <v>0</v>
      </c>
      <c r="J18" s="21">
        <v>4000000</v>
      </c>
      <c r="K18" s="24">
        <f t="shared" si="2"/>
        <v>1</v>
      </c>
      <c r="L18" s="21">
        <v>0</v>
      </c>
      <c r="M18" s="24">
        <f t="shared" si="3"/>
        <v>0</v>
      </c>
      <c r="N18" s="21">
        <v>0</v>
      </c>
      <c r="O18" s="24">
        <f t="shared" si="4"/>
        <v>0</v>
      </c>
      <c r="P18" s="21">
        <v>0</v>
      </c>
      <c r="Q18" s="24">
        <f t="shared" si="5"/>
        <v>0</v>
      </c>
    </row>
    <row r="19" spans="1:17" ht="25.5" x14ac:dyDescent="0.2">
      <c r="A19" s="18" t="s">
        <v>24</v>
      </c>
      <c r="B19" s="19" t="s">
        <v>9</v>
      </c>
      <c r="C19" s="19" t="s">
        <v>10</v>
      </c>
      <c r="D19" s="20" t="s">
        <v>25</v>
      </c>
      <c r="E19" s="21">
        <v>3255320000</v>
      </c>
      <c r="F19" s="21">
        <v>189539600</v>
      </c>
      <c r="G19" s="24">
        <f t="shared" si="0"/>
        <v>5.8224567784426723E-2</v>
      </c>
      <c r="H19" s="21">
        <v>2992839468.23</v>
      </c>
      <c r="I19" s="24">
        <f t="shared" si="1"/>
        <v>0.91936874661477208</v>
      </c>
      <c r="J19" s="21">
        <v>72940931.769999996</v>
      </c>
      <c r="K19" s="24">
        <f t="shared" si="2"/>
        <v>2.2406685600801148E-2</v>
      </c>
      <c r="L19" s="21">
        <v>1616790252.55</v>
      </c>
      <c r="M19" s="24">
        <f t="shared" si="3"/>
        <v>0.49666092812688151</v>
      </c>
      <c r="N19" s="21">
        <v>985502712.58000004</v>
      </c>
      <c r="O19" s="24">
        <f t="shared" si="4"/>
        <v>0.30273604824717693</v>
      </c>
      <c r="P19" s="21">
        <v>985502712.58000004</v>
      </c>
      <c r="Q19" s="24">
        <f t="shared" si="5"/>
        <v>0.30273604824717693</v>
      </c>
    </row>
    <row r="20" spans="1:17" x14ac:dyDescent="0.2">
      <c r="A20" s="3" t="s">
        <v>54</v>
      </c>
      <c r="B20" s="3"/>
      <c r="C20" s="3"/>
      <c r="D20" s="3"/>
      <c r="E20" s="22">
        <f>SUM(E18:E19)</f>
        <v>3259320000</v>
      </c>
      <c r="F20" s="22">
        <f t="shared" ref="F20:P20" si="7">SUM(F18:F19)</f>
        <v>189539600</v>
      </c>
      <c r="G20" s="25">
        <f t="shared" si="0"/>
        <v>5.8153111692009374E-2</v>
      </c>
      <c r="H20" s="22">
        <f t="shared" si="7"/>
        <v>2992839468.23</v>
      </c>
      <c r="I20" s="25">
        <f t="shared" si="1"/>
        <v>0.91824045145306388</v>
      </c>
      <c r="J20" s="22">
        <f t="shared" si="7"/>
        <v>76940931.769999996</v>
      </c>
      <c r="K20" s="25">
        <f t="shared" si="2"/>
        <v>2.3606436854926794E-2</v>
      </c>
      <c r="L20" s="22">
        <f t="shared" si="7"/>
        <v>1616790252.55</v>
      </c>
      <c r="M20" s="25">
        <f t="shared" si="3"/>
        <v>0.49605140107445722</v>
      </c>
      <c r="N20" s="22">
        <f t="shared" si="7"/>
        <v>985502712.58000004</v>
      </c>
      <c r="O20" s="25">
        <f t="shared" si="4"/>
        <v>0.30236451547562071</v>
      </c>
      <c r="P20" s="22">
        <f t="shared" si="7"/>
        <v>985502712.58000004</v>
      </c>
      <c r="Q20" s="25">
        <f t="shared" si="5"/>
        <v>0.30236451547562071</v>
      </c>
    </row>
    <row r="21" spans="1:17" x14ac:dyDescent="0.2">
      <c r="A21" s="7"/>
      <c r="B21" s="8"/>
      <c r="C21" s="8"/>
      <c r="D21" s="9"/>
      <c r="E21" s="27"/>
      <c r="F21" s="27"/>
      <c r="G21" s="28"/>
      <c r="H21" s="27"/>
      <c r="I21" s="28"/>
      <c r="J21" s="27"/>
      <c r="K21" s="28"/>
      <c r="L21" s="27"/>
      <c r="M21" s="28"/>
      <c r="N21" s="27"/>
      <c r="O21" s="28"/>
      <c r="P21" s="27"/>
      <c r="Q21" s="28"/>
    </row>
    <row r="22" spans="1:17" x14ac:dyDescent="0.2">
      <c r="A22" s="1" t="s">
        <v>55</v>
      </c>
      <c r="B22" s="1"/>
      <c r="C22" s="11"/>
      <c r="D22" s="12"/>
      <c r="E22" s="10"/>
      <c r="F22" s="10"/>
      <c r="G22" s="29"/>
      <c r="H22" s="10"/>
      <c r="I22" s="29"/>
      <c r="J22" s="10"/>
      <c r="K22" s="29"/>
      <c r="L22" s="10"/>
      <c r="M22" s="29"/>
      <c r="N22" s="10"/>
      <c r="O22" s="29"/>
      <c r="P22" s="10"/>
      <c r="Q22" s="29"/>
    </row>
    <row r="23" spans="1:17" ht="25.5" x14ac:dyDescent="0.2">
      <c r="A23" s="6" t="s">
        <v>40</v>
      </c>
      <c r="B23" s="6" t="s">
        <v>41</v>
      </c>
      <c r="C23" s="6" t="s">
        <v>6</v>
      </c>
      <c r="D23" s="6" t="s">
        <v>42</v>
      </c>
      <c r="E23" s="6" t="s">
        <v>43</v>
      </c>
      <c r="F23" s="6" t="s">
        <v>44</v>
      </c>
      <c r="G23" s="6" t="s">
        <v>34</v>
      </c>
      <c r="H23" s="6" t="s">
        <v>7</v>
      </c>
      <c r="I23" s="6" t="s">
        <v>35</v>
      </c>
      <c r="J23" s="6" t="s">
        <v>45</v>
      </c>
      <c r="K23" s="6" t="s">
        <v>46</v>
      </c>
      <c r="L23" s="6" t="s">
        <v>47</v>
      </c>
      <c r="M23" s="6" t="s">
        <v>48</v>
      </c>
      <c r="N23" s="6" t="s">
        <v>49</v>
      </c>
      <c r="O23" s="6" t="s">
        <v>50</v>
      </c>
      <c r="P23" s="6" t="s">
        <v>51</v>
      </c>
      <c r="Q23" s="6" t="s">
        <v>36</v>
      </c>
    </row>
    <row r="24" spans="1:17" ht="25.5" x14ac:dyDescent="0.2">
      <c r="A24" s="18" t="s">
        <v>26</v>
      </c>
      <c r="B24" s="19" t="s">
        <v>9</v>
      </c>
      <c r="C24" s="19" t="s">
        <v>27</v>
      </c>
      <c r="D24" s="20" t="s">
        <v>28</v>
      </c>
      <c r="E24" s="21">
        <v>37000000</v>
      </c>
      <c r="F24" s="21">
        <v>0</v>
      </c>
      <c r="G24" s="24">
        <f t="shared" si="0"/>
        <v>0</v>
      </c>
      <c r="H24" s="21">
        <v>0</v>
      </c>
      <c r="I24" s="24">
        <f t="shared" si="1"/>
        <v>0</v>
      </c>
      <c r="J24" s="21">
        <v>37000000</v>
      </c>
      <c r="K24" s="24">
        <f t="shared" si="2"/>
        <v>1</v>
      </c>
      <c r="L24" s="21">
        <v>0</v>
      </c>
      <c r="M24" s="24">
        <f t="shared" si="3"/>
        <v>0</v>
      </c>
      <c r="N24" s="21">
        <v>0</v>
      </c>
      <c r="O24" s="24">
        <f t="shared" si="4"/>
        <v>0</v>
      </c>
      <c r="P24" s="21">
        <v>0</v>
      </c>
      <c r="Q24" s="24">
        <f t="shared" si="5"/>
        <v>0</v>
      </c>
    </row>
    <row r="25" spans="1:17" x14ac:dyDescent="0.2">
      <c r="A25" s="33" t="s">
        <v>56</v>
      </c>
      <c r="B25" s="33"/>
      <c r="C25" s="33"/>
      <c r="D25" s="33"/>
      <c r="E25" s="22">
        <f>+E24+E20+E14</f>
        <v>8953960000</v>
      </c>
      <c r="F25" s="22">
        <f>+F24+F20+F14</f>
        <v>243471600</v>
      </c>
      <c r="G25" s="25">
        <f t="shared" si="0"/>
        <v>2.7191499626980687E-2</v>
      </c>
      <c r="H25" s="22">
        <f>+H24+H20+H14</f>
        <v>8533852389.9899998</v>
      </c>
      <c r="I25" s="25">
        <f t="shared" si="1"/>
        <v>0.95308136176507374</v>
      </c>
      <c r="J25" s="22">
        <f>+J24+J20+J14</f>
        <v>176636010.00999999</v>
      </c>
      <c r="K25" s="25">
        <f t="shared" si="2"/>
        <v>1.9727138607945532E-2</v>
      </c>
      <c r="L25" s="22">
        <f>+L24+L20+L14</f>
        <v>5178500517.5500002</v>
      </c>
      <c r="M25" s="25">
        <f t="shared" si="3"/>
        <v>0.57834751523906747</v>
      </c>
      <c r="N25" s="22">
        <f>+N24+N20+N14</f>
        <v>4026478529.5799999</v>
      </c>
      <c r="O25" s="25">
        <f t="shared" si="4"/>
        <v>0.44968690161448116</v>
      </c>
      <c r="P25" s="22">
        <f>+P24+P20+P14</f>
        <v>4026478529.5799999</v>
      </c>
      <c r="Q25" s="25">
        <f t="shared" si="5"/>
        <v>0.44968690161448116</v>
      </c>
    </row>
    <row r="26" spans="1:17" x14ac:dyDescent="0.2">
      <c r="A26" s="7"/>
      <c r="B26" s="8"/>
      <c r="C26" s="8"/>
      <c r="D26" s="9"/>
      <c r="E26" s="27"/>
      <c r="F26" s="27"/>
      <c r="G26" s="28"/>
      <c r="H26" s="27"/>
      <c r="I26" s="28"/>
      <c r="J26" s="27"/>
      <c r="K26" s="28"/>
      <c r="L26" s="27"/>
      <c r="M26" s="28"/>
      <c r="N26" s="27"/>
      <c r="O26" s="28"/>
      <c r="P26" s="27"/>
      <c r="Q26" s="28"/>
    </row>
    <row r="27" spans="1:17" x14ac:dyDescent="0.2">
      <c r="A27" s="13" t="s">
        <v>57</v>
      </c>
      <c r="B27" s="11"/>
      <c r="C27" s="11"/>
      <c r="D27" s="12"/>
      <c r="E27" s="10"/>
      <c r="F27" s="10"/>
      <c r="G27" s="29"/>
      <c r="H27" s="10"/>
      <c r="I27" s="29"/>
      <c r="J27" s="10"/>
      <c r="K27" s="29"/>
      <c r="L27" s="10"/>
      <c r="M27" s="29"/>
      <c r="N27" s="10"/>
      <c r="O27" s="29"/>
      <c r="P27" s="10"/>
      <c r="Q27" s="29"/>
    </row>
    <row r="28" spans="1:17" ht="25.5" x14ac:dyDescent="0.2">
      <c r="A28" s="6" t="s">
        <v>40</v>
      </c>
      <c r="B28" s="6" t="s">
        <v>41</v>
      </c>
      <c r="C28" s="6" t="s">
        <v>6</v>
      </c>
      <c r="D28" s="6" t="s">
        <v>42</v>
      </c>
      <c r="E28" s="6" t="s">
        <v>43</v>
      </c>
      <c r="F28" s="6" t="s">
        <v>44</v>
      </c>
      <c r="G28" s="6" t="s">
        <v>34</v>
      </c>
      <c r="H28" s="6" t="s">
        <v>7</v>
      </c>
      <c r="I28" s="6" t="s">
        <v>35</v>
      </c>
      <c r="J28" s="6" t="s">
        <v>45</v>
      </c>
      <c r="K28" s="6" t="s">
        <v>46</v>
      </c>
      <c r="L28" s="6" t="s">
        <v>47</v>
      </c>
      <c r="M28" s="6" t="s">
        <v>48</v>
      </c>
      <c r="N28" s="6" t="s">
        <v>49</v>
      </c>
      <c r="O28" s="6" t="s">
        <v>50</v>
      </c>
      <c r="P28" s="6" t="s">
        <v>51</v>
      </c>
      <c r="Q28" s="6" t="s">
        <v>36</v>
      </c>
    </row>
    <row r="29" spans="1:17" ht="38.25" x14ac:dyDescent="0.2">
      <c r="A29" s="18" t="s">
        <v>29</v>
      </c>
      <c r="B29" s="19" t="s">
        <v>9</v>
      </c>
      <c r="C29" s="19" t="s">
        <v>10</v>
      </c>
      <c r="D29" s="20" t="s">
        <v>30</v>
      </c>
      <c r="E29" s="21">
        <v>4278960000</v>
      </c>
      <c r="F29" s="21">
        <v>10000000</v>
      </c>
      <c r="G29" s="24">
        <f t="shared" si="0"/>
        <v>2.3370164712920895E-3</v>
      </c>
      <c r="H29" s="21">
        <v>4226111911.0700002</v>
      </c>
      <c r="I29" s="24">
        <f t="shared" si="1"/>
        <v>0.98764931456942817</v>
      </c>
      <c r="J29" s="21">
        <v>42848088.93</v>
      </c>
      <c r="K29" s="24">
        <f t="shared" si="2"/>
        <v>1.0013668959279826E-2</v>
      </c>
      <c r="L29" s="21">
        <v>4199551035.0700002</v>
      </c>
      <c r="M29" s="24">
        <f t="shared" si="3"/>
        <v>0.98144199409903343</v>
      </c>
      <c r="N29" s="21">
        <v>2228053173</v>
      </c>
      <c r="O29" s="24">
        <f t="shared" si="4"/>
        <v>0.52069969642156033</v>
      </c>
      <c r="P29" s="21">
        <v>2228053173</v>
      </c>
      <c r="Q29" s="24">
        <f t="shared" si="5"/>
        <v>0.52069969642156033</v>
      </c>
    </row>
    <row r="30" spans="1:17" ht="38.25" x14ac:dyDescent="0.2">
      <c r="A30" s="18" t="s">
        <v>29</v>
      </c>
      <c r="B30" s="19" t="s">
        <v>9</v>
      </c>
      <c r="C30" s="19" t="s">
        <v>31</v>
      </c>
      <c r="D30" s="20" t="s">
        <v>30</v>
      </c>
      <c r="E30" s="21">
        <v>5721040000</v>
      </c>
      <c r="F30" s="21">
        <v>358000000</v>
      </c>
      <c r="G30" s="24">
        <f t="shared" si="0"/>
        <v>6.2576035126480495E-2</v>
      </c>
      <c r="H30" s="21">
        <v>5104184860.7600002</v>
      </c>
      <c r="I30" s="24">
        <f t="shared" si="1"/>
        <v>0.89217779647756357</v>
      </c>
      <c r="J30" s="21">
        <v>258855139.24000001</v>
      </c>
      <c r="K30" s="24">
        <f t="shared" si="2"/>
        <v>4.524616839595598E-2</v>
      </c>
      <c r="L30" s="21">
        <v>4288313727.7600002</v>
      </c>
      <c r="M30" s="24">
        <f t="shared" si="3"/>
        <v>0.74956891190412933</v>
      </c>
      <c r="N30" s="21">
        <v>2271900508.2600002</v>
      </c>
      <c r="O30" s="24">
        <f t="shared" si="4"/>
        <v>0.39711320114175047</v>
      </c>
      <c r="P30" s="21">
        <v>2271900508.2600002</v>
      </c>
      <c r="Q30" s="24">
        <f t="shared" si="5"/>
        <v>0.39711320114175047</v>
      </c>
    </row>
    <row r="31" spans="1:17" ht="38.25" x14ac:dyDescent="0.2">
      <c r="A31" s="18" t="s">
        <v>29</v>
      </c>
      <c r="B31" s="19" t="s">
        <v>32</v>
      </c>
      <c r="C31" s="19" t="s">
        <v>33</v>
      </c>
      <c r="D31" s="20" t="s">
        <v>30</v>
      </c>
      <c r="E31" s="21">
        <v>1041795000</v>
      </c>
      <c r="F31" s="21">
        <v>0</v>
      </c>
      <c r="G31" s="24">
        <f t="shared" si="0"/>
        <v>0</v>
      </c>
      <c r="H31" s="21">
        <v>1023017789</v>
      </c>
      <c r="I31" s="24">
        <f t="shared" si="1"/>
        <v>0.98197609798472829</v>
      </c>
      <c r="J31" s="21">
        <v>18777211</v>
      </c>
      <c r="K31" s="24">
        <f t="shared" si="2"/>
        <v>1.8023902015271719E-2</v>
      </c>
      <c r="L31" s="21">
        <v>987017788.79999995</v>
      </c>
      <c r="M31" s="24">
        <f t="shared" si="3"/>
        <v>0.94742035506025657</v>
      </c>
      <c r="N31" s="21">
        <v>410711086.06999999</v>
      </c>
      <c r="O31" s="24">
        <f t="shared" si="4"/>
        <v>0.39423407298940771</v>
      </c>
      <c r="P31" s="21">
        <v>410711086.06999999</v>
      </c>
      <c r="Q31" s="24">
        <f t="shared" si="5"/>
        <v>0.39423407298940771</v>
      </c>
    </row>
    <row r="32" spans="1:17" x14ac:dyDescent="0.2">
      <c r="A32" s="33" t="s">
        <v>58</v>
      </c>
      <c r="B32" s="33"/>
      <c r="C32" s="33"/>
      <c r="D32" s="23"/>
      <c r="E32" s="22">
        <f>SUM(E29:E31)</f>
        <v>11041795000</v>
      </c>
      <c r="F32" s="22">
        <f t="shared" ref="F32:P32" si="8">SUM(F29:F31)</f>
        <v>368000000</v>
      </c>
      <c r="G32" s="25">
        <f t="shared" si="0"/>
        <v>3.3327914528389631E-2</v>
      </c>
      <c r="H32" s="22">
        <f t="shared" si="8"/>
        <v>10353314560.83</v>
      </c>
      <c r="I32" s="25">
        <f t="shared" si="1"/>
        <v>0.93764777926324483</v>
      </c>
      <c r="J32" s="22">
        <f t="shared" si="8"/>
        <v>320480439.17000002</v>
      </c>
      <c r="K32" s="25">
        <f t="shared" si="2"/>
        <v>2.9024306208365581E-2</v>
      </c>
      <c r="L32" s="22">
        <f t="shared" si="8"/>
        <v>9474882551.6299992</v>
      </c>
      <c r="M32" s="25">
        <f t="shared" si="3"/>
        <v>0.85809259741101873</v>
      </c>
      <c r="N32" s="22">
        <f t="shared" si="8"/>
        <v>4910664767.3299999</v>
      </c>
      <c r="O32" s="25">
        <f t="shared" si="4"/>
        <v>0.44473428163899076</v>
      </c>
      <c r="P32" s="22">
        <f t="shared" si="8"/>
        <v>4910664767.3299999</v>
      </c>
      <c r="Q32" s="25">
        <f t="shared" si="5"/>
        <v>0.44473428163899076</v>
      </c>
    </row>
    <row r="33" spans="1:17" x14ac:dyDescent="0.2">
      <c r="A33" s="14"/>
      <c r="B33" s="15"/>
      <c r="C33" s="16"/>
      <c r="D33" s="30"/>
      <c r="E33" s="31"/>
      <c r="F33" s="31"/>
      <c r="G33" s="32"/>
      <c r="H33" s="31"/>
      <c r="I33" s="32"/>
      <c r="J33" s="31"/>
      <c r="K33" s="32"/>
      <c r="L33" s="31"/>
      <c r="M33" s="32"/>
      <c r="N33" s="31"/>
      <c r="O33" s="32"/>
      <c r="P33" s="31"/>
      <c r="Q33" s="32"/>
    </row>
    <row r="34" spans="1:17" x14ac:dyDescent="0.2">
      <c r="A34" s="33" t="s">
        <v>59</v>
      </c>
      <c r="B34" s="33"/>
      <c r="C34" s="33"/>
      <c r="D34" s="23" t="s">
        <v>1</v>
      </c>
      <c r="E34" s="22">
        <v>19995755000</v>
      </c>
      <c r="F34" s="22">
        <v>611471600</v>
      </c>
      <c r="G34" s="25">
        <f t="shared" si="0"/>
        <v>3.0580070619989092E-2</v>
      </c>
      <c r="H34" s="22">
        <v>18887166950.82</v>
      </c>
      <c r="I34" s="25">
        <f t="shared" si="1"/>
        <v>0.94455883015269992</v>
      </c>
      <c r="J34" s="22">
        <v>497116449.18000001</v>
      </c>
      <c r="K34" s="25">
        <f t="shared" si="2"/>
        <v>2.4861099227310998E-2</v>
      </c>
      <c r="L34" s="22">
        <v>14653383069.18</v>
      </c>
      <c r="M34" s="25">
        <f t="shared" si="3"/>
        <v>0.73282469550062002</v>
      </c>
      <c r="N34" s="22">
        <v>8937143296.9099998</v>
      </c>
      <c r="O34" s="25">
        <f t="shared" si="4"/>
        <v>0.44695203041395537</v>
      </c>
      <c r="P34" s="22">
        <v>8937143296.9099998</v>
      </c>
      <c r="Q34" s="25">
        <f t="shared" si="5"/>
        <v>0.44695203041395537</v>
      </c>
    </row>
    <row r="35" spans="1:17" ht="0" hidden="1" customHeight="1" x14ac:dyDescent="0.2"/>
    <row r="36" spans="1:17" ht="13.5" customHeight="1" x14ac:dyDescent="0.2"/>
  </sheetData>
  <mergeCells count="11">
    <mergeCell ref="A25:D25"/>
    <mergeCell ref="A32:C32"/>
    <mergeCell ref="A34:C34"/>
    <mergeCell ref="A6:C6"/>
    <mergeCell ref="A14:D14"/>
    <mergeCell ref="A16:C16"/>
    <mergeCell ref="A20:D20"/>
    <mergeCell ref="A22:B22"/>
    <mergeCell ref="C1:M3"/>
    <mergeCell ref="N1:Q3"/>
    <mergeCell ref="A5:B5"/>
  </mergeCells>
  <printOptions horizontalCentered="1"/>
  <pageMargins left="0.39370078740157483" right="0.59055118110236227" top="0.39370078740157483" bottom="0.39370078740157483" header="0.78740157480314965" footer="0.78740157480314965"/>
  <pageSetup paperSize="190" scale="71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Andrés Humberto Gómez Cifuentes</cp:lastModifiedBy>
  <cp:lastPrinted>2016-08-01T14:26:30Z</cp:lastPrinted>
  <dcterms:created xsi:type="dcterms:W3CDTF">2016-08-01T14:19:03Z</dcterms:created>
  <dcterms:modified xsi:type="dcterms:W3CDTF">2016-08-01T14:31:20Z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