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sGomez\Humberto.gomez\BK\Escritorio\CCE2016\Presupuesto\Ejecución\Abril\"/>
    </mc:Choice>
  </mc:AlternateContent>
  <bookViews>
    <workbookView xWindow="0" yWindow="0" windowWidth="20325" windowHeight="9435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H21" i="1" l="1"/>
  <c r="L33" i="1" l="1"/>
  <c r="P35" i="1" l="1"/>
  <c r="P32" i="1"/>
  <c r="P31" i="1"/>
  <c r="P30" i="1"/>
  <c r="P24" i="1"/>
  <c r="P19" i="1"/>
  <c r="P18" i="1"/>
  <c r="P13" i="1"/>
  <c r="P12" i="1"/>
  <c r="P11" i="1"/>
  <c r="P10" i="1"/>
  <c r="P9" i="1"/>
  <c r="P8" i="1"/>
  <c r="M35" i="1"/>
  <c r="M32" i="1"/>
  <c r="M31" i="1"/>
  <c r="M30" i="1"/>
  <c r="M24" i="1"/>
  <c r="M19" i="1"/>
  <c r="M18" i="1"/>
  <c r="M13" i="1"/>
  <c r="M12" i="1"/>
  <c r="M11" i="1"/>
  <c r="M10" i="1"/>
  <c r="M9" i="1"/>
  <c r="M8" i="1"/>
  <c r="N14" i="1"/>
  <c r="N20" i="1"/>
  <c r="N33" i="1"/>
  <c r="K35" i="1"/>
  <c r="K32" i="1"/>
  <c r="K31" i="1"/>
  <c r="K30" i="1"/>
  <c r="K24" i="1"/>
  <c r="K19" i="1"/>
  <c r="K18" i="1"/>
  <c r="K13" i="1"/>
  <c r="K12" i="1"/>
  <c r="K11" i="1"/>
  <c r="K10" i="1"/>
  <c r="K9" i="1"/>
  <c r="K8" i="1"/>
  <c r="I35" i="1"/>
  <c r="I32" i="1"/>
  <c r="I31" i="1"/>
  <c r="I30" i="1"/>
  <c r="I24" i="1"/>
  <c r="I19" i="1"/>
  <c r="I18" i="1"/>
  <c r="I13" i="1"/>
  <c r="I12" i="1"/>
  <c r="I11" i="1"/>
  <c r="I10" i="1"/>
  <c r="I9" i="1"/>
  <c r="I8" i="1"/>
  <c r="G35" i="1"/>
  <c r="G32" i="1"/>
  <c r="G31" i="1"/>
  <c r="G30" i="1"/>
  <c r="G24" i="1"/>
  <c r="G19" i="1"/>
  <c r="G18" i="1"/>
  <c r="G13" i="1"/>
  <c r="G12" i="1"/>
  <c r="G11" i="1"/>
  <c r="G10" i="1"/>
  <c r="G9" i="1"/>
  <c r="G8" i="1"/>
  <c r="O33" i="1"/>
  <c r="J33" i="1"/>
  <c r="H33" i="1"/>
  <c r="F33" i="1"/>
  <c r="E33" i="1"/>
  <c r="O20" i="1"/>
  <c r="L20" i="1"/>
  <c r="J20" i="1"/>
  <c r="H20" i="1"/>
  <c r="F20" i="1"/>
  <c r="E20" i="1"/>
  <c r="O14" i="1"/>
  <c r="L14" i="1"/>
  <c r="J14" i="1"/>
  <c r="H14" i="1"/>
  <c r="F14" i="1"/>
  <c r="E14" i="1"/>
  <c r="P20" i="1" l="1"/>
  <c r="M33" i="1"/>
  <c r="P33" i="1"/>
  <c r="P14" i="1"/>
  <c r="E26" i="1"/>
  <c r="G14" i="1"/>
  <c r="M20" i="1"/>
  <c r="M14" i="1"/>
  <c r="N26" i="1"/>
  <c r="I33" i="1"/>
  <c r="G33" i="1"/>
  <c r="K20" i="1"/>
  <c r="I20" i="1"/>
  <c r="K14" i="1"/>
  <c r="K33" i="1"/>
  <c r="I14" i="1"/>
  <c r="F26" i="1"/>
  <c r="H26" i="1"/>
  <c r="J26" i="1"/>
  <c r="L26" i="1"/>
  <c r="O26" i="1"/>
  <c r="G20" i="1"/>
  <c r="P26" i="1" l="1"/>
  <c r="M26" i="1"/>
  <c r="I26" i="1"/>
  <c r="K26" i="1"/>
  <c r="G26" i="1"/>
</calcChain>
</file>

<file path=xl/sharedStrings.xml><?xml version="1.0" encoding="utf-8"?>
<sst xmlns="http://schemas.openxmlformats.org/spreadsheetml/2006/main" count="130" uniqueCount="59">
  <si>
    <t>Año Fiscal:</t>
  </si>
  <si>
    <t/>
  </si>
  <si>
    <t>Vigencia:</t>
  </si>
  <si>
    <t>Actual</t>
  </si>
  <si>
    <t>Periodo:</t>
  </si>
  <si>
    <t>Enero-Abril</t>
  </si>
  <si>
    <t>REC</t>
  </si>
  <si>
    <t>CDP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</si>
  <si>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</si>
  <si>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</si>
  <si>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</si>
  <si>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</si>
  <si>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</si>
  <si>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</si>
  <si>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</si>
  <si>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</si>
  <si>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</si>
  <si>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</si>
  <si>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</si>
  <si>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</si>
  <si>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</si>
  <si>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</si>
  <si>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</si>
  <si>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</si>
  <si>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</si>
  <si>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</si>
  <si>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</si>
  <si>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</si>
  <si>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CUOTA DE AUDITAJE CONTRANAL</t>
  </si>
  <si>
    <t>C-520-1000-1</t>
  </si>
  <si>
    <t>FORTALECIMIENTO DE LA CONTRATACIÓN PÚBLICA NACIONAL</t>
  </si>
  <si>
    <t>14</t>
  </si>
  <si>
    <t>Propios</t>
  </si>
  <si>
    <t>21</t>
  </si>
  <si>
    <t>% CDPs</t>
  </si>
  <si>
    <t>% Pago</t>
  </si>
  <si>
    <t>Colombia Compra Eficiente 
Ejecución Presupuestal a 30 de Abril de 2016</t>
  </si>
  <si>
    <t>Funcionamiento</t>
  </si>
  <si>
    <t>Gastos de Personal</t>
  </si>
  <si>
    <t>Rubro</t>
  </si>
  <si>
    <t>Fuente</t>
  </si>
  <si>
    <t>Descripción</t>
  </si>
  <si>
    <t>Apr. Vigente</t>
  </si>
  <si>
    <t>Apr. Bloqueada</t>
  </si>
  <si>
    <t>% Apr Bloqueada</t>
  </si>
  <si>
    <t>Apr. Disponible</t>
  </si>
  <si>
    <t>% Apr. Disp.</t>
  </si>
  <si>
    <t>Compromiso</t>
  </si>
  <si>
    <t>% Comp.</t>
  </si>
  <si>
    <t>Obligación</t>
  </si>
  <si>
    <t>Pago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</si>
  <si>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</si>
  <si>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</si>
  <si>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</si>
  <si>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</si>
  <si>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</si>
  <si>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</si>
  <si>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Total Inversión</t>
  </si>
  <si>
    <t>Total Presupuesto 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</si>
</sst>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2" borderId="10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4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vertical="center" wrapText="1" readingOrder="1"/>
    </xf>
    <xf numFmtId="0" fontId="2" fillId="0" borderId="10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9" fontId="5" fillId="0" borderId="0" xfId="1" applyFont="1" applyFill="1" applyBorder="1"/>
    <xf numFmtId="164" fontId="6" fillId="0" borderId="11" xfId="0" applyNumberFormat="1" applyFont="1" applyFill="1" applyBorder="1" applyAlignment="1">
      <alignment horizontal="right" vertical="center" wrapText="1" readingOrder="1"/>
    </xf>
    <xf numFmtId="10" fontId="6" fillId="0" borderId="11" xfId="1" applyNumberFormat="1" applyFont="1" applyFill="1" applyBorder="1" applyAlignment="1">
      <alignment horizontal="right" vertical="center" wrapText="1" readingOrder="1"/>
    </xf>
    <xf numFmtId="9" fontId="6" fillId="0" borderId="11" xfId="1" applyFont="1" applyFill="1" applyBorder="1" applyAlignment="1">
      <alignment horizontal="right" vertical="center" wrapText="1" readingOrder="1"/>
    </xf>
    <xf numFmtId="164" fontId="6" fillId="0" borderId="12" xfId="0" applyNumberFormat="1" applyFont="1" applyFill="1" applyBorder="1" applyAlignment="1">
      <alignment horizontal="right" vertical="center" wrapText="1" readingOrder="1"/>
    </xf>
    <xf numFmtId="10" fontId="6" fillId="0" borderId="12" xfId="1" applyNumberFormat="1" applyFont="1" applyFill="1" applyBorder="1" applyAlignment="1">
      <alignment horizontal="right" vertical="center" wrapText="1" readingOrder="1"/>
    </xf>
    <xf numFmtId="9" fontId="6" fillId="0" borderId="12" xfId="1" applyFont="1" applyFill="1" applyBorder="1" applyAlignment="1">
      <alignment horizontal="right" vertical="center" wrapText="1" readingOrder="1"/>
    </xf>
    <xf numFmtId="0" fontId="3" fillId="2" borderId="13" xfId="0" applyNumberFormat="1" applyFont="1" applyFill="1" applyBorder="1" applyAlignment="1">
      <alignment horizontal="center" vertical="center" wrapText="1" readingOrder="1"/>
    </xf>
    <xf numFmtId="164" fontId="6" fillId="0" borderId="0" xfId="0" applyNumberFormat="1" applyFont="1" applyFill="1" applyBorder="1" applyAlignment="1">
      <alignment horizontal="right" vertical="center" wrapText="1" readingOrder="1"/>
    </xf>
    <xf numFmtId="10" fontId="6" fillId="0" borderId="0" xfId="1" applyNumberFormat="1" applyFont="1" applyFill="1" applyBorder="1" applyAlignment="1">
      <alignment horizontal="right" vertical="center" wrapText="1" readingOrder="1"/>
    </xf>
    <xf numFmtId="9" fontId="6" fillId="0" borderId="0" xfId="1" applyFont="1" applyFill="1" applyBorder="1" applyAlignment="1">
      <alignment horizontal="right" vertical="center" wrapText="1" readingOrder="1"/>
    </xf>
    <xf numFmtId="0" fontId="6" fillId="0" borderId="12" xfId="0" applyNumberFormat="1" applyFont="1" applyFill="1" applyBorder="1" applyAlignment="1">
      <alignment vertical="center" wrapText="1" readingOrder="1"/>
    </xf>
    <xf numFmtId="0" fontId="6" fillId="0" borderId="12" xfId="0" applyNumberFormat="1" applyFont="1" applyFill="1" applyBorder="1" applyAlignment="1">
      <alignment horizontal="center" vertical="center" wrapText="1" readingOrder="1"/>
    </xf>
    <xf numFmtId="0" fontId="6" fillId="0" borderId="12" xfId="0" applyNumberFormat="1" applyFont="1" applyFill="1" applyBorder="1" applyAlignment="1">
      <alignment horizontal="left" vertical="center" wrapText="1" readingOrder="1"/>
    </xf>
    <xf numFmtId="0" fontId="6" fillId="0" borderId="0" xfId="0" applyNumberFormat="1" applyFont="1" applyFill="1" applyBorder="1" applyAlignment="1">
      <alignment horizontal="left" vertical="center" wrapText="1" readingOrder="1"/>
    </xf>
    <xf numFmtId="0" fontId="6" fillId="0" borderId="10" xfId="0" applyNumberFormat="1" applyFont="1" applyFill="1" applyBorder="1" applyAlignment="1">
      <alignment vertical="center" wrapText="1" readingOrder="1"/>
    </xf>
    <xf numFmtId="0" fontId="6" fillId="0" borderId="10" xfId="0" applyNumberFormat="1" applyFont="1" applyFill="1" applyBorder="1" applyAlignment="1">
      <alignment horizontal="center" vertical="center" wrapText="1" readingOrder="1"/>
    </xf>
    <xf numFmtId="0" fontId="6" fillId="0" borderId="10" xfId="0" applyNumberFormat="1" applyFont="1" applyFill="1" applyBorder="1" applyAlignment="1">
      <alignment horizontal="left" vertical="center" wrapText="1" readingOrder="1"/>
    </xf>
    <xf numFmtId="164" fontId="6" fillId="0" borderId="10" xfId="0" applyNumberFormat="1" applyFont="1" applyFill="1" applyBorder="1" applyAlignment="1">
      <alignment horizontal="right" vertical="center" wrapText="1" readingOrder="1"/>
    </xf>
    <xf numFmtId="10" fontId="6" fillId="0" borderId="10" xfId="1" applyNumberFormat="1" applyFont="1" applyFill="1" applyBorder="1" applyAlignment="1">
      <alignment horizontal="right" vertical="center" wrapText="1" readingOrder="1"/>
    </xf>
    <xf numFmtId="164" fontId="7" fillId="2" borderId="10" xfId="0" applyNumberFormat="1" applyFont="1" applyFill="1" applyBorder="1" applyAlignment="1">
      <alignment horizontal="right" vertical="center" wrapText="1" readingOrder="1"/>
    </xf>
    <xf numFmtId="10" fontId="7" fillId="2" borderId="10" xfId="1" applyNumberFormat="1" applyFont="1" applyFill="1" applyBorder="1" applyAlignment="1">
      <alignment horizontal="right" vertical="center" wrapText="1" readingOrder="1"/>
    </xf>
    <xf numFmtId="164" fontId="7" fillId="2" borderId="1" xfId="0" applyNumberFormat="1" applyFont="1" applyFill="1" applyBorder="1" applyAlignment="1">
      <alignment horizontal="right" vertical="center" wrapText="1" readingOrder="1"/>
    </xf>
    <xf numFmtId="10" fontId="7" fillId="2" borderId="1" xfId="1" applyNumberFormat="1" applyFont="1" applyFill="1" applyBorder="1" applyAlignment="1">
      <alignment horizontal="right" vertical="center" wrapText="1" readingOrder="1"/>
    </xf>
    <xf numFmtId="0" fontId="7" fillId="2" borderId="10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0" fontId="2" fillId="0" borderId="7" xfId="0" applyNumberFormat="1" applyFont="1" applyFill="1" applyBorder="1" applyAlignment="1">
      <alignment horizontal="center" vertical="center" wrapText="1" readingOrder="1"/>
    </xf>
    <xf numFmtId="0" fontId="2" fillId="0" borderId="8" xfId="0" applyNumberFormat="1" applyFont="1" applyFill="1" applyBorder="1" applyAlignment="1">
      <alignment horizontal="center" vertical="center" wrapText="1" readingOrder="1"/>
    </xf>
    <xf numFmtId="0" fontId="2" fillId="0" borderId="9" xfId="0" applyNumberFormat="1" applyFont="1" applyFill="1" applyBorder="1" applyAlignment="1">
      <alignment horizontal="center" vertical="center" wrapText="1" readingOrder="1"/>
    </xf>
    <xf numFmtId="164" fontId="3" fillId="2" borderId="10" xfId="0" applyNumberFormat="1" applyFont="1" applyFill="1" applyBorder="1" applyAlignment="1">
      <alignment horizontal="left" vertical="center" wrapText="1" readingOrder="1"/>
    </xf>
    <xf numFmtId="0" fontId="3" fillId="2" borderId="10" xfId="0" applyNumberFormat="1" applyFont="1" applyFill="1" applyBorder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380999</xdr:colOff>
      <xdr:row>0</xdr:row>
      <xdr:rowOff>76200</xdr:rowOff>
    </xdr:from>
    <xdr:to>
      <xdr:col>15</xdr:col>
      <xdr:colOff>176515</xdr:colOff>
      <xdr:row>2</xdr:row>
      <xdr:rowOff>247650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799" y="76200"/>
          <a:ext cx="222439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GridLines="0" tabSelected="1" topLeftCell="A16" workbookViewId="0">
      <selection activeCell="H29" sqref="H29"/>
    </sheetView>
  </sheetViews>
  <sheetFormatPr baseColWidth="10" defaultRowHeight="14.25" x14ac:dyDescent="0.2"/>
  <cols>
    <col min="1" max="1" width="10.5703125" style="9" bestFit="1" customWidth="1"/>
    <col min="2" max="2" width="6.42578125" style="9" bestFit="1" customWidth="1"/>
    <col min="3" max="3" width="4.28515625" style="9" bestFit="1" customWidth="1"/>
    <col min="4" max="4" width="26" style="9" bestFit="1" customWidth="1"/>
    <col min="5" max="5" width="15.140625" style="9" bestFit="1" customWidth="1"/>
    <col min="6" max="6" width="13.28515625" style="9" bestFit="1" customWidth="1"/>
    <col min="7" max="7" width="9.5703125" style="9" bestFit="1" customWidth="1"/>
    <col min="8" max="8" width="15.140625" style="9" bestFit="1" customWidth="1"/>
    <col min="9" max="9" width="7.140625" style="9" bestFit="1" customWidth="1"/>
    <col min="10" max="10" width="14.28515625" style="9" bestFit="1" customWidth="1"/>
    <col min="11" max="11" width="10.42578125" style="9" bestFit="1" customWidth="1"/>
    <col min="12" max="12" width="15.140625" style="9" bestFit="1" customWidth="1"/>
    <col min="13" max="13" width="7.85546875" style="9" bestFit="1" customWidth="1"/>
    <col min="14" max="15" width="14.28515625" style="9" bestFit="1" customWidth="1"/>
    <col min="16" max="16" width="6.85546875" style="9" bestFit="1" customWidth="1"/>
    <col min="17" max="17" width="0" style="9" hidden="1" customWidth="1"/>
    <col min="18" max="18" width="0.42578125" style="9" customWidth="1"/>
    <col min="19" max="16384" width="11.42578125" style="9"/>
  </cols>
  <sheetData>
    <row r="1" spans="1:17" x14ac:dyDescent="0.2">
      <c r="A1" s="8" t="s">
        <v>0</v>
      </c>
      <c r="B1" s="8">
        <v>2016</v>
      </c>
      <c r="C1" s="36" t="s">
        <v>36</v>
      </c>
      <c r="D1" s="37"/>
      <c r="E1" s="37"/>
      <c r="F1" s="37"/>
      <c r="G1" s="37"/>
      <c r="H1" s="37"/>
      <c r="I1" s="37"/>
      <c r="J1" s="37"/>
      <c r="K1" s="37"/>
      <c r="L1" s="38"/>
      <c r="M1" s="36"/>
      <c r="N1" s="37"/>
      <c r="O1" s="37"/>
      <c r="P1" s="38"/>
    </row>
    <row r="2" spans="1:17" x14ac:dyDescent="0.2">
      <c r="A2" s="8" t="s">
        <v>2</v>
      </c>
      <c r="B2" s="8" t="s">
        <v>3</v>
      </c>
      <c r="C2" s="39"/>
      <c r="D2" s="40"/>
      <c r="E2" s="40"/>
      <c r="F2" s="40"/>
      <c r="G2" s="40"/>
      <c r="H2" s="40"/>
      <c r="I2" s="40"/>
      <c r="J2" s="40"/>
      <c r="K2" s="40"/>
      <c r="L2" s="41"/>
      <c r="M2" s="39"/>
      <c r="N2" s="40"/>
      <c r="O2" s="40"/>
      <c r="P2" s="41"/>
    </row>
    <row r="3" spans="1:17" ht="24" x14ac:dyDescent="0.2">
      <c r="A3" s="8" t="s">
        <v>4</v>
      </c>
      <c r="B3" s="8" t="s">
        <v>5</v>
      </c>
      <c r="C3" s="42"/>
      <c r="D3" s="43"/>
      <c r="E3" s="43"/>
      <c r="F3" s="43"/>
      <c r="G3" s="43"/>
      <c r="H3" s="43"/>
      <c r="I3" s="43"/>
      <c r="J3" s="43"/>
      <c r="K3" s="43"/>
      <c r="L3" s="44"/>
      <c r="M3" s="42"/>
      <c r="N3" s="43"/>
      <c r="O3" s="43"/>
      <c r="P3" s="44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7" ht="15" customHeight="1" x14ac:dyDescent="0.2">
      <c r="A5" s="35" t="s">
        <v>37</v>
      </c>
      <c r="B5" s="3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" customHeight="1" x14ac:dyDescent="0.2">
      <c r="A6" s="35" t="s">
        <v>38</v>
      </c>
      <c r="B6" s="35"/>
      <c r="C6" s="3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4" x14ac:dyDescent="0.2">
      <c r="A7" s="2" t="s">
        <v>39</v>
      </c>
      <c r="B7" s="2" t="s">
        <v>40</v>
      </c>
      <c r="C7" s="2" t="s">
        <v>6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7</v>
      </c>
      <c r="I7" s="2" t="s">
        <v>34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35</v>
      </c>
      <c r="Q7" s="17" t="s">
        <v>35</v>
      </c>
    </row>
    <row r="8" spans="1:17" ht="22.5" x14ac:dyDescent="0.2">
      <c r="A8" s="25" t="s">
        <v>8</v>
      </c>
      <c r="B8" s="26" t="s">
        <v>9</v>
      </c>
      <c r="C8" s="26" t="s">
        <v>10</v>
      </c>
      <c r="D8" s="27" t="s">
        <v>11</v>
      </c>
      <c r="E8" s="28">
        <v>2193000000</v>
      </c>
      <c r="F8" s="28">
        <v>0</v>
      </c>
      <c r="G8" s="29">
        <f>+F8/E8</f>
        <v>0</v>
      </c>
      <c r="H8" s="28">
        <v>2193000000</v>
      </c>
      <c r="I8" s="29">
        <f>+H8/E8</f>
        <v>1</v>
      </c>
      <c r="J8" s="28">
        <v>0</v>
      </c>
      <c r="K8" s="29">
        <f>+J8/E8</f>
        <v>0</v>
      </c>
      <c r="L8" s="28">
        <v>799509233</v>
      </c>
      <c r="M8" s="29">
        <f>+L8/E8</f>
        <v>0.3645732936616507</v>
      </c>
      <c r="N8" s="28">
        <v>796490086</v>
      </c>
      <c r="O8" s="28">
        <v>796490086</v>
      </c>
      <c r="P8" s="29">
        <f>+O8/E8</f>
        <v>0.36319657364341085</v>
      </c>
    </row>
    <row r="9" spans="1:17" x14ac:dyDescent="0.2">
      <c r="A9" s="25" t="s">
        <v>12</v>
      </c>
      <c r="B9" s="26" t="s">
        <v>9</v>
      </c>
      <c r="C9" s="26" t="s">
        <v>10</v>
      </c>
      <c r="D9" s="27" t="s">
        <v>13</v>
      </c>
      <c r="E9" s="28">
        <v>506000000</v>
      </c>
      <c r="F9" s="28">
        <v>0</v>
      </c>
      <c r="G9" s="29">
        <f t="shared" ref="G9:G35" si="0">+F9/E9</f>
        <v>0</v>
      </c>
      <c r="H9" s="28">
        <v>506000000</v>
      </c>
      <c r="I9" s="29">
        <f t="shared" ref="I9:I35" si="1">+H9/E9</f>
        <v>1</v>
      </c>
      <c r="J9" s="28">
        <v>0</v>
      </c>
      <c r="K9" s="29">
        <f t="shared" ref="K9:K35" si="2">+J9/E9</f>
        <v>0</v>
      </c>
      <c r="L9" s="28">
        <v>180906187</v>
      </c>
      <c r="M9" s="29">
        <f t="shared" ref="M9:M35" si="3">+L9/E9</f>
        <v>0.35752210869565215</v>
      </c>
      <c r="N9" s="28">
        <v>180906187</v>
      </c>
      <c r="O9" s="28">
        <v>180906187</v>
      </c>
      <c r="P9" s="29">
        <f t="shared" ref="P9:P35" si="4">+O9/E9</f>
        <v>0.35752210869565215</v>
      </c>
    </row>
    <row r="10" spans="1:17" x14ac:dyDescent="0.2">
      <c r="A10" s="25" t="s">
        <v>14</v>
      </c>
      <c r="B10" s="26" t="s">
        <v>9</v>
      </c>
      <c r="C10" s="26" t="s">
        <v>10</v>
      </c>
      <c r="D10" s="27" t="s">
        <v>15</v>
      </c>
      <c r="E10" s="28">
        <v>785000000</v>
      </c>
      <c r="F10" s="28">
        <v>0</v>
      </c>
      <c r="G10" s="29">
        <f t="shared" si="0"/>
        <v>0</v>
      </c>
      <c r="H10" s="28">
        <v>726172461.76999998</v>
      </c>
      <c r="I10" s="29">
        <f t="shared" si="1"/>
        <v>0.92506046085350313</v>
      </c>
      <c r="J10" s="28">
        <v>58827538.229999997</v>
      </c>
      <c r="K10" s="29">
        <f t="shared" si="2"/>
        <v>7.4939539146496814E-2</v>
      </c>
      <c r="L10" s="28">
        <v>73310476</v>
      </c>
      <c r="M10" s="29">
        <f t="shared" si="3"/>
        <v>9.3389141401273884E-2</v>
      </c>
      <c r="N10" s="28">
        <v>73310476</v>
      </c>
      <c r="O10" s="28">
        <v>73310476</v>
      </c>
      <c r="P10" s="29">
        <f t="shared" si="4"/>
        <v>9.3389141401273884E-2</v>
      </c>
    </row>
    <row r="11" spans="1:17" ht="22.5" x14ac:dyDescent="0.2">
      <c r="A11" s="25" t="s">
        <v>16</v>
      </c>
      <c r="B11" s="26" t="s">
        <v>9</v>
      </c>
      <c r="C11" s="26" t="s">
        <v>10</v>
      </c>
      <c r="D11" s="27" t="s">
        <v>17</v>
      </c>
      <c r="E11" s="28">
        <v>30000000</v>
      </c>
      <c r="F11" s="28">
        <v>0</v>
      </c>
      <c r="G11" s="29">
        <f t="shared" si="0"/>
        <v>0</v>
      </c>
      <c r="H11" s="28">
        <v>30000000</v>
      </c>
      <c r="I11" s="29">
        <f t="shared" si="1"/>
        <v>1</v>
      </c>
      <c r="J11" s="28">
        <v>0</v>
      </c>
      <c r="K11" s="29">
        <f t="shared" si="2"/>
        <v>0</v>
      </c>
      <c r="L11" s="28">
        <v>19016320</v>
      </c>
      <c r="M11" s="29">
        <f t="shared" si="3"/>
        <v>0.63387733333333329</v>
      </c>
      <c r="N11" s="28">
        <v>19016320</v>
      </c>
      <c r="O11" s="28">
        <v>19016320</v>
      </c>
      <c r="P11" s="29">
        <f t="shared" si="4"/>
        <v>0.63387733333333329</v>
      </c>
    </row>
    <row r="12" spans="1:17" ht="22.5" x14ac:dyDescent="0.2">
      <c r="A12" s="25" t="s">
        <v>18</v>
      </c>
      <c r="B12" s="26" t="s">
        <v>9</v>
      </c>
      <c r="C12" s="26" t="s">
        <v>10</v>
      </c>
      <c r="D12" s="27" t="s">
        <v>19</v>
      </c>
      <c r="E12" s="28">
        <v>1078640000</v>
      </c>
      <c r="F12" s="28">
        <v>53932000</v>
      </c>
      <c r="G12" s="29">
        <f t="shared" si="0"/>
        <v>0.05</v>
      </c>
      <c r="H12" s="28">
        <v>1008135593</v>
      </c>
      <c r="I12" s="29">
        <f t="shared" si="1"/>
        <v>0.93463583123192173</v>
      </c>
      <c r="J12" s="28">
        <v>16572407</v>
      </c>
      <c r="K12" s="29">
        <f t="shared" si="2"/>
        <v>1.5364168768078321E-2</v>
      </c>
      <c r="L12" s="28">
        <v>1005835060</v>
      </c>
      <c r="M12" s="29">
        <f t="shared" si="3"/>
        <v>0.93250302232440851</v>
      </c>
      <c r="N12" s="28">
        <v>231479619</v>
      </c>
      <c r="O12" s="28">
        <v>231479619</v>
      </c>
      <c r="P12" s="29">
        <f t="shared" si="4"/>
        <v>0.21460322164948453</v>
      </c>
    </row>
    <row r="13" spans="1:17" ht="33.75" x14ac:dyDescent="0.2">
      <c r="A13" s="25" t="s">
        <v>20</v>
      </c>
      <c r="B13" s="26" t="s">
        <v>9</v>
      </c>
      <c r="C13" s="26" t="s">
        <v>10</v>
      </c>
      <c r="D13" s="27" t="s">
        <v>21</v>
      </c>
      <c r="E13" s="28">
        <v>1065000000</v>
      </c>
      <c r="F13" s="28">
        <v>0</v>
      </c>
      <c r="G13" s="29">
        <f t="shared" si="0"/>
        <v>0</v>
      </c>
      <c r="H13" s="28">
        <v>1064999999.99</v>
      </c>
      <c r="I13" s="29">
        <f t="shared" si="1"/>
        <v>0.99999999999061029</v>
      </c>
      <c r="J13" s="28">
        <v>0.01</v>
      </c>
      <c r="K13" s="29">
        <f t="shared" si="2"/>
        <v>9.3896713615023474E-12</v>
      </c>
      <c r="L13" s="28">
        <v>328061349</v>
      </c>
      <c r="M13" s="29">
        <f t="shared" si="3"/>
        <v>0.30803882535211269</v>
      </c>
      <c r="N13" s="28">
        <v>328061349</v>
      </c>
      <c r="O13" s="28">
        <v>328061349</v>
      </c>
      <c r="P13" s="29">
        <f t="shared" si="4"/>
        <v>0.30803882535211269</v>
      </c>
    </row>
    <row r="14" spans="1:17" x14ac:dyDescent="0.2">
      <c r="A14" s="45" t="s">
        <v>51</v>
      </c>
      <c r="B14" s="45"/>
      <c r="C14" s="45"/>
      <c r="D14" s="45"/>
      <c r="E14" s="30">
        <f>SUM(E8:E13)</f>
        <v>5657640000</v>
      </c>
      <c r="F14" s="30">
        <f t="shared" ref="F14:O14" si="5">SUM(F8:F13)</f>
        <v>53932000</v>
      </c>
      <c r="G14" s="31">
        <f t="shared" si="0"/>
        <v>9.5325966303971259E-3</v>
      </c>
      <c r="H14" s="30">
        <f t="shared" si="5"/>
        <v>5528308054.7600002</v>
      </c>
      <c r="I14" s="31">
        <f t="shared" si="1"/>
        <v>0.97714030139068586</v>
      </c>
      <c r="J14" s="30">
        <f t="shared" si="5"/>
        <v>75399945.239999995</v>
      </c>
      <c r="K14" s="31">
        <f t="shared" si="2"/>
        <v>1.3327101978917004E-2</v>
      </c>
      <c r="L14" s="30">
        <f t="shared" si="5"/>
        <v>2406638625</v>
      </c>
      <c r="M14" s="31">
        <f t="shared" si="3"/>
        <v>0.4253785368104015</v>
      </c>
      <c r="N14" s="30">
        <f t="shared" si="5"/>
        <v>1629264037</v>
      </c>
      <c r="O14" s="30">
        <f t="shared" si="5"/>
        <v>1629264037</v>
      </c>
      <c r="P14" s="31">
        <f t="shared" si="4"/>
        <v>0.28797591168755876</v>
      </c>
    </row>
    <row r="15" spans="1:17" x14ac:dyDescent="0.2">
      <c r="A15" s="4"/>
      <c r="B15" s="5"/>
      <c r="C15" s="6"/>
      <c r="D15" s="6"/>
      <c r="E15" s="18"/>
      <c r="F15" s="18"/>
      <c r="G15" s="19"/>
      <c r="H15" s="18"/>
      <c r="I15" s="20"/>
      <c r="J15" s="18"/>
      <c r="K15" s="19"/>
      <c r="L15" s="18"/>
      <c r="M15" s="19"/>
      <c r="N15" s="18"/>
      <c r="O15" s="18"/>
      <c r="P15" s="19"/>
    </row>
    <row r="16" spans="1:17" x14ac:dyDescent="0.2">
      <c r="A16" s="35" t="s">
        <v>52</v>
      </c>
      <c r="B16" s="35"/>
      <c r="C16" s="35"/>
      <c r="D16" s="6"/>
      <c r="E16" s="18"/>
      <c r="F16" s="18"/>
      <c r="G16" s="19"/>
      <c r="H16" s="18"/>
      <c r="I16" s="20"/>
      <c r="J16" s="18"/>
      <c r="K16" s="19"/>
      <c r="L16" s="18"/>
      <c r="M16" s="19"/>
      <c r="N16" s="18"/>
      <c r="O16" s="18"/>
      <c r="P16" s="19"/>
    </row>
    <row r="17" spans="1:16" ht="24" x14ac:dyDescent="0.2">
      <c r="A17" s="2" t="s">
        <v>39</v>
      </c>
      <c r="B17" s="2" t="s">
        <v>40</v>
      </c>
      <c r="C17" s="2" t="s">
        <v>6</v>
      </c>
      <c r="D17" s="2" t="s">
        <v>41</v>
      </c>
      <c r="E17" s="2" t="s">
        <v>42</v>
      </c>
      <c r="F17" s="2" t="s">
        <v>43</v>
      </c>
      <c r="G17" s="2" t="s">
        <v>44</v>
      </c>
      <c r="H17" s="2" t="s">
        <v>7</v>
      </c>
      <c r="I17" s="2" t="s">
        <v>34</v>
      </c>
      <c r="J17" s="2" t="s">
        <v>45</v>
      </c>
      <c r="K17" s="2" t="s">
        <v>46</v>
      </c>
      <c r="L17" s="2" t="s">
        <v>47</v>
      </c>
      <c r="M17" s="2" t="s">
        <v>48</v>
      </c>
      <c r="N17" s="2" t="s">
        <v>49</v>
      </c>
      <c r="O17" s="2" t="s">
        <v>50</v>
      </c>
      <c r="P17" s="2" t="s">
        <v>35</v>
      </c>
    </row>
    <row r="18" spans="1:16" x14ac:dyDescent="0.2">
      <c r="A18" s="25" t="s">
        <v>22</v>
      </c>
      <c r="B18" s="26" t="s">
        <v>9</v>
      </c>
      <c r="C18" s="26" t="s">
        <v>10</v>
      </c>
      <c r="D18" s="27" t="s">
        <v>23</v>
      </c>
      <c r="E18" s="28">
        <v>4000000</v>
      </c>
      <c r="F18" s="28">
        <v>0</v>
      </c>
      <c r="G18" s="29">
        <f t="shared" si="0"/>
        <v>0</v>
      </c>
      <c r="H18" s="28">
        <v>0</v>
      </c>
      <c r="I18" s="29">
        <f t="shared" si="1"/>
        <v>0</v>
      </c>
      <c r="J18" s="28">
        <v>4000000</v>
      </c>
      <c r="K18" s="29">
        <f t="shared" si="2"/>
        <v>1</v>
      </c>
      <c r="L18" s="28">
        <v>0</v>
      </c>
      <c r="M18" s="29">
        <f t="shared" si="3"/>
        <v>0</v>
      </c>
      <c r="N18" s="28">
        <v>0</v>
      </c>
      <c r="O18" s="28">
        <v>0</v>
      </c>
      <c r="P18" s="29">
        <f t="shared" si="4"/>
        <v>0</v>
      </c>
    </row>
    <row r="19" spans="1:16" ht="22.5" x14ac:dyDescent="0.2">
      <c r="A19" s="25" t="s">
        <v>24</v>
      </c>
      <c r="B19" s="26" t="s">
        <v>9</v>
      </c>
      <c r="C19" s="26" t="s">
        <v>10</v>
      </c>
      <c r="D19" s="27" t="s">
        <v>25</v>
      </c>
      <c r="E19" s="28">
        <v>3255320000</v>
      </c>
      <c r="F19" s="28">
        <v>189539600</v>
      </c>
      <c r="G19" s="29">
        <f t="shared" si="0"/>
        <v>5.8224567784426723E-2</v>
      </c>
      <c r="H19" s="28">
        <v>1574081794.1199999</v>
      </c>
      <c r="I19" s="29">
        <f t="shared" si="1"/>
        <v>0.48354133975154512</v>
      </c>
      <c r="J19" s="28">
        <v>1491698605.8800001</v>
      </c>
      <c r="K19" s="29">
        <f t="shared" si="2"/>
        <v>0.45823409246402813</v>
      </c>
      <c r="L19" s="28">
        <v>1140821745.6600001</v>
      </c>
      <c r="M19" s="29">
        <f t="shared" si="3"/>
        <v>0.35044841848420433</v>
      </c>
      <c r="N19" s="28">
        <v>500159286.86000001</v>
      </c>
      <c r="O19" s="28">
        <v>500159286.86000001</v>
      </c>
      <c r="P19" s="29">
        <f t="shared" si="4"/>
        <v>0.15364366233119939</v>
      </c>
    </row>
    <row r="20" spans="1:16" x14ac:dyDescent="0.2">
      <c r="A20" s="45" t="s">
        <v>53</v>
      </c>
      <c r="B20" s="45"/>
      <c r="C20" s="45"/>
      <c r="D20" s="45"/>
      <c r="E20" s="30">
        <f>+E18+E19</f>
        <v>3259320000</v>
      </c>
      <c r="F20" s="30">
        <f t="shared" ref="F20:O20" si="6">+F18+F19</f>
        <v>189539600</v>
      </c>
      <c r="G20" s="31">
        <f t="shared" si="0"/>
        <v>5.8153111692009374E-2</v>
      </c>
      <c r="H20" s="30">
        <f t="shared" si="6"/>
        <v>1574081794.1199999</v>
      </c>
      <c r="I20" s="31">
        <f t="shared" si="1"/>
        <v>0.48294791371206258</v>
      </c>
      <c r="J20" s="30">
        <f t="shared" si="6"/>
        <v>1495698605.8800001</v>
      </c>
      <c r="K20" s="31">
        <f t="shared" si="2"/>
        <v>0.45889897459592804</v>
      </c>
      <c r="L20" s="30">
        <f t="shared" si="6"/>
        <v>1140821745.6600001</v>
      </c>
      <c r="M20" s="31">
        <f t="shared" si="3"/>
        <v>0.35001833071315491</v>
      </c>
      <c r="N20" s="30">
        <f t="shared" si="6"/>
        <v>500159286.86000001</v>
      </c>
      <c r="O20" s="30">
        <f t="shared" si="6"/>
        <v>500159286.86000001</v>
      </c>
      <c r="P20" s="31">
        <f t="shared" si="4"/>
        <v>0.15345510316875913</v>
      </c>
    </row>
    <row r="21" spans="1:16" x14ac:dyDescent="0.2">
      <c r="A21" s="4"/>
      <c r="B21" s="5"/>
      <c r="C21" s="5"/>
      <c r="D21" s="6"/>
      <c r="E21" s="18"/>
      <c r="F21" s="18"/>
      <c r="G21" s="19"/>
      <c r="H21" s="18">
        <f>+E20-F20</f>
        <v>3069780400</v>
      </c>
      <c r="I21" s="20"/>
      <c r="J21" s="18"/>
      <c r="K21" s="19"/>
      <c r="L21" s="18"/>
      <c r="M21" s="19"/>
      <c r="N21" s="18"/>
      <c r="O21" s="18"/>
      <c r="P21" s="19"/>
    </row>
    <row r="22" spans="1:16" x14ac:dyDescent="0.2">
      <c r="A22" s="35" t="s">
        <v>54</v>
      </c>
      <c r="B22" s="35"/>
      <c r="C22" s="5"/>
      <c r="D22" s="6"/>
      <c r="E22" s="18"/>
      <c r="F22" s="18"/>
      <c r="G22" s="19"/>
      <c r="H22" s="18"/>
      <c r="I22" s="20"/>
      <c r="J22" s="18"/>
      <c r="K22" s="19"/>
      <c r="L22" s="18"/>
      <c r="M22" s="19"/>
      <c r="N22" s="18"/>
      <c r="O22" s="18"/>
      <c r="P22" s="19"/>
    </row>
    <row r="23" spans="1:16" ht="24" x14ac:dyDescent="0.2">
      <c r="A23" s="2" t="s">
        <v>39</v>
      </c>
      <c r="B23" s="2" t="s">
        <v>40</v>
      </c>
      <c r="C23" s="2" t="s">
        <v>6</v>
      </c>
      <c r="D23" s="2" t="s">
        <v>41</v>
      </c>
      <c r="E23" s="2" t="s">
        <v>42</v>
      </c>
      <c r="F23" s="2" t="s">
        <v>43</v>
      </c>
      <c r="G23" s="2" t="s">
        <v>44</v>
      </c>
      <c r="H23" s="2" t="s">
        <v>7</v>
      </c>
      <c r="I23" s="2" t="s">
        <v>34</v>
      </c>
      <c r="J23" s="2" t="s">
        <v>45</v>
      </c>
      <c r="K23" s="2" t="s">
        <v>46</v>
      </c>
      <c r="L23" s="2" t="s">
        <v>47</v>
      </c>
      <c r="M23" s="2" t="s">
        <v>48</v>
      </c>
      <c r="N23" s="2" t="s">
        <v>49</v>
      </c>
      <c r="O23" s="2" t="s">
        <v>50</v>
      </c>
      <c r="P23" s="2" t="s">
        <v>35</v>
      </c>
    </row>
    <row r="24" spans="1:16" x14ac:dyDescent="0.2">
      <c r="A24" s="25" t="s">
        <v>26</v>
      </c>
      <c r="B24" s="26" t="s">
        <v>9</v>
      </c>
      <c r="C24" s="26" t="s">
        <v>27</v>
      </c>
      <c r="D24" s="27" t="s">
        <v>28</v>
      </c>
      <c r="E24" s="28">
        <v>37000000</v>
      </c>
      <c r="F24" s="28">
        <v>0</v>
      </c>
      <c r="G24" s="29">
        <f t="shared" si="0"/>
        <v>0</v>
      </c>
      <c r="H24" s="28">
        <v>0</v>
      </c>
      <c r="I24" s="29">
        <f t="shared" si="1"/>
        <v>0</v>
      </c>
      <c r="J24" s="28">
        <v>37000000</v>
      </c>
      <c r="K24" s="29">
        <f t="shared" si="2"/>
        <v>1</v>
      </c>
      <c r="L24" s="28">
        <v>0</v>
      </c>
      <c r="M24" s="29">
        <f t="shared" si="3"/>
        <v>0</v>
      </c>
      <c r="N24" s="28">
        <v>0</v>
      </c>
      <c r="O24" s="28">
        <v>0</v>
      </c>
      <c r="P24" s="29">
        <f t="shared" si="4"/>
        <v>0</v>
      </c>
    </row>
    <row r="25" spans="1:16" x14ac:dyDescent="0.2">
      <c r="A25" s="21"/>
      <c r="B25" s="22"/>
      <c r="C25" s="22"/>
      <c r="D25" s="23"/>
      <c r="E25" s="14"/>
      <c r="F25" s="14"/>
      <c r="G25" s="15"/>
      <c r="H25" s="14"/>
      <c r="I25" s="16"/>
      <c r="J25" s="14"/>
      <c r="K25" s="15"/>
      <c r="L25" s="14"/>
      <c r="M25" s="15"/>
      <c r="N25" s="14"/>
      <c r="O25" s="14"/>
      <c r="P25" s="15"/>
    </row>
    <row r="26" spans="1:16" x14ac:dyDescent="0.2">
      <c r="A26" s="46" t="s">
        <v>55</v>
      </c>
      <c r="B26" s="46"/>
      <c r="C26" s="46"/>
      <c r="D26" s="46"/>
      <c r="E26" s="32">
        <f>+E24+E20+E14</f>
        <v>8953960000</v>
      </c>
      <c r="F26" s="32">
        <f>+F24+F20+F14</f>
        <v>243471600</v>
      </c>
      <c r="G26" s="33">
        <f t="shared" si="0"/>
        <v>2.7191499626980687E-2</v>
      </c>
      <c r="H26" s="32">
        <f>+H24+H20+H14</f>
        <v>7102389848.8800001</v>
      </c>
      <c r="I26" s="33">
        <f t="shared" si="1"/>
        <v>0.79321214846615351</v>
      </c>
      <c r="J26" s="32">
        <f>+J24+J20+J14</f>
        <v>1608098551.1200001</v>
      </c>
      <c r="K26" s="33">
        <f t="shared" si="2"/>
        <v>0.17959635190686579</v>
      </c>
      <c r="L26" s="32">
        <f>+L24+L20+L14</f>
        <v>3547460370.6599998</v>
      </c>
      <c r="M26" s="33">
        <f t="shared" si="3"/>
        <v>0.39618899019651638</v>
      </c>
      <c r="N26" s="32">
        <f>+N24+N20+N14</f>
        <v>2129423323.8600001</v>
      </c>
      <c r="O26" s="32">
        <f>+O24+O20+O14</f>
        <v>2129423323.8600001</v>
      </c>
      <c r="P26" s="33">
        <f t="shared" si="4"/>
        <v>0.23781916870971057</v>
      </c>
    </row>
    <row r="27" spans="1:16" x14ac:dyDescent="0.2">
      <c r="A27" s="4"/>
      <c r="B27" s="5"/>
      <c r="C27" s="5"/>
      <c r="D27" s="6"/>
      <c r="E27" s="11"/>
      <c r="F27" s="11"/>
      <c r="G27" s="12"/>
      <c r="H27" s="11"/>
      <c r="I27" s="13"/>
      <c r="J27" s="11"/>
      <c r="K27" s="12"/>
      <c r="L27" s="11"/>
      <c r="M27" s="12"/>
      <c r="N27" s="11"/>
      <c r="O27" s="11"/>
      <c r="P27" s="12"/>
    </row>
    <row r="28" spans="1:16" x14ac:dyDescent="0.2">
      <c r="A28" s="7" t="s">
        <v>56</v>
      </c>
      <c r="B28" s="5"/>
      <c r="C28" s="5"/>
      <c r="D28" s="6"/>
      <c r="E28" s="18"/>
      <c r="F28" s="18"/>
      <c r="G28" s="19"/>
      <c r="H28" s="18"/>
      <c r="I28" s="20"/>
      <c r="J28" s="18"/>
      <c r="K28" s="19"/>
      <c r="L28" s="18"/>
      <c r="M28" s="19"/>
      <c r="N28" s="18"/>
      <c r="O28" s="18"/>
      <c r="P28" s="19"/>
    </row>
    <row r="29" spans="1:16" ht="24" x14ac:dyDescent="0.2">
      <c r="A29" s="2" t="s">
        <v>39</v>
      </c>
      <c r="B29" s="2" t="s">
        <v>40</v>
      </c>
      <c r="C29" s="2" t="s">
        <v>6</v>
      </c>
      <c r="D29" s="2" t="s">
        <v>41</v>
      </c>
      <c r="E29" s="2" t="s">
        <v>42</v>
      </c>
      <c r="F29" s="2" t="s">
        <v>43</v>
      </c>
      <c r="G29" s="2" t="s">
        <v>44</v>
      </c>
      <c r="H29" s="2" t="s">
        <v>7</v>
      </c>
      <c r="I29" s="2" t="s">
        <v>34</v>
      </c>
      <c r="J29" s="2" t="s">
        <v>45</v>
      </c>
      <c r="K29" s="2" t="s">
        <v>46</v>
      </c>
      <c r="L29" s="2" t="s">
        <v>47</v>
      </c>
      <c r="M29" s="2" t="s">
        <v>48</v>
      </c>
      <c r="N29" s="2" t="s">
        <v>49</v>
      </c>
      <c r="O29" s="2" t="s">
        <v>50</v>
      </c>
      <c r="P29" s="2" t="s">
        <v>35</v>
      </c>
    </row>
    <row r="30" spans="1:16" ht="33.75" x14ac:dyDescent="0.2">
      <c r="A30" s="25" t="s">
        <v>29</v>
      </c>
      <c r="B30" s="26" t="s">
        <v>9</v>
      </c>
      <c r="C30" s="26" t="s">
        <v>10</v>
      </c>
      <c r="D30" s="27" t="s">
        <v>30</v>
      </c>
      <c r="E30" s="28">
        <v>4278960000</v>
      </c>
      <c r="F30" s="28">
        <v>10000000</v>
      </c>
      <c r="G30" s="29">
        <f t="shared" si="0"/>
        <v>2.3370164712920895E-3</v>
      </c>
      <c r="H30" s="28">
        <v>4262020651.0700002</v>
      </c>
      <c r="I30" s="29">
        <f t="shared" si="1"/>
        <v>0.99604124625376267</v>
      </c>
      <c r="J30" s="28">
        <v>6939348.9299999997</v>
      </c>
      <c r="K30" s="29">
        <f t="shared" si="2"/>
        <v>1.6217372749453137E-3</v>
      </c>
      <c r="L30" s="28">
        <v>4252089307.0700002</v>
      </c>
      <c r="M30" s="29">
        <f t="shared" si="3"/>
        <v>0.99372027480275582</v>
      </c>
      <c r="N30" s="28">
        <v>1193144507</v>
      </c>
      <c r="O30" s="28">
        <v>1193144507</v>
      </c>
      <c r="P30" s="29">
        <f t="shared" si="4"/>
        <v>0.27883983654906802</v>
      </c>
    </row>
    <row r="31" spans="1:16" ht="33.75" x14ac:dyDescent="0.2">
      <c r="A31" s="25" t="s">
        <v>29</v>
      </c>
      <c r="B31" s="26" t="s">
        <v>9</v>
      </c>
      <c r="C31" s="26" t="s">
        <v>31</v>
      </c>
      <c r="D31" s="27" t="s">
        <v>30</v>
      </c>
      <c r="E31" s="28">
        <v>5721040000</v>
      </c>
      <c r="F31" s="28">
        <v>358000000</v>
      </c>
      <c r="G31" s="29">
        <f t="shared" si="0"/>
        <v>6.2576035126480495E-2</v>
      </c>
      <c r="H31" s="28">
        <v>5247884522.7600002</v>
      </c>
      <c r="I31" s="29">
        <f t="shared" si="1"/>
        <v>0.91729554814509251</v>
      </c>
      <c r="J31" s="28">
        <v>115155477.23999999</v>
      </c>
      <c r="K31" s="29">
        <f t="shared" si="2"/>
        <v>2.0128416728426999E-2</v>
      </c>
      <c r="L31" s="28">
        <v>4106837021.7600002</v>
      </c>
      <c r="M31" s="29">
        <f t="shared" si="3"/>
        <v>0.71784798249269366</v>
      </c>
      <c r="N31" s="28">
        <v>1266733614</v>
      </c>
      <c r="O31" s="28">
        <v>1266733614</v>
      </c>
      <c r="P31" s="29">
        <f t="shared" si="4"/>
        <v>0.22141666794848489</v>
      </c>
    </row>
    <row r="32" spans="1:16" ht="33.75" x14ac:dyDescent="0.2">
      <c r="A32" s="25" t="s">
        <v>29</v>
      </c>
      <c r="B32" s="26" t="s">
        <v>32</v>
      </c>
      <c r="C32" s="26" t="s">
        <v>33</v>
      </c>
      <c r="D32" s="27" t="s">
        <v>30</v>
      </c>
      <c r="E32" s="28">
        <v>1041795000</v>
      </c>
      <c r="F32" s="28">
        <v>0</v>
      </c>
      <c r="G32" s="29">
        <f t="shared" si="0"/>
        <v>0</v>
      </c>
      <c r="H32" s="28">
        <v>1041653697</v>
      </c>
      <c r="I32" s="29">
        <f t="shared" si="1"/>
        <v>0.99986436583012972</v>
      </c>
      <c r="J32" s="28">
        <v>141303</v>
      </c>
      <c r="K32" s="29">
        <f t="shared" si="2"/>
        <v>1.3563416987027199E-4</v>
      </c>
      <c r="L32" s="28">
        <v>926840052.79999995</v>
      </c>
      <c r="M32" s="29">
        <f t="shared" si="3"/>
        <v>0.88965684496470032</v>
      </c>
      <c r="N32" s="28">
        <v>256074742.06999999</v>
      </c>
      <c r="O32" s="28">
        <v>256074742.06999999</v>
      </c>
      <c r="P32" s="29">
        <f t="shared" si="4"/>
        <v>0.24580146964613958</v>
      </c>
    </row>
    <row r="33" spans="1:16" x14ac:dyDescent="0.2">
      <c r="A33" s="46" t="s">
        <v>57</v>
      </c>
      <c r="B33" s="46"/>
      <c r="C33" s="46"/>
      <c r="D33" s="34"/>
      <c r="E33" s="30">
        <f>SUM(E30:E32)</f>
        <v>11041795000</v>
      </c>
      <c r="F33" s="30">
        <f t="shared" ref="F33:O33" si="7">SUM(F30:F32)</f>
        <v>368000000</v>
      </c>
      <c r="G33" s="31">
        <f t="shared" si="0"/>
        <v>3.3327914528389631E-2</v>
      </c>
      <c r="H33" s="30">
        <f t="shared" si="7"/>
        <v>10551558870.83</v>
      </c>
      <c r="I33" s="31">
        <f t="shared" si="1"/>
        <v>0.95560177225079801</v>
      </c>
      <c r="J33" s="30">
        <f t="shared" si="7"/>
        <v>122236129.16999999</v>
      </c>
      <c r="K33" s="31">
        <f t="shared" si="2"/>
        <v>1.1070313220812375E-2</v>
      </c>
      <c r="L33" s="30">
        <f>SUM(L30:L32)</f>
        <v>9285766381.6299992</v>
      </c>
      <c r="M33" s="31">
        <f t="shared" si="3"/>
        <v>0.84096529428684363</v>
      </c>
      <c r="N33" s="30">
        <f t="shared" si="7"/>
        <v>2715952863.0700002</v>
      </c>
      <c r="O33" s="30">
        <f t="shared" si="7"/>
        <v>2715952863.0700002</v>
      </c>
      <c r="P33" s="31">
        <f t="shared" si="4"/>
        <v>0.24597023066177195</v>
      </c>
    </row>
    <row r="34" spans="1:16" x14ac:dyDescent="0.2">
      <c r="A34" s="7"/>
      <c r="B34" s="1"/>
      <c r="C34" s="3"/>
      <c r="D34" s="24"/>
      <c r="E34" s="18"/>
      <c r="F34" s="18"/>
      <c r="G34" s="19"/>
      <c r="H34" s="18"/>
      <c r="I34" s="19"/>
      <c r="J34" s="18"/>
      <c r="K34" s="19"/>
      <c r="L34" s="18"/>
      <c r="M34" s="19"/>
      <c r="N34" s="18"/>
      <c r="O34" s="18"/>
      <c r="P34" s="19"/>
    </row>
    <row r="35" spans="1:16" x14ac:dyDescent="0.2">
      <c r="A35" s="46" t="s">
        <v>58</v>
      </c>
      <c r="B35" s="46"/>
      <c r="C35" s="46"/>
      <c r="D35" s="34" t="s">
        <v>1</v>
      </c>
      <c r="E35" s="30">
        <v>19995755000</v>
      </c>
      <c r="F35" s="30">
        <v>611471600</v>
      </c>
      <c r="G35" s="31">
        <f t="shared" si="0"/>
        <v>3.0580070619989092E-2</v>
      </c>
      <c r="H35" s="30">
        <v>17653948719.709999</v>
      </c>
      <c r="I35" s="31">
        <f t="shared" si="1"/>
        <v>0.88288482829030457</v>
      </c>
      <c r="J35" s="30">
        <v>1730334680.29</v>
      </c>
      <c r="K35" s="31">
        <f t="shared" si="2"/>
        <v>8.6535101089706287E-2</v>
      </c>
      <c r="L35" s="30">
        <v>12833226752.290001</v>
      </c>
      <c r="M35" s="31">
        <f t="shared" si="3"/>
        <v>0.64179755914642889</v>
      </c>
      <c r="N35" s="30">
        <v>4845376186.9300003</v>
      </c>
      <c r="O35" s="30">
        <v>4845376186.9300003</v>
      </c>
      <c r="P35" s="31">
        <f t="shared" si="4"/>
        <v>0.24232024181782585</v>
      </c>
    </row>
    <row r="36" spans="1:16" ht="0" hidden="1" customHeight="1" x14ac:dyDescent="0.2"/>
    <row r="37" spans="1:16" ht="13.5" customHeight="1" x14ac:dyDescent="0.2"/>
    <row r="43" spans="1:16" x14ac:dyDescent="0.2">
      <c r="I43" s="10"/>
    </row>
  </sheetData>
  <mergeCells count="11">
    <mergeCell ref="A20:D20"/>
    <mergeCell ref="A22:B22"/>
    <mergeCell ref="A26:D26"/>
    <mergeCell ref="A33:C33"/>
    <mergeCell ref="A35:C35"/>
    <mergeCell ref="A16:C16"/>
    <mergeCell ref="C1:L3"/>
    <mergeCell ref="M1:P3"/>
    <mergeCell ref="A5:B5"/>
    <mergeCell ref="A6:C6"/>
    <mergeCell ref="A14:D14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7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Andrés Humberto Gómez Cifuentes</cp:lastModifiedBy>
  <cp:lastPrinted>2016-05-02T15:01:39Z</cp:lastPrinted>
  <dcterms:created xsi:type="dcterms:W3CDTF">2016-05-02T14:40:43Z</dcterms:created>
  <dcterms:modified xsi:type="dcterms:W3CDTF">2016-05-05T15:04:48Z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